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MLVTBPLK-206 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9" l="1"/>
  <c r="J4" i="19"/>
  <c r="K4" i="19"/>
  <c r="M4" i="19"/>
  <c r="H5" i="19" l="1"/>
  <c r="I5" i="19"/>
  <c r="J5" i="19" l="1"/>
  <c r="J7" i="19"/>
  <c r="K7" i="19"/>
  <c r="M7" i="19"/>
  <c r="J8" i="19"/>
  <c r="K8" i="19"/>
  <c r="M8" i="19"/>
  <c r="J9" i="19"/>
  <c r="K9" i="19"/>
  <c r="M9" i="19"/>
  <c r="H6" i="19" l="1"/>
  <c r="I6" i="19"/>
  <c r="G6" i="19"/>
  <c r="K6" i="19" l="1"/>
  <c r="J6" i="19"/>
  <c r="K5" i="19"/>
  <c r="M5" i="19" l="1"/>
  <c r="M6" i="19"/>
  <c r="I12" i="19"/>
  <c r="I15" i="19" s="1"/>
  <c r="G12" i="19"/>
  <c r="G15" i="19" s="1"/>
  <c r="H12" i="19"/>
  <c r="H15" i="19" s="1"/>
  <c r="M3" i="19"/>
  <c r="J3" i="19"/>
  <c r="K3" i="19" s="1"/>
  <c r="M12" i="19" l="1"/>
  <c r="M13" i="19" s="1"/>
  <c r="G13" i="19"/>
  <c r="G16" i="19"/>
  <c r="G17" i="19" l="1"/>
  <c r="L4" i="19" l="1"/>
  <c r="L7" i="19"/>
  <c r="L9" i="19"/>
  <c r="L8" i="19"/>
  <c r="L5" i="19"/>
  <c r="L6" i="19"/>
  <c r="L3" i="19"/>
  <c r="M14" i="19"/>
</calcChain>
</file>

<file path=xl/comments1.xml><?xml version="1.0" encoding="utf-8"?>
<comments xmlns="http://schemas.openxmlformats.org/spreadsheetml/2006/main">
  <authors>
    <author>Автор</author>
  </authors>
  <commentList>
    <comment ref="F14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<sst xmlns="http://schemas.openxmlformats.org/spreadsheetml/2006/main" count="35" uniqueCount="33">
  <si>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</si>
  <si>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</si>
  <si>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</si>
  <si>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</si>
  <si>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</si>
  <si>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</si>
  <si>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</si>
  <si>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</si>
  <si>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</si>
  <si>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</si>
  <si>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</si>
  <si>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</si>
  <si>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</si>
  <si>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</si>
  <si>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</si>
  <si>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</si>
  <si>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</si>
  <si>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</si>
  <si>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</si>
  <si>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</si>
  <si>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</si>
  <si>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</si>
  <si>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</si>
  <si>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</si>
  <si>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</si>
  <si>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</si>
  <si>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</si>
  <si>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</si>
  <si>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MLVTBPLK-206 Отчеты по оплате заказов рублями и бонусами</t>
  </si>
  <si>
    <r>
      <rPr>
        <b/>
        <sz val="8"/>
        <rFont val="Arial"/>
        <family val="2"/>
        <charset val="204"/>
      </rPr>
      <t>Требования:</t>
    </r>
    <r>
      <rPr>
        <sz val="8"/>
        <rFont val="Arial"/>
        <family val="2"/>
        <charset val="204"/>
      </rPr>
      <t xml:space="preserve">
    1. Дополнить существующую выгрузку заказов в CSV (реализованную в рамках «КАТАЛОГ-210 Выгрузка заказов в csv-файл») информацией об оплате рублями и бонусами по каждому заказу. </t>
    </r>
    <r>
      <rPr>
        <sz val="8"/>
        <rFont val="Arial"/>
        <family val="2"/>
        <charset val="204"/>
      </rPr>
      <t xml:space="preserve">
</t>
    </r>
  </si>
  <si>
    <t xml:space="preserve">1. Добавить в каждый заказ дополнительную позицию «Оплата по заказу» с информацией об оплате рублями и бонусами
    • Артикул позиции – «Оплата по заказу».
    • Столбцы «Статус», «Оплата товара», «Оплата заказа», «Наименование», «К-во» и «Цена» – заполняться не должны.
    • Остальные столбцы заполняются подобно остальным позициям.
2. Добавить в выгрузку два новых столбца, которые будут заполняться только для дополнительной позиции «Оплата по заказу»:
    •  «Доплачено рублями» - часть стоимости заказа, оплаченная Клиентом рублями, в рамках функционала «MLVTBPLK-169 Доплата рублями при заказе вознаграждения»
    • «Оплачено бонусами» - часть стоимости заказа (в рублях), оплаченная Клиентом бонусами.
</t>
  </si>
  <si>
    <t>АРМ Каталога</t>
  </si>
  <si>
    <t>Доработка выгрузки заказов в csv-файл в АРМ администратора каталога вознаграждений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</si>
</sst>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5"/>
  <sheetViews>
    <sheetView tabSelected="1" workbookViewId="0">
      <pane ySplit="1" topLeftCell="A2" activePane="bottomLeft" state="frozen"/>
      <selection activeCell="C1" sqref="C1"/>
      <selection pane="bottomLeft" activeCell="N21" sqref="N21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45" x14ac:dyDescent="0.25">
      <c r="A2" s="34"/>
      <c r="B2" s="35"/>
      <c r="C2" s="9"/>
      <c r="D2" s="10" t="s">
        <v>28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29</v>
      </c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>
        <v>1</v>
      </c>
      <c r="H3" s="14">
        <v>3</v>
      </c>
      <c r="I3" s="14">
        <v>4</v>
      </c>
      <c r="J3" s="13">
        <f>(G3+4*H3+I3)/6</f>
        <v>2.8333333333333335</v>
      </c>
      <c r="K3" s="13">
        <f>J3/$G$14</f>
        <v>4.0476190476190483</v>
      </c>
      <c r="L3" s="15">
        <f>J3*$G$17/$G$13</f>
        <v>4.8602023247824979</v>
      </c>
      <c r="M3" s="13">
        <f>(I3-G3)/6</f>
        <v>0.5</v>
      </c>
      <c r="N3" s="52"/>
    </row>
    <row r="4" spans="1:14" s="18" customFormat="1" ht="101.25" x14ac:dyDescent="0.25">
      <c r="A4" s="19"/>
      <c r="B4" s="19"/>
      <c r="C4" s="43"/>
      <c r="D4" s="20"/>
      <c r="E4" s="46" t="s">
        <v>31</v>
      </c>
      <c r="F4" s="16" t="s">
        <v>32</v>
      </c>
      <c r="G4" s="14">
        <v>1</v>
      </c>
      <c r="H4" s="14">
        <v>3</v>
      </c>
      <c r="I4" s="14">
        <v>6</v>
      </c>
      <c r="J4" s="13">
        <f t="shared" ref="J4:J5" si="0">(G4+4*H4+I4)/6</f>
        <v>3.1666666666666665</v>
      </c>
      <c r="K4" s="13">
        <f>I4/$G$14</f>
        <v>8.5714285714285712</v>
      </c>
      <c r="L4" s="15">
        <f>J4*$G$17/$G$13</f>
        <v>5.4319908335804392</v>
      </c>
      <c r="M4" s="13">
        <f t="shared" ref="M4" si="1">(I4-G4)/6</f>
        <v>0.83333333333333337</v>
      </c>
      <c r="N4" s="1" t="s">
        <v>30</v>
      </c>
    </row>
    <row r="5" spans="1:14" s="18" customFormat="1" x14ac:dyDescent="0.25">
      <c r="A5" s="19"/>
      <c r="B5" s="19"/>
      <c r="C5" s="43"/>
      <c r="D5" s="20"/>
      <c r="E5" s="53" t="s">
        <v>21</v>
      </c>
      <c r="F5" s="54" t="s">
        <v>27</v>
      </c>
      <c r="G5" s="55">
        <f>SUM(G4:G4)*0.3</f>
        <v>0.3</v>
      </c>
      <c r="H5" s="55">
        <f>SUM(H4:H4)*0.3</f>
        <v>0.89999999999999991</v>
      </c>
      <c r="I5" s="55">
        <f>SUM(I4:I4)*0.3</f>
        <v>1.7999999999999998</v>
      </c>
      <c r="J5" s="56">
        <f t="shared" si="0"/>
        <v>0.94999999999999984</v>
      </c>
      <c r="K5" s="56">
        <f>I5/$G$14</f>
        <v>2.5714285714285712</v>
      </c>
      <c r="L5" s="57">
        <f>J5*$G$17/$G$13</f>
        <v>1.6295972500741314</v>
      </c>
      <c r="M5" s="56">
        <f t="shared" ref="M5:M6" si="2">(I5-G5)/6</f>
        <v>0.24999999999999997</v>
      </c>
      <c r="N5" s="58"/>
    </row>
    <row r="6" spans="1:14" s="18" customFormat="1" x14ac:dyDescent="0.25">
      <c r="A6" s="19"/>
      <c r="B6" s="19"/>
      <c r="C6" s="43"/>
      <c r="D6" s="20"/>
      <c r="E6" s="46" t="s">
        <v>14</v>
      </c>
      <c r="F6" s="51" t="s">
        <v>14</v>
      </c>
      <c r="G6" s="14">
        <f>SUM(G4:G4)*0.3</f>
        <v>0.3</v>
      </c>
      <c r="H6" s="14">
        <f>SUM(H4:H4)*0.3</f>
        <v>0.89999999999999991</v>
      </c>
      <c r="I6" s="14">
        <f>SUM(I4:I4)*0.3</f>
        <v>1.7999999999999998</v>
      </c>
      <c r="J6" s="13">
        <f t="shared" ref="J6" si="3">(G6+4*H6+I6)/6</f>
        <v>0.94999999999999984</v>
      </c>
      <c r="K6" s="13">
        <f>I6/$G$14</f>
        <v>2.5714285714285712</v>
      </c>
      <c r="L6" s="15">
        <f>J6*$G$17/$G$13</f>
        <v>1.6295972500741314</v>
      </c>
      <c r="M6" s="13">
        <f t="shared" si="2"/>
        <v>0.24999999999999997</v>
      </c>
      <c r="N6" s="1"/>
    </row>
    <row r="7" spans="1:14" s="18" customFormat="1" ht="24" x14ac:dyDescent="0.25">
      <c r="A7" s="19"/>
      <c r="B7" s="19"/>
      <c r="C7" s="43"/>
      <c r="D7" s="20"/>
      <c r="E7" s="46" t="s">
        <v>22</v>
      </c>
      <c r="F7" s="16" t="s">
        <v>24</v>
      </c>
      <c r="G7" s="14">
        <v>1</v>
      </c>
      <c r="H7" s="14">
        <v>1</v>
      </c>
      <c r="I7" s="14">
        <v>1</v>
      </c>
      <c r="J7" s="13">
        <f t="shared" ref="J7" si="4">(G7+4*H7+I7)/6</f>
        <v>1</v>
      </c>
      <c r="K7" s="13">
        <f>I7/$G$14</f>
        <v>1.4285714285714286</v>
      </c>
      <c r="L7" s="15">
        <f>J7*$G$17/$G$13</f>
        <v>1.7153655263938228</v>
      </c>
      <c r="M7" s="13">
        <f t="shared" ref="M7" si="5">(I7-G7)/6</f>
        <v>0</v>
      </c>
      <c r="N7" s="1"/>
    </row>
    <row r="8" spans="1:14" s="18" customFormat="1" x14ac:dyDescent="0.25">
      <c r="A8" s="19"/>
      <c r="B8" s="19"/>
      <c r="C8" s="43"/>
      <c r="D8" s="20"/>
      <c r="E8" s="46"/>
      <c r="F8" s="16" t="s">
        <v>26</v>
      </c>
      <c r="G8" s="14">
        <v>0</v>
      </c>
      <c r="H8" s="14">
        <v>1</v>
      </c>
      <c r="I8" s="14">
        <v>1</v>
      </c>
      <c r="J8" s="13">
        <f t="shared" ref="J8:J9" si="6">(G8+4*H8+I8)/6</f>
        <v>0.83333333333333337</v>
      </c>
      <c r="K8" s="13">
        <f t="shared" ref="K8:K9" si="7">I8/$G$14</f>
        <v>1.4285714285714286</v>
      </c>
      <c r="L8" s="15">
        <f t="shared" ref="L8:L9" si="8">J8*$G$17/$G$13</f>
        <v>1.4294712719948524</v>
      </c>
      <c r="M8" s="13">
        <f t="shared" ref="M8:M9" si="9">(I8-G8)/6</f>
        <v>0.16666666666666666</v>
      </c>
      <c r="N8" s="1"/>
    </row>
    <row r="9" spans="1:14" s="18" customFormat="1" x14ac:dyDescent="0.25">
      <c r="A9" s="19"/>
      <c r="B9" s="19"/>
      <c r="C9" s="50"/>
      <c r="D9" s="48"/>
      <c r="E9" s="46"/>
      <c r="F9" s="51" t="s">
        <v>25</v>
      </c>
      <c r="G9" s="14">
        <v>0</v>
      </c>
      <c r="H9" s="14">
        <v>1</v>
      </c>
      <c r="I9" s="14">
        <v>1</v>
      </c>
      <c r="J9" s="13">
        <f t="shared" si="6"/>
        <v>0.83333333333333337</v>
      </c>
      <c r="K9" s="13">
        <f t="shared" si="7"/>
        <v>1.4285714285714286</v>
      </c>
      <c r="L9" s="15">
        <f t="shared" si="8"/>
        <v>1.4294712719948524</v>
      </c>
      <c r="M9" s="13">
        <f t="shared" si="9"/>
        <v>0.16666666666666666</v>
      </c>
      <c r="N9" s="1"/>
    </row>
    <row r="12" spans="1:14" x14ac:dyDescent="0.25">
      <c r="F12" s="26" t="s">
        <v>6</v>
      </c>
      <c r="G12" s="27">
        <f>SUM(G2:G9)</f>
        <v>3.5999999999999996</v>
      </c>
      <c r="H12" s="27">
        <f>SUM(H2:H9)</f>
        <v>10.8</v>
      </c>
      <c r="I12" s="27">
        <f>SUM(I2:I9)</f>
        <v>16.600000000000001</v>
      </c>
      <c r="M12" s="32">
        <f>SQRT(SUMSQ(M2:M9))</f>
        <v>1.0606601717798212</v>
      </c>
    </row>
    <row r="13" spans="1:14" x14ac:dyDescent="0.25">
      <c r="F13" s="26" t="s">
        <v>13</v>
      </c>
      <c r="G13" s="27">
        <f>(G12+4*H12+I12)/6</f>
        <v>10.566666666666668</v>
      </c>
      <c r="H13" s="28"/>
      <c r="I13" s="27"/>
      <c r="M13" s="32">
        <f>2*M12/G14</f>
        <v>3.0304576336566322</v>
      </c>
    </row>
    <row r="14" spans="1:14" x14ac:dyDescent="0.25">
      <c r="F14" s="26" t="s">
        <v>5</v>
      </c>
      <c r="G14" s="29">
        <v>0.7</v>
      </c>
      <c r="H14" s="28"/>
      <c r="I14" s="27"/>
      <c r="M14" s="33">
        <f>M13/G17</f>
        <v>0.16719124490353693</v>
      </c>
    </row>
    <row r="15" spans="1:14" x14ac:dyDescent="0.25">
      <c r="A15" s="12"/>
      <c r="B15" s="12"/>
      <c r="C15" s="45"/>
      <c r="D15" s="12"/>
      <c r="E15" s="38"/>
      <c r="F15" s="26" t="s">
        <v>3</v>
      </c>
      <c r="G15" s="27">
        <f>G12/G14</f>
        <v>5.1428571428571423</v>
      </c>
      <c r="H15" s="28">
        <f>H12/G14</f>
        <v>15.428571428571431</v>
      </c>
      <c r="I15" s="27">
        <f>I12/G14</f>
        <v>23.714285714285719</v>
      </c>
      <c r="M15" s="32"/>
    </row>
    <row r="16" spans="1:14" x14ac:dyDescent="0.25">
      <c r="A16" s="12"/>
      <c r="B16" s="12"/>
      <c r="C16" s="45"/>
      <c r="D16" s="12"/>
      <c r="E16" s="38"/>
      <c r="F16" s="30" t="s">
        <v>12</v>
      </c>
      <c r="G16" s="27">
        <f>(G15+4*H15+I15)/6</f>
        <v>15.095238095238097</v>
      </c>
      <c r="H16" s="28"/>
      <c r="I16" s="27"/>
      <c r="M16" s="32"/>
    </row>
    <row r="17" spans="1:14" x14ac:dyDescent="0.25">
      <c r="A17" s="12"/>
      <c r="B17" s="12"/>
      <c r="C17" s="45"/>
      <c r="D17" s="12"/>
      <c r="E17" s="38"/>
      <c r="F17" s="31" t="s">
        <v>11</v>
      </c>
      <c r="G17" s="27">
        <f>G16+M12*2/G14</f>
        <v>18.12569572889473</v>
      </c>
      <c r="H17" s="28"/>
      <c r="I17" s="27"/>
      <c r="M17" s="32"/>
      <c r="N17" s="12"/>
    </row>
    <row r="18" spans="1:1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MLVTBPLK-206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2014-10-14T09:25:17Z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