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MLVTBPLK-209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9" l="1"/>
  <c r="J4" i="19"/>
  <c r="K4" i="19"/>
  <c r="M4" i="19"/>
  <c r="H5" i="19" l="1"/>
  <c r="I5" i="19"/>
  <c r="J5" i="19" l="1"/>
  <c r="J7" i="19"/>
  <c r="K7" i="19"/>
  <c r="M7" i="19"/>
  <c r="J8" i="19"/>
  <c r="K8" i="19"/>
  <c r="M8" i="19"/>
  <c r="J9" i="19"/>
  <c r="K9" i="19"/>
  <c r="M9" i="19"/>
  <c r="J10" i="19"/>
  <c r="K10" i="19"/>
  <c r="M10" i="19"/>
  <c r="H6" i="19" l="1"/>
  <c r="I6" i="19"/>
  <c r="G6" i="19"/>
  <c r="K6" i="19" l="1"/>
  <c r="J6" i="19"/>
  <c r="K5" i="19"/>
  <c r="M5" i="19" l="1"/>
  <c r="M6" i="19"/>
  <c r="I13" i="19"/>
  <c r="I16" i="19" s="1"/>
  <c r="G13" i="19"/>
  <c r="G16" i="19" s="1"/>
  <c r="H13" i="19"/>
  <c r="H16" i="19" s="1"/>
  <c r="M3" i="19"/>
  <c r="J3" i="19"/>
  <c r="K3" i="19" s="1"/>
  <c r="M13" i="19" l="1"/>
  <c r="M14" i="19" s="1"/>
  <c r="G14" i="19"/>
  <c r="G17" i="19"/>
  <c r="G18" i="19" l="1"/>
  <c r="L4" i="19" l="1"/>
  <c r="L8" i="19"/>
  <c r="L7" i="19"/>
  <c r="L10" i="19"/>
  <c r="L9" i="19"/>
  <c r="L5" i="19"/>
  <c r="L6" i="19"/>
  <c r="L3" i="19"/>
  <c r="M15" i="19"/>
</calcChain>
</file>

<file path=xl/comments1.xml><?xml version="1.0" encoding="utf-8"?>
<comments xmlns="http://schemas.openxmlformats.org/spreadsheetml/2006/main">
  <authors>
    <author>Автор</author>
  </authors>
  <commentList>
    <comment ref="F15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<sst xmlns="http://schemas.openxmlformats.org/spreadsheetml/2006/main" count="36" uniqueCount="33">
  <si>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</si>
  <si>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</si>
  <si>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</si>
  <si>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</si>
  <si>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</si>
  <si>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</si>
  <si>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</si>
  <si>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</si>
  <si>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</si>
  <si>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</si>
  <si>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</si>
  <si>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</si>
  <si>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</si>
  <si>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</si>
  <si>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</si>
  <si>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</si>
  <si>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</si>
  <si>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</si>
  <si>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</si>
  <si>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</si>
  <si>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</si>
  <si>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</si>
  <si>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</si>
  <si>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</si>
  <si>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</si>
  <si>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</si>
  <si>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</si>
  <si>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</si>
  <si>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</si>
  <si>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MLVTBPLK-209 SEO оптимизация (этап 1)</t>
  </si>
  <si>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    1. Добавить файл ограничения доступа к содержимому для роботов поисковых систем - robots.txt.
    2. Добавить файл с информацией о страницах сайта, подлежащим индексации поисковыми системами - sitemap.xml.
    3. Доработать принцип формирования ключевых слов для страниц каталога
</t>
    </r>
    <r>
      <rPr>
        <b/>
        <sz val="8"/>
        <rFont val="Arial"/>
        <family val="2"/>
        <charset val="204"/>
      </rPr>
      <t xml:space="preserve">Ограничения и допущения:
    </t>
    </r>
    <r>
      <rPr>
        <sz val="8"/>
        <rFont val="Arial"/>
        <family val="2"/>
        <charset val="204"/>
      </rPr>
      <t>1. Предполагается, что функционал «MLVTBPLK-164 Внесение изменений в структуру каталога» уже реализован.
    2. Файлы robots.txt и sitemap.xml предоставляются Заказчиком, либо подготавливаются в рамках сервисных работ.
    3. Доработка не предполагает реализацию возможности задания произвольных ключевых слов конкретным категориям Каталога
    4. Ключевые слова страниц списка вознаграждений могут включать следующие данные, зависящие от отображаемой категории:
        • название категории;
        • кол-во вознаграждений;
        • список производителей товаров в категории;
    5. Ключевые слова страницы вознаграждения могут включать следующие данные, зависящие от отображаемого вознаграждения:
        • любой атрибут вознаграждения (артикул, название, производитель, партнёр, признак скидки и т.п.);
        • любой атрибут родительской категории вознаграждения (например, название);</t>
    </r>
    <r>
      <rPr>
        <b/>
        <sz val="8"/>
        <rFont val="Arial"/>
        <family val="2"/>
        <charset val="204"/>
      </rPr>
      <t xml:space="preserve">
Материалы от Банка:
    </t>
    </r>
    <r>
      <rPr>
        <sz val="8"/>
        <rFont val="Arial"/>
        <family val="2"/>
        <charset val="204"/>
      </rPr>
      <t>1. Файлы robots.txt и sitemap.xml.
    2. Описание принципа формирования ключевых слов
        • для главной страницы Каталога;
        • для страницы раздела Каталога (если отличается от главной страницы Каталога);
        • для страницы рубрики и подрубрики Каталога (если отличается от страницы раздела Каталога);
        • для страницы вознаграждения</t>
    </r>
  </si>
  <si>
    <t>Сайт</t>
  </si>
  <si>
    <t>1. Залить файлы
2. Реализовать алгоритм формирования ключевых слов для категорий и вознаграждений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</si>
</sst>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6"/>
  <sheetViews>
    <sheetView tabSelected="1" workbookViewId="0">
      <pane ySplit="1" topLeftCell="A2" activePane="bottomLeft" state="frozen"/>
      <selection activeCell="C1" sqref="C1"/>
      <selection pane="bottomLeft" activeCell="J8" sqref="J8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281.25" x14ac:dyDescent="0.25">
      <c r="A2" s="34"/>
      <c r="B2" s="35"/>
      <c r="C2" s="9"/>
      <c r="D2" s="10" t="s">
        <v>29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30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>
        <v>1</v>
      </c>
      <c r="H3" s="14">
        <v>2</v>
      </c>
      <c r="I3" s="14">
        <v>4</v>
      </c>
      <c r="J3" s="13">
        <f>(G3+4*H3+I3)/6</f>
        <v>2.1666666666666665</v>
      </c>
      <c r="K3" s="13">
        <f>J3/$G$15</f>
        <v>3.0952380952380953</v>
      </c>
      <c r="L3" s="15">
        <f>J3*$G$18/$G$14</f>
        <v>3.5591206086537599</v>
      </c>
      <c r="M3" s="13">
        <f>(I3-G3)/6</f>
        <v>0.5</v>
      </c>
      <c r="N3" s="52"/>
    </row>
    <row r="4" spans="1:14" s="18" customFormat="1" ht="22.5" x14ac:dyDescent="0.25">
      <c r="A4" s="19"/>
      <c r="B4" s="19"/>
      <c r="C4" s="43"/>
      <c r="D4" s="20"/>
      <c r="E4" s="46" t="s">
        <v>31</v>
      </c>
      <c r="F4" s="16"/>
      <c r="G4" s="14">
        <v>1</v>
      </c>
      <c r="H4" s="14">
        <v>2</v>
      </c>
      <c r="I4" s="14">
        <v>3</v>
      </c>
      <c r="J4" s="13">
        <f t="shared" ref="J4:J5" si="0">(G4+4*H4+I4)/6</f>
        <v>2</v>
      </c>
      <c r="K4" s="13">
        <f>I4/$G$15</f>
        <v>4.2857142857142856</v>
      </c>
      <c r="L4" s="15">
        <f>J4*$G$18/$G$14</f>
        <v>3.2853421002957788</v>
      </c>
      <c r="M4" s="13">
        <f t="shared" ref="M4" si="1">(I4-G4)/6</f>
        <v>0.33333333333333331</v>
      </c>
      <c r="N4" s="1" t="s">
        <v>32</v>
      </c>
    </row>
    <row r="5" spans="1:14" s="18" customFormat="1" x14ac:dyDescent="0.25">
      <c r="A5" s="19"/>
      <c r="B5" s="19"/>
      <c r="C5" s="43"/>
      <c r="D5" s="20"/>
      <c r="E5" s="53" t="s">
        <v>21</v>
      </c>
      <c r="F5" s="54" t="s">
        <v>27</v>
      </c>
      <c r="G5" s="55">
        <f>SUM(G4:G4)*0.3</f>
        <v>0.3</v>
      </c>
      <c r="H5" s="55">
        <f>SUM(H4:H4)*0.3</f>
        <v>0.6</v>
      </c>
      <c r="I5" s="55">
        <f>SUM(I4:I4)*0.3</f>
        <v>0.89999999999999991</v>
      </c>
      <c r="J5" s="56">
        <f t="shared" si="0"/>
        <v>0.6</v>
      </c>
      <c r="K5" s="56">
        <f>I5/$G$15</f>
        <v>1.2857142857142856</v>
      </c>
      <c r="L5" s="57">
        <f>J5*$G$18/$G$14</f>
        <v>0.98560263008873361</v>
      </c>
      <c r="M5" s="56">
        <f t="shared" ref="M5:M6" si="2">(I5-G5)/6</f>
        <v>9.9999999999999978E-2</v>
      </c>
      <c r="N5" s="58"/>
    </row>
    <row r="6" spans="1:14" s="18" customFormat="1" x14ac:dyDescent="0.25">
      <c r="A6" s="19"/>
      <c r="B6" s="19"/>
      <c r="C6" s="43"/>
      <c r="D6" s="20"/>
      <c r="E6" s="46" t="s">
        <v>14</v>
      </c>
      <c r="F6" s="51" t="s">
        <v>14</v>
      </c>
      <c r="G6" s="14">
        <f>SUM(G4:G4)*0.3</f>
        <v>0.3</v>
      </c>
      <c r="H6" s="14">
        <f>SUM(H4:H4)*0.3</f>
        <v>0.6</v>
      </c>
      <c r="I6" s="14">
        <f>SUM(I4:I4)*0.3</f>
        <v>0.89999999999999991</v>
      </c>
      <c r="J6" s="13">
        <f t="shared" ref="J6" si="3">(G6+4*H6+I6)/6</f>
        <v>0.6</v>
      </c>
      <c r="K6" s="13">
        <f>I6/$G$15</f>
        <v>1.2857142857142856</v>
      </c>
      <c r="L6" s="15">
        <f>J6*$G$18/$G$14</f>
        <v>0.98560263008873361</v>
      </c>
      <c r="M6" s="13">
        <f t="shared" si="2"/>
        <v>9.9999999999999978E-2</v>
      </c>
      <c r="N6" s="1"/>
    </row>
    <row r="7" spans="1:14" s="18" customFormat="1" ht="48" x14ac:dyDescent="0.25">
      <c r="A7" s="19"/>
      <c r="B7" s="19"/>
      <c r="C7" s="43"/>
      <c r="D7" s="20"/>
      <c r="E7" s="46" t="s">
        <v>23</v>
      </c>
      <c r="F7" s="51" t="s">
        <v>28</v>
      </c>
      <c r="G7" s="14">
        <v>1</v>
      </c>
      <c r="H7" s="14">
        <v>1</v>
      </c>
      <c r="I7" s="14">
        <v>1</v>
      </c>
      <c r="J7" s="13">
        <f t="shared" ref="J7:J8" si="4">(G7+4*H7+I7)/6</f>
        <v>1</v>
      </c>
      <c r="K7" s="13">
        <f>I7/$G$15</f>
        <v>1.4285714285714286</v>
      </c>
      <c r="L7" s="15">
        <f>J7*$G$18/$G$14</f>
        <v>1.6426710501478894</v>
      </c>
      <c r="M7" s="13">
        <f t="shared" ref="M7:M8" si="5">(I7-G7)/6</f>
        <v>0</v>
      </c>
      <c r="N7" s="1"/>
    </row>
    <row r="8" spans="1:14" s="18" customFormat="1" ht="24" x14ac:dyDescent="0.25">
      <c r="A8" s="19"/>
      <c r="B8" s="19"/>
      <c r="C8" s="43"/>
      <c r="D8" s="20"/>
      <c r="E8" s="46" t="s">
        <v>22</v>
      </c>
      <c r="F8" s="16" t="s">
        <v>24</v>
      </c>
      <c r="G8" s="14">
        <v>0</v>
      </c>
      <c r="H8" s="14">
        <v>0</v>
      </c>
      <c r="I8" s="14">
        <v>1</v>
      </c>
      <c r="J8" s="13">
        <f t="shared" si="4"/>
        <v>0.16666666666666666</v>
      </c>
      <c r="K8" s="13">
        <f>I8/$G$15</f>
        <v>1.4285714285714286</v>
      </c>
      <c r="L8" s="15">
        <f>J8*$G$18/$G$14</f>
        <v>0.27377850835798151</v>
      </c>
      <c r="M8" s="13">
        <f t="shared" si="5"/>
        <v>0.16666666666666666</v>
      </c>
      <c r="N8" s="1"/>
    </row>
    <row r="9" spans="1:14" s="18" customFormat="1" x14ac:dyDescent="0.25">
      <c r="A9" s="19"/>
      <c r="B9" s="19"/>
      <c r="C9" s="43"/>
      <c r="D9" s="20"/>
      <c r="E9" s="46"/>
      <c r="F9" s="16" t="s">
        <v>26</v>
      </c>
      <c r="G9" s="14">
        <v>1</v>
      </c>
      <c r="H9" s="14">
        <v>1</v>
      </c>
      <c r="I9" s="14">
        <v>1</v>
      </c>
      <c r="J9" s="13">
        <f t="shared" ref="J9:J10" si="6">(G9+4*H9+I9)/6</f>
        <v>1</v>
      </c>
      <c r="K9" s="13">
        <f t="shared" ref="K9:K10" si="7">I9/$G$15</f>
        <v>1.4285714285714286</v>
      </c>
      <c r="L9" s="15">
        <f t="shared" ref="L9:L10" si="8">J9*$G$18/$G$14</f>
        <v>1.6426710501478894</v>
      </c>
      <c r="M9" s="13">
        <f t="shared" ref="M9:M10" si="9">(I9-G9)/6</f>
        <v>0</v>
      </c>
      <c r="N9" s="1"/>
    </row>
    <row r="10" spans="1:14" s="18" customFormat="1" x14ac:dyDescent="0.25">
      <c r="A10" s="19"/>
      <c r="B10" s="19"/>
      <c r="C10" s="50"/>
      <c r="D10" s="48"/>
      <c r="E10" s="46"/>
      <c r="F10" s="51" t="s">
        <v>25</v>
      </c>
      <c r="G10" s="14">
        <v>1</v>
      </c>
      <c r="H10" s="14">
        <v>1</v>
      </c>
      <c r="I10" s="14">
        <v>1</v>
      </c>
      <c r="J10" s="13">
        <f t="shared" si="6"/>
        <v>1</v>
      </c>
      <c r="K10" s="13">
        <f t="shared" si="7"/>
        <v>1.4285714285714286</v>
      </c>
      <c r="L10" s="15">
        <f t="shared" si="8"/>
        <v>1.6426710501478894</v>
      </c>
      <c r="M10" s="13">
        <f t="shared" si="9"/>
        <v>0</v>
      </c>
      <c r="N10" s="1"/>
    </row>
    <row r="13" spans="1:14" x14ac:dyDescent="0.25">
      <c r="F13" s="26" t="s">
        <v>6</v>
      </c>
      <c r="G13" s="27">
        <f>SUM(G2:G10)</f>
        <v>5.6</v>
      </c>
      <c r="H13" s="27">
        <f>SUM(H2:H10)</f>
        <v>8.1999999999999993</v>
      </c>
      <c r="I13" s="27">
        <f>SUM(I2:I10)</f>
        <v>12.8</v>
      </c>
      <c r="M13" s="32">
        <f>SQRT(SUMSQ(M2:M10))</f>
        <v>0.63944420310836259</v>
      </c>
    </row>
    <row r="14" spans="1:14" x14ac:dyDescent="0.25">
      <c r="F14" s="26" t="s">
        <v>13</v>
      </c>
      <c r="G14" s="27">
        <f>(G13+4*H13+I13)/6</f>
        <v>8.5333333333333332</v>
      </c>
      <c r="H14" s="28"/>
      <c r="I14" s="27"/>
      <c r="M14" s="32">
        <f>2*M13/G15</f>
        <v>1.8269834374524647</v>
      </c>
    </row>
    <row r="15" spans="1:14" x14ac:dyDescent="0.25">
      <c r="F15" s="26" t="s">
        <v>5</v>
      </c>
      <c r="G15" s="29">
        <v>0.7</v>
      </c>
      <c r="H15" s="28"/>
      <c r="I15" s="27"/>
      <c r="M15" s="33">
        <f>M14/G18</f>
        <v>0.13033627247353349</v>
      </c>
    </row>
    <row r="16" spans="1:14" x14ac:dyDescent="0.25">
      <c r="A16" s="12"/>
      <c r="B16" s="12"/>
      <c r="C16" s="45"/>
      <c r="D16" s="12"/>
      <c r="E16" s="38"/>
      <c r="F16" s="26" t="s">
        <v>3</v>
      </c>
      <c r="G16" s="27">
        <f>G13/G15</f>
        <v>8</v>
      </c>
      <c r="H16" s="28">
        <f>H13/G15</f>
        <v>11.714285714285714</v>
      </c>
      <c r="I16" s="27">
        <f>I13/G15</f>
        <v>18.285714285714288</v>
      </c>
      <c r="M16" s="32"/>
    </row>
    <row r="17" spans="1:14" x14ac:dyDescent="0.25">
      <c r="A17" s="12"/>
      <c r="B17" s="12"/>
      <c r="C17" s="45"/>
      <c r="D17" s="12"/>
      <c r="E17" s="38"/>
      <c r="F17" s="30" t="s">
        <v>12</v>
      </c>
      <c r="G17" s="27">
        <f>(G16+4*H16+I16)/6</f>
        <v>12.19047619047619</v>
      </c>
      <c r="H17" s="28"/>
      <c r="I17" s="27"/>
      <c r="M17" s="32"/>
    </row>
    <row r="18" spans="1:14" x14ac:dyDescent="0.25">
      <c r="A18" s="12"/>
      <c r="B18" s="12"/>
      <c r="C18" s="45"/>
      <c r="D18" s="12"/>
      <c r="E18" s="38"/>
      <c r="F18" s="31" t="s">
        <v>11</v>
      </c>
      <c r="G18" s="27">
        <f>G17+M13*2/G15</f>
        <v>14.017459627928655</v>
      </c>
      <c r="H18" s="28"/>
      <c r="I18" s="27"/>
      <c r="M18" s="32"/>
      <c r="N18" s="1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MLVTBPLK-209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2014-10-13T16:50:49Z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