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Оценка" sheetId="1" r:id="rId1"/>
  </sheets>
  <calcPr calcId="145621" concurrentCalc="0"/>
</workbook>
</file>

<file path=xl/calcChain.xml><?xml version="1.0" encoding="utf-8"?>
<calcChain xmlns="http://schemas.openxmlformats.org/spreadsheetml/2006/main">
  <c r="L9" i="1" l="1"/>
  <c r="I9" i="1"/>
  <c r="F13" i="1"/>
  <c r="F14" i="1"/>
  <c r="F21" i="1"/>
  <c r="F24" i="1"/>
  <c r="G13" i="1"/>
  <c r="G14" i="1"/>
  <c r="G21" i="1"/>
  <c r="G24" i="1"/>
  <c r="H13" i="1"/>
  <c r="H14" i="1"/>
  <c r="H21" i="1"/>
  <c r="H24" i="1"/>
  <c r="F25" i="1"/>
  <c r="L13" i="1"/>
  <c r="L14" i="1"/>
  <c r="L10" i="1"/>
  <c r="L21" i="1"/>
  <c r="F26" i="1"/>
  <c r="F22" i="1"/>
  <c r="K9" i="1"/>
  <c r="J9" i="1"/>
  <c r="L6" i="1"/>
  <c r="I6" i="1"/>
  <c r="L7" i="1"/>
  <c r="L4" i="1"/>
  <c r="L5" i="1"/>
  <c r="L8" i="1"/>
  <c r="L11" i="1"/>
  <c r="L12" i="1"/>
  <c r="L15" i="1"/>
  <c r="L16" i="1"/>
  <c r="L17" i="1"/>
  <c r="L18" i="1"/>
  <c r="K6" i="1"/>
  <c r="J6" i="1"/>
  <c r="I5" i="1"/>
  <c r="K5" i="1"/>
  <c r="J5" i="1"/>
  <c r="I12" i="1"/>
  <c r="K12" i="1"/>
  <c r="J12" i="1"/>
  <c r="I11" i="1"/>
  <c r="K11" i="1"/>
  <c r="J11" i="1"/>
  <c r="I8" i="1"/>
  <c r="K8" i="1"/>
  <c r="J8" i="1"/>
  <c r="I18" i="1"/>
  <c r="J18" i="1"/>
  <c r="I17" i="1"/>
  <c r="J17" i="1"/>
  <c r="I16" i="1"/>
  <c r="J16" i="1"/>
  <c r="I15" i="1"/>
  <c r="J15" i="1"/>
  <c r="I14" i="1"/>
  <c r="J14" i="1"/>
  <c r="I13" i="1"/>
  <c r="J13" i="1"/>
  <c r="I10" i="1"/>
  <c r="J10" i="1"/>
  <c r="I7" i="1"/>
  <c r="J7" i="1"/>
  <c r="L22" i="1"/>
  <c r="L23" i="1"/>
  <c r="K18" i="1"/>
  <c r="K17" i="1"/>
  <c r="K16" i="1"/>
  <c r="K15" i="1"/>
  <c r="K14" i="1"/>
  <c r="K13" i="1"/>
  <c r="K10" i="1"/>
  <c r="K7" i="1"/>
  <c r="I4" i="1"/>
  <c r="K4" i="1"/>
  <c r="J4" i="1"/>
</calcChain>
</file>

<file path=xl/comments1.xml><?xml version="1.0" encoding="utf-8"?>
<comments xmlns="http://schemas.openxmlformats.org/spreadsheetml/2006/main">
  <authors>
    <author>Автор</author>
  </authors>
  <commentList>
    <comment ref="D23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<sst xmlns="http://schemas.openxmlformats.org/spreadsheetml/2006/main" count="69" uniqueCount="48">
  <si>
    <t>Фича</t>
  </si>
  <si>
    <t>Компонент
(тип работ)</t>
  </si>
  <si>
    <t>Задача</t>
  </si>
  <si>
    <t>Должность</t>
  </si>
  <si>
    <t>Оптмистическая</t>
  </si>
  <si>
    <t>Наиболее вероятная</t>
  </si>
  <si>
    <t>Пессемистическая</t>
  </si>
  <si>
    <t>Ожидаемое время</t>
  </si>
  <si>
    <t>С фокус фактором</t>
  </si>
  <si>
    <t>Оценка трудозатрат для КП</t>
  </si>
  <si>
    <t>σ</t>
  </si>
  <si>
    <t>Комментарии, принятые допущения и ограничения</t>
  </si>
  <si>
    <t>Аналитика</t>
  </si>
  <si>
    <t>Менеджер проектов</t>
  </si>
  <si>
    <t>Старший разработчик</t>
  </si>
  <si>
    <t>Каталог</t>
  </si>
  <si>
    <t>Сайт</t>
  </si>
  <si>
    <t>Тестирвание</t>
  </si>
  <si>
    <t>Тестирование (на обоих окружениях)</t>
  </si>
  <si>
    <t>Ведущий тестировщик</t>
  </si>
  <si>
    <t>Стабилизация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</si>
  <si>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</si>
  <si>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Менеджмент</t>
  </si>
  <si>
    <t>Управление проектом (менеджмент + тех. руководство проектом)</t>
  </si>
  <si>
    <t>Приемка</t>
  </si>
  <si>
    <t>Деплой (на обоих окружениях)</t>
  </si>
  <si>
    <t>Сумма идеальных трудозатрат</t>
  </si>
  <si>
    <t>PERT идеальных трудозатрат</t>
  </si>
  <si>
    <t>Принятый фокус фактор</t>
  </si>
  <si>
    <t>С поправкой на фокус фактор</t>
  </si>
  <si>
    <t>PERT с фокус фактором</t>
  </si>
  <si>
    <t>Финальная оценка для компреда</t>
  </si>
  <si>
    <t>MLVTBPLK-171 Рекомендованные товары. Самостоятельное определение клиентом категорий товаров, которые представляют для него интерес.</t>
  </si>
  <si>
    <t>Хранилище предпочтительных категорий</t>
  </si>
  <si>
    <t>Доработка метода получения рекомендованных вознаграждений</t>
  </si>
  <si>
    <t>Доработка метода удаления категории</t>
  </si>
  <si>
    <t>Допущения:
- если категория добавлена в список предпочтительных, то выборка рекомендованных вознаграждений производится в том числе по категориям "потомкам"
- соответственно, нельзя добавить категорию в список предпочтительных, если там уже есть ее "предок"</t>
  </si>
  <si>
    <t>Асинхронная загрузка рекомендованных вознаграждений</t>
  </si>
  <si>
    <t>1. На входе ClientId
2. На выходе список { CategoryId, ParentCategoryId, CategoryName, IsPrefered }</t>
  </si>
  <si>
    <t>Интеграция с Каталогом</t>
  </si>
  <si>
    <t>Раздел для редактирования списка предпочтений.</t>
  </si>
  <si>
    <t>1. вертка страницы
2. ссылка из раздела "заказывайте прямо сейчас"
3. сохранение списка предпочтений</t>
  </si>
  <si>
    <t>Удаление категории из всех списков предпочтений</t>
  </si>
  <si>
    <t>не обязательно</t>
  </si>
  <si>
    <t>1. Добавить обязательный параметр ClientId
2. Доработать алгоритм</t>
  </si>
  <si>
    <t>1. Таблица в базе
2. Получения списка категорий по ClientId
3. Обновление списка категорий по ClientId</t>
  </si>
  <si>
    <t>Метод обновления категорий в списке предпочтительных</t>
  </si>
  <si>
    <t>Метод для получения всех категорий, с признаком, входит ли категория в список предпочтительных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</si>
</sst>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8"/>
      <name val="Arial"/>
      <family val="2"/>
      <charset val="204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9"/>
      <color indexed="8"/>
      <name val="Arial"/>
    </font>
    <font>
      <sz val="8"/>
      <color theme="0" tint="-0.499984740745262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8" fillId="0" borderId="1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top" wrapText="1"/>
    </xf>
    <xf numFmtId="1" fontId="6" fillId="0" borderId="4" xfId="0" applyNumberFormat="1" applyFont="1" applyFill="1" applyBorder="1" applyAlignment="1">
      <alignment horizontal="center" vertical="top" wrapText="1"/>
    </xf>
    <xf numFmtId="0" fontId="7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" fontId="6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top" wrapText="1"/>
    </xf>
    <xf numFmtId="1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1" fillId="2" borderId="4" xfId="0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left" vertical="top" wrapText="1"/>
    </xf>
    <xf numFmtId="1" fontId="6" fillId="3" borderId="4" xfId="0" applyNumberFormat="1" applyFont="1" applyFill="1" applyBorder="1" applyAlignment="1">
      <alignment horizontal="center" vertical="top" wrapText="1"/>
    </xf>
    <xf numFmtId="1" fontId="3" fillId="3" borderId="4" xfId="0" applyNumberFormat="1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vertical="top" wrapText="1"/>
    </xf>
    <xf numFmtId="1" fontId="6" fillId="0" borderId="7" xfId="0" applyNumberFormat="1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vertical="top" wrapText="1"/>
    </xf>
    <xf numFmtId="0" fontId="5" fillId="4" borderId="4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vertical="top" wrapText="1"/>
    </xf>
    <xf numFmtId="0" fontId="8" fillId="4" borderId="1" xfId="0" applyNumberFormat="1" applyFont="1" applyFill="1" applyBorder="1" applyAlignment="1">
      <alignment horizontal="center" vertical="center" wrapText="1"/>
    </xf>
    <xf numFmtId="1" fontId="6" fillId="4" borderId="4" xfId="0" applyNumberFormat="1" applyFont="1" applyFill="1" applyBorder="1" applyAlignment="1">
      <alignment horizontal="center" vertical="top" wrapText="1"/>
    </xf>
    <xf numFmtId="1" fontId="3" fillId="4" borderId="4" xfId="0" applyNumberFormat="1" applyFont="1" applyFill="1" applyBorder="1" applyAlignment="1">
      <alignment horizontal="center" vertical="top" wrapText="1"/>
    </xf>
    <xf numFmtId="0" fontId="9" fillId="4" borderId="4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0" fontId="5" fillId="4" borderId="3" xfId="0" applyFont="1" applyFill="1" applyBorder="1" applyAlignment="1">
      <alignment horizontal="center" vertical="top" wrapText="1"/>
    </xf>
    <xf numFmtId="0" fontId="5" fillId="4" borderId="7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vertical="top" wrapText="1"/>
    </xf>
    <xf numFmtId="0" fontId="8" fillId="4" borderId="6" xfId="0" applyNumberFormat="1" applyFont="1" applyFill="1" applyBorder="1" applyAlignment="1">
      <alignment horizontal="center" vertical="center" wrapText="1"/>
    </xf>
    <xf numFmtId="1" fontId="6" fillId="4" borderId="3" xfId="0" applyNumberFormat="1" applyFont="1" applyFill="1" applyBorder="1" applyAlignment="1">
      <alignment horizontal="center" vertical="top" wrapText="1"/>
    </xf>
    <xf numFmtId="1" fontId="6" fillId="4" borderId="7" xfId="0" applyNumberFormat="1" applyFont="1" applyFill="1" applyBorder="1" applyAlignment="1">
      <alignment horizontal="center" vertical="top" wrapText="1"/>
    </xf>
    <xf numFmtId="1" fontId="3" fillId="4" borderId="3" xfId="0" applyNumberFormat="1" applyFont="1" applyFill="1" applyBorder="1" applyAlignment="1">
      <alignment horizontal="center" vertical="top" wrapText="1"/>
    </xf>
    <xf numFmtId="1" fontId="3" fillId="4" borderId="7" xfId="0" applyNumberFormat="1" applyFont="1" applyFill="1" applyBorder="1" applyAlignment="1">
      <alignment horizontal="center" vertical="top" wrapText="1"/>
    </xf>
    <xf numFmtId="1" fontId="6" fillId="0" borderId="9" xfId="0" applyNumberFormat="1" applyFont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2" fontId="6" fillId="0" borderId="12" xfId="0" applyNumberFormat="1" applyFont="1" applyBorder="1" applyAlignment="1">
      <alignment horizontal="center" vertical="center" wrapText="1"/>
    </xf>
    <xf numFmtId="10" fontId="6" fillId="0" borderId="12" xfId="0" applyNumberFormat="1" applyFont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" fontId="6" fillId="0" borderId="14" xfId="0" applyNumberFormat="1" applyFont="1" applyFill="1" applyBorder="1" applyAlignment="1">
      <alignment horizontal="center"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2" fontId="6" fillId="0" borderId="15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7" fillId="4" borderId="3" xfId="0" applyFont="1" applyFill="1" applyBorder="1" applyAlignment="1">
      <alignment vertical="top" wrapText="1"/>
    </xf>
    <xf numFmtId="0" fontId="7" fillId="4" borderId="7" xfId="0" applyFont="1" applyFill="1" applyBorder="1" applyAlignment="1">
      <alignment vertical="top" wrapText="1"/>
    </xf>
    <xf numFmtId="0" fontId="3" fillId="0" borderId="13" xfId="0" applyFont="1" applyFill="1" applyBorder="1" applyAlignment="1">
      <alignment horizontal="right" vertical="center" wrapText="1"/>
    </xf>
    <xf numFmtId="0" fontId="3" fillId="0" borderId="14" xfId="0" applyFont="1" applyFill="1" applyBorder="1" applyAlignment="1">
      <alignment horizontal="right" vertical="center" wrapText="1"/>
    </xf>
    <xf numFmtId="0" fontId="1" fillId="0" borderId="8" xfId="0" applyFont="1" applyFill="1" applyBorder="1" applyAlignment="1">
      <alignment horizontal="right" vertical="center" wrapText="1"/>
    </xf>
    <xf numFmtId="0" fontId="1" fillId="0" borderId="9" xfId="0" applyFont="1" applyFill="1" applyBorder="1" applyAlignment="1">
      <alignment horizontal="right" vertical="center" wrapText="1"/>
    </xf>
    <xf numFmtId="0" fontId="1" fillId="0" borderId="11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26"/>
  <sheetViews>
    <sheetView tabSelected="1" workbookViewId="0">
      <selection activeCell="G13" sqref="G13"/>
    </sheetView>
  </sheetViews>
  <sheetFormatPr defaultRowHeight="15" x14ac:dyDescent="0.25"/>
  <cols>
    <col min="1" max="1" width="3.42578125" customWidth="1"/>
    <col min="2" max="2" width="17.85546875" bestFit="1" customWidth="1"/>
    <col min="3" max="3" width="12.85546875" bestFit="1" customWidth="1"/>
    <col min="4" max="4" width="44.5703125" bestFit="1" customWidth="1"/>
    <col min="5" max="5" width="17.7109375" bestFit="1" customWidth="1"/>
    <col min="6" max="6" width="7.85546875" customWidth="1"/>
    <col min="7" max="7" width="10" customWidth="1"/>
    <col min="8" max="8" width="9.42578125" customWidth="1"/>
    <col min="9" max="9" width="9" customWidth="1"/>
    <col min="10" max="10" width="9.28515625" bestFit="1" customWidth="1"/>
    <col min="11" max="11" width="11.42578125" bestFit="1" customWidth="1"/>
    <col min="12" max="12" width="8" customWidth="1"/>
    <col min="13" max="13" width="68.7109375" bestFit="1" customWidth="1"/>
  </cols>
  <sheetData>
    <row r="2" spans="2:13" ht="36" x14ac:dyDescent="0.25">
      <c r="B2" s="16" t="s">
        <v>0</v>
      </c>
      <c r="C2" s="16" t="s">
        <v>1</v>
      </c>
      <c r="D2" s="17" t="s">
        <v>2</v>
      </c>
      <c r="E2" s="17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9" t="s">
        <v>9</v>
      </c>
      <c r="L2" s="18" t="s">
        <v>10</v>
      </c>
      <c r="M2" s="20" t="s">
        <v>11</v>
      </c>
    </row>
    <row r="3" spans="2:13" ht="108" x14ac:dyDescent="0.25">
      <c r="B3" s="21" t="s">
        <v>32</v>
      </c>
      <c r="C3" s="22"/>
      <c r="D3" s="23"/>
      <c r="E3" s="23"/>
      <c r="F3" s="24"/>
      <c r="G3" s="24"/>
      <c r="H3" s="24"/>
      <c r="I3" s="24"/>
      <c r="J3" s="24"/>
      <c r="K3" s="25"/>
      <c r="L3" s="24"/>
      <c r="M3" s="26" t="s">
        <v>36</v>
      </c>
    </row>
    <row r="4" spans="2:13" x14ac:dyDescent="0.25">
      <c r="B4" s="28"/>
      <c r="C4" s="29" t="s">
        <v>12</v>
      </c>
      <c r="D4" s="30" t="s">
        <v>12</v>
      </c>
      <c r="E4" s="31" t="s">
        <v>13</v>
      </c>
      <c r="F4" s="32">
        <v>1</v>
      </c>
      <c r="G4" s="32">
        <v>2</v>
      </c>
      <c r="H4" s="32">
        <v>3</v>
      </c>
      <c r="I4" s="32">
        <f>(F4+4*G4+H4)/6</f>
        <v>2</v>
      </c>
      <c r="J4" s="32">
        <f>I4/$F$23</f>
        <v>2.8571428571428572</v>
      </c>
      <c r="K4" s="33">
        <f>I4*$F$26/$F$22</f>
        <v>3.0799232664911789</v>
      </c>
      <c r="L4" s="32">
        <f>(H4-F4)/6</f>
        <v>0.33333333333333331</v>
      </c>
      <c r="M4" s="34"/>
    </row>
    <row r="5" spans="2:13" ht="33.75" x14ac:dyDescent="0.25">
      <c r="B5" s="35"/>
      <c r="C5" s="2" t="s">
        <v>16</v>
      </c>
      <c r="D5" s="5" t="s">
        <v>40</v>
      </c>
      <c r="E5" s="1" t="s">
        <v>14</v>
      </c>
      <c r="F5" s="3">
        <v>6</v>
      </c>
      <c r="G5" s="3">
        <v>8</v>
      </c>
      <c r="H5" s="3">
        <v>12</v>
      </c>
      <c r="I5" s="32">
        <f t="shared" ref="I5:I6" si="0">(F5+4*G5+H5)/6</f>
        <v>8.3333333333333339</v>
      </c>
      <c r="J5" s="32">
        <f>I5/$F$23</f>
        <v>11.904761904761907</v>
      </c>
      <c r="K5" s="33">
        <f>I5*$F$26/$F$22</f>
        <v>12.833013610379915</v>
      </c>
      <c r="L5" s="32">
        <f t="shared" ref="L5:L6" si="1">(H5-F5)/6</f>
        <v>1</v>
      </c>
      <c r="M5" s="4" t="s">
        <v>41</v>
      </c>
    </row>
    <row r="6" spans="2:13" ht="24" x14ac:dyDescent="0.25">
      <c r="B6" s="35"/>
      <c r="C6" s="2" t="s">
        <v>16</v>
      </c>
      <c r="D6" s="5" t="s">
        <v>37</v>
      </c>
      <c r="E6" s="1" t="s">
        <v>14</v>
      </c>
      <c r="F6" s="3">
        <v>2</v>
      </c>
      <c r="G6" s="3">
        <v>3</v>
      </c>
      <c r="H6" s="3">
        <v>4</v>
      </c>
      <c r="I6" s="32">
        <f t="shared" si="0"/>
        <v>3</v>
      </c>
      <c r="J6" s="32">
        <f>I6/$F$23</f>
        <v>4.2857142857142856</v>
      </c>
      <c r="K6" s="33">
        <f>I6*$F$26/$F$22</f>
        <v>4.6198848997367685</v>
      </c>
      <c r="L6" s="32">
        <f t="shared" si="1"/>
        <v>0.33333333333333331</v>
      </c>
      <c r="M6" s="4" t="s">
        <v>43</v>
      </c>
    </row>
    <row r="7" spans="2:13" ht="24" x14ac:dyDescent="0.25">
      <c r="B7" s="35"/>
      <c r="C7" s="2" t="s">
        <v>16</v>
      </c>
      <c r="D7" s="5" t="s">
        <v>39</v>
      </c>
      <c r="E7" s="1" t="s">
        <v>14</v>
      </c>
      <c r="F7" s="3">
        <v>1</v>
      </c>
      <c r="G7" s="3">
        <v>2</v>
      </c>
      <c r="H7" s="3">
        <v>3</v>
      </c>
      <c r="I7" s="32">
        <f t="shared" ref="I7:I18" si="2">(F7+4*G7+H7)/6</f>
        <v>2</v>
      </c>
      <c r="J7" s="32">
        <f>I7/$F$23</f>
        <v>2.8571428571428572</v>
      </c>
      <c r="K7" s="33">
        <f>I7*$F$26/$F$22</f>
        <v>3.0799232664911789</v>
      </c>
      <c r="L7" s="32">
        <f t="shared" ref="L7:L18" si="3">(H7-F7)/6</f>
        <v>0.33333333333333331</v>
      </c>
      <c r="M7" s="4"/>
    </row>
    <row r="8" spans="2:13" ht="33.75" x14ac:dyDescent="0.25">
      <c r="B8" s="35"/>
      <c r="C8" s="2" t="s">
        <v>15</v>
      </c>
      <c r="D8" s="5" t="s">
        <v>33</v>
      </c>
      <c r="E8" s="1" t="s">
        <v>14</v>
      </c>
      <c r="F8" s="3">
        <v>3</v>
      </c>
      <c r="G8" s="3">
        <v>4</v>
      </c>
      <c r="H8" s="3">
        <v>6</v>
      </c>
      <c r="I8" s="32">
        <f t="shared" ref="I8:I12" si="4">(F8+4*G8+H8)/6</f>
        <v>4.166666666666667</v>
      </c>
      <c r="J8" s="32">
        <f>I8/$F$23</f>
        <v>5.9523809523809534</v>
      </c>
      <c r="K8" s="33">
        <f>I8*$F$26/$F$22</f>
        <v>6.4165068051899574</v>
      </c>
      <c r="L8" s="32">
        <f t="shared" ref="L8:L12" si="5">(H8-F8)/6</f>
        <v>0.5</v>
      </c>
      <c r="M8" s="4" t="s">
        <v>45</v>
      </c>
    </row>
    <row r="9" spans="2:13" ht="24" x14ac:dyDescent="0.25">
      <c r="B9" s="35"/>
      <c r="C9" s="2" t="s">
        <v>15</v>
      </c>
      <c r="D9" s="5" t="s">
        <v>47</v>
      </c>
      <c r="E9" s="1" t="s">
        <v>14</v>
      </c>
      <c r="F9" s="3">
        <v>3</v>
      </c>
      <c r="G9" s="3">
        <v>4</v>
      </c>
      <c r="H9" s="3">
        <v>6</v>
      </c>
      <c r="I9" s="32">
        <f>(F9+4*G9+H9)/6</f>
        <v>4.166666666666667</v>
      </c>
      <c r="J9" s="32">
        <f>I9/$F$23</f>
        <v>5.9523809523809534</v>
      </c>
      <c r="K9" s="33">
        <f>I9*$F$26/$F$22</f>
        <v>6.4165068051899574</v>
      </c>
      <c r="L9" s="32">
        <f>(H9-F9)/6</f>
        <v>0.5</v>
      </c>
      <c r="M9" s="4" t="s">
        <v>38</v>
      </c>
    </row>
    <row r="10" spans="2:13" ht="24" x14ac:dyDescent="0.25">
      <c r="B10" s="35"/>
      <c r="C10" s="2" t="s">
        <v>15</v>
      </c>
      <c r="D10" s="5" t="s">
        <v>46</v>
      </c>
      <c r="E10" s="1" t="s">
        <v>14</v>
      </c>
      <c r="F10" s="3">
        <v>2</v>
      </c>
      <c r="G10" s="3">
        <v>3</v>
      </c>
      <c r="H10" s="3">
        <v>4</v>
      </c>
      <c r="I10" s="32">
        <f>(F10+4*G10+H10)/6</f>
        <v>3</v>
      </c>
      <c r="J10" s="32">
        <f>I10/$F$23</f>
        <v>4.2857142857142856</v>
      </c>
      <c r="K10" s="33">
        <f>I10*$F$26/$F$22</f>
        <v>4.6198848997367685</v>
      </c>
      <c r="L10" s="32">
        <f>(H10-F10)/6</f>
        <v>0.33333333333333331</v>
      </c>
      <c r="M10" s="4"/>
    </row>
    <row r="11" spans="2:13" ht="24" x14ac:dyDescent="0.25">
      <c r="B11" s="35"/>
      <c r="C11" s="2" t="s">
        <v>15</v>
      </c>
      <c r="D11" s="5" t="s">
        <v>34</v>
      </c>
      <c r="E11" s="1" t="s">
        <v>14</v>
      </c>
      <c r="F11" s="3">
        <v>3</v>
      </c>
      <c r="G11" s="3">
        <v>4</v>
      </c>
      <c r="H11" s="3">
        <v>6</v>
      </c>
      <c r="I11" s="32">
        <f t="shared" si="4"/>
        <v>4.166666666666667</v>
      </c>
      <c r="J11" s="32">
        <f>I11/$F$23</f>
        <v>5.9523809523809534</v>
      </c>
      <c r="K11" s="33">
        <f>I11*$F$26/$F$22</f>
        <v>6.4165068051899574</v>
      </c>
      <c r="L11" s="32">
        <f t="shared" si="5"/>
        <v>0.5</v>
      </c>
      <c r="M11" s="4" t="s">
        <v>44</v>
      </c>
    </row>
    <row r="12" spans="2:13" ht="24" x14ac:dyDescent="0.25">
      <c r="B12" s="35"/>
      <c r="C12" s="2" t="s">
        <v>15</v>
      </c>
      <c r="D12" s="5" t="s">
        <v>35</v>
      </c>
      <c r="E12" s="1" t="s">
        <v>14</v>
      </c>
      <c r="F12" s="3">
        <v>1</v>
      </c>
      <c r="G12" s="3">
        <v>2</v>
      </c>
      <c r="H12" s="3">
        <v>3</v>
      </c>
      <c r="I12" s="32">
        <f t="shared" si="4"/>
        <v>2</v>
      </c>
      <c r="J12" s="32">
        <f>I12/$F$23</f>
        <v>2.8571428571428572</v>
      </c>
      <c r="K12" s="33">
        <f>I12*$F$26/$F$22</f>
        <v>3.0799232664911789</v>
      </c>
      <c r="L12" s="32">
        <f t="shared" si="5"/>
        <v>0.33333333333333331</v>
      </c>
      <c r="M12" s="4" t="s">
        <v>42</v>
      </c>
    </row>
    <row r="13" spans="2:13" ht="24" x14ac:dyDescent="0.25">
      <c r="B13" s="35"/>
      <c r="C13" s="37" t="s">
        <v>17</v>
      </c>
      <c r="D13" s="39" t="s">
        <v>18</v>
      </c>
      <c r="E13" s="42" t="s">
        <v>19</v>
      </c>
      <c r="F13" s="43">
        <f>SUM(F7:F12)*0.3</f>
        <v>3.9</v>
      </c>
      <c r="G13" s="43">
        <f>SUM(G7:G12)*0.3</f>
        <v>5.7</v>
      </c>
      <c r="H13" s="43">
        <f>SUM(H7:H12)*0.3</f>
        <v>8.4</v>
      </c>
      <c r="I13" s="43">
        <f t="shared" si="2"/>
        <v>5.8500000000000005</v>
      </c>
      <c r="J13" s="43">
        <f>I13/$F$23</f>
        <v>8.3571428571428577</v>
      </c>
      <c r="K13" s="45">
        <f>I13*$F$26/$F$22</f>
        <v>9.0087755544867001</v>
      </c>
      <c r="L13" s="43">
        <f t="shared" si="3"/>
        <v>0.75</v>
      </c>
      <c r="M13" s="62"/>
    </row>
    <row r="14" spans="2:13" ht="24" x14ac:dyDescent="0.25">
      <c r="B14" s="35"/>
      <c r="C14" s="38" t="s">
        <v>20</v>
      </c>
      <c r="D14" s="40" t="s">
        <v>20</v>
      </c>
      <c r="E14" s="42" t="s">
        <v>14</v>
      </c>
      <c r="F14" s="44">
        <f>SUM(F7:F12)*0.3</f>
        <v>3.9</v>
      </c>
      <c r="G14" s="44">
        <f>SUM(G7:G12)*0.3</f>
        <v>5.7</v>
      </c>
      <c r="H14" s="44">
        <f>SUM(H7:H12)*0.3</f>
        <v>8.4</v>
      </c>
      <c r="I14" s="44">
        <f t="shared" si="2"/>
        <v>5.8500000000000005</v>
      </c>
      <c r="J14" s="44">
        <f>I14/$F$23</f>
        <v>8.3571428571428577</v>
      </c>
      <c r="K14" s="46">
        <f>I14*$F$26/$F$22</f>
        <v>9.0087755544867001</v>
      </c>
      <c r="L14" s="44">
        <f t="shared" si="3"/>
        <v>0.75</v>
      </c>
      <c r="M14" s="63"/>
    </row>
    <row r="15" spans="2:13" ht="48" x14ac:dyDescent="0.25">
      <c r="B15" s="35"/>
      <c r="C15" s="38" t="s">
        <v>12</v>
      </c>
      <c r="D15" s="40" t="s">
        <v>21</v>
      </c>
      <c r="E15" s="42" t="s">
        <v>13</v>
      </c>
      <c r="F15" s="27">
        <v>1</v>
      </c>
      <c r="G15" s="27">
        <v>1</v>
      </c>
      <c r="H15" s="27">
        <v>1</v>
      </c>
      <c r="I15" s="44">
        <f t="shared" si="2"/>
        <v>1</v>
      </c>
      <c r="J15" s="44">
        <f>I15/$F$23</f>
        <v>1.4285714285714286</v>
      </c>
      <c r="K15" s="46">
        <f>I15*$F$26/$F$22</f>
        <v>1.5399616332455894</v>
      </c>
      <c r="L15" s="44">
        <f t="shared" si="3"/>
        <v>0</v>
      </c>
      <c r="M15" s="63"/>
    </row>
    <row r="16" spans="2:13" ht="24" x14ac:dyDescent="0.25">
      <c r="B16" s="35"/>
      <c r="C16" s="38" t="s">
        <v>22</v>
      </c>
      <c r="D16" s="41" t="s">
        <v>23</v>
      </c>
      <c r="E16" s="42" t="s">
        <v>13</v>
      </c>
      <c r="F16" s="27">
        <v>0</v>
      </c>
      <c r="G16" s="27">
        <v>0</v>
      </c>
      <c r="H16" s="27">
        <v>1</v>
      </c>
      <c r="I16" s="44">
        <f t="shared" si="2"/>
        <v>0.16666666666666666</v>
      </c>
      <c r="J16" s="44">
        <f>I16/$F$23</f>
        <v>0.23809523809523811</v>
      </c>
      <c r="K16" s="46">
        <f>I16*$F$26/$F$22</f>
        <v>0.25666027220759824</v>
      </c>
      <c r="L16" s="44">
        <f t="shared" si="3"/>
        <v>0.16666666666666666</v>
      </c>
      <c r="M16" s="63"/>
    </row>
    <row r="17" spans="2:13" x14ac:dyDescent="0.25">
      <c r="B17" s="35"/>
      <c r="C17" s="38"/>
      <c r="D17" s="41" t="s">
        <v>24</v>
      </c>
      <c r="E17" s="42" t="s">
        <v>13</v>
      </c>
      <c r="F17" s="27">
        <v>1</v>
      </c>
      <c r="G17" s="27">
        <v>1</v>
      </c>
      <c r="H17" s="27">
        <v>1</v>
      </c>
      <c r="I17" s="44">
        <f t="shared" si="2"/>
        <v>1</v>
      </c>
      <c r="J17" s="44">
        <f>I17/$F$23</f>
        <v>1.4285714285714286</v>
      </c>
      <c r="K17" s="46">
        <f t="shared" ref="K17:K18" si="6">I17*$F$26/$F$22</f>
        <v>1.5399616332455894</v>
      </c>
      <c r="L17" s="44">
        <f t="shared" si="3"/>
        <v>0</v>
      </c>
      <c r="M17" s="63"/>
    </row>
    <row r="18" spans="2:13" ht="24" x14ac:dyDescent="0.25">
      <c r="B18" s="36"/>
      <c r="C18" s="38"/>
      <c r="D18" s="40" t="s">
        <v>25</v>
      </c>
      <c r="E18" s="42" t="s">
        <v>14</v>
      </c>
      <c r="F18" s="27">
        <v>1</v>
      </c>
      <c r="G18" s="27">
        <v>1</v>
      </c>
      <c r="H18" s="27">
        <v>1</v>
      </c>
      <c r="I18" s="44">
        <f t="shared" si="2"/>
        <v>1</v>
      </c>
      <c r="J18" s="44">
        <f>I18/$F$23</f>
        <v>1.4285714285714286</v>
      </c>
      <c r="K18" s="46">
        <f t="shared" si="6"/>
        <v>1.5399616332455894</v>
      </c>
      <c r="L18" s="44">
        <f t="shared" si="3"/>
        <v>0</v>
      </c>
      <c r="M18" s="63"/>
    </row>
    <row r="19" spans="2:13" x14ac:dyDescent="0.25">
      <c r="B19" s="6"/>
      <c r="C19" s="7"/>
      <c r="D19" s="8"/>
      <c r="E19" s="8"/>
      <c r="F19" s="9"/>
      <c r="G19" s="9"/>
      <c r="H19" s="9"/>
      <c r="I19" s="9"/>
      <c r="J19" s="9"/>
      <c r="K19" s="10"/>
      <c r="L19" s="9"/>
      <c r="M19" s="11"/>
    </row>
    <row r="20" spans="2:13" ht="15.75" thickBot="1" x14ac:dyDescent="0.3">
      <c r="B20" s="6"/>
      <c r="C20" s="7"/>
      <c r="D20" s="8"/>
      <c r="E20" s="8"/>
      <c r="F20" s="9"/>
      <c r="G20" s="9"/>
      <c r="H20" s="9"/>
      <c r="I20" s="9"/>
      <c r="J20" s="9"/>
      <c r="K20" s="10"/>
      <c r="L20" s="9"/>
      <c r="M20" s="11"/>
    </row>
    <row r="21" spans="2:13" x14ac:dyDescent="0.25">
      <c r="B21" s="6"/>
      <c r="C21" s="7"/>
      <c r="D21" s="66" t="s">
        <v>26</v>
      </c>
      <c r="E21" s="67"/>
      <c r="F21" s="57">
        <f>SUM(F3:F18)</f>
        <v>32.799999999999997</v>
      </c>
      <c r="G21" s="47">
        <f>SUM(G3:G18)</f>
        <v>46.400000000000006</v>
      </c>
      <c r="H21" s="47">
        <f>SUM(H3:H18)</f>
        <v>67.8</v>
      </c>
      <c r="I21" s="47"/>
      <c r="J21" s="47"/>
      <c r="K21" s="48"/>
      <c r="L21" s="49">
        <f>SQRT(SUMSQ(L3:L18))</f>
        <v>1.8596594670351165</v>
      </c>
      <c r="M21" s="11"/>
    </row>
    <row r="22" spans="2:13" x14ac:dyDescent="0.25">
      <c r="B22" s="6"/>
      <c r="C22" s="7"/>
      <c r="D22" s="68" t="s">
        <v>27</v>
      </c>
      <c r="E22" s="69"/>
      <c r="F22" s="58">
        <f>(F21+4*G21+H21)/6</f>
        <v>47.70000000000001</v>
      </c>
      <c r="G22" s="13"/>
      <c r="H22" s="12"/>
      <c r="I22" s="12"/>
      <c r="J22" s="12"/>
      <c r="K22" s="50"/>
      <c r="L22" s="51">
        <f>2*L21/F23</f>
        <v>5.3133127629574766</v>
      </c>
      <c r="M22" s="11"/>
    </row>
    <row r="23" spans="2:13" x14ac:dyDescent="0.25">
      <c r="B23" s="6"/>
      <c r="C23" s="7"/>
      <c r="D23" s="68" t="s">
        <v>28</v>
      </c>
      <c r="E23" s="69"/>
      <c r="F23" s="59">
        <v>0.7</v>
      </c>
      <c r="G23" s="13"/>
      <c r="H23" s="12"/>
      <c r="I23" s="12"/>
      <c r="J23" s="12"/>
      <c r="K23" s="50"/>
      <c r="L23" s="52">
        <f>L22/F26</f>
        <v>7.2333103805578169E-2</v>
      </c>
      <c r="M23" s="11"/>
    </row>
    <row r="24" spans="2:13" x14ac:dyDescent="0.25">
      <c r="B24" s="14"/>
      <c r="C24" s="15"/>
      <c r="D24" s="68" t="s">
        <v>29</v>
      </c>
      <c r="E24" s="69"/>
      <c r="F24" s="58">
        <f>F21/F23</f>
        <v>46.857142857142854</v>
      </c>
      <c r="G24" s="13">
        <f>G21/F23</f>
        <v>66.285714285714292</v>
      </c>
      <c r="H24" s="12">
        <f>H21/F23</f>
        <v>96.857142857142861</v>
      </c>
      <c r="I24" s="12"/>
      <c r="J24" s="12"/>
      <c r="K24" s="50"/>
      <c r="L24" s="51"/>
      <c r="M24" s="11"/>
    </row>
    <row r="25" spans="2:13" x14ac:dyDescent="0.25">
      <c r="B25" s="14"/>
      <c r="C25" s="15"/>
      <c r="D25" s="70" t="s">
        <v>30</v>
      </c>
      <c r="E25" s="71"/>
      <c r="F25" s="61">
        <f>(F24+4*G24+H24)/6</f>
        <v>68.142857142857153</v>
      </c>
      <c r="G25" s="13"/>
      <c r="H25" s="12"/>
      <c r="I25" s="12"/>
      <c r="J25" s="12"/>
      <c r="K25" s="50"/>
      <c r="L25" s="51"/>
      <c r="M25" s="11"/>
    </row>
    <row r="26" spans="2:13" ht="15.75" thickBot="1" x14ac:dyDescent="0.3">
      <c r="B26" s="14"/>
      <c r="C26" s="15"/>
      <c r="D26" s="64" t="s">
        <v>31</v>
      </c>
      <c r="E26" s="65"/>
      <c r="F26" s="60">
        <f>F25+L21*2/F23</f>
        <v>73.456169905814633</v>
      </c>
      <c r="G26" s="54"/>
      <c r="H26" s="53"/>
      <c r="I26" s="53"/>
      <c r="J26" s="53"/>
      <c r="K26" s="55"/>
      <c r="L26" s="56"/>
      <c r="M26" s="14"/>
    </row>
  </sheetData>
  <mergeCells count="6">
    <mergeCell ref="D26:E26"/>
    <mergeCell ref="D21:E21"/>
    <mergeCell ref="D22:E22"/>
    <mergeCell ref="D23:E23"/>
    <mergeCell ref="D24:E24"/>
    <mergeCell ref="D25:E2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Goncharov</dc:creator>
  <cp:lastModifiedBy>Egor Goncharov</cp:lastModifiedBy>
  <dcterms:created xsi:type="dcterms:W3CDTF">2014-11-25T10:49:29Z</dcterms:created>
  <dcterms:modified xsi:type="dcterms:W3CDTF">2015-04-13T10:48:23Z</dcterms:modified>
</cp:coreProperties>
</file>