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180" windowWidth="24240" windowHeight="13560" tabRatio="704"/>
  </bookViews>
  <sheets>
    <sheet name="Доработка UI ЛК Коллекция" sheetId="19" r:id="rId1"/>
  </sheets>
  <definedNames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9" l="1"/>
  <c r="I9" i="19"/>
  <c r="K9" i="19" s="1"/>
  <c r="G9" i="19"/>
  <c r="H8" i="19"/>
  <c r="I8" i="19"/>
  <c r="K8" i="19" s="1"/>
  <c r="G8" i="19"/>
  <c r="J7" i="19"/>
  <c r="K7" i="19"/>
  <c r="M7" i="19"/>
  <c r="M8" i="19" l="1"/>
  <c r="J9" i="19"/>
  <c r="J8" i="19"/>
  <c r="M9" i="19"/>
  <c r="J6" i="19"/>
  <c r="K6" i="19"/>
  <c r="M6" i="19"/>
  <c r="J3" i="19" l="1"/>
  <c r="K3" i="19"/>
  <c r="M3" i="19"/>
  <c r="J4" i="19"/>
  <c r="K4" i="19"/>
  <c r="M4" i="19"/>
  <c r="J5" i="19"/>
  <c r="K5" i="19"/>
  <c r="M5" i="19"/>
  <c r="J10" i="19"/>
  <c r="K10" i="19"/>
  <c r="M10" i="19"/>
  <c r="J11" i="19"/>
  <c r="K11" i="19"/>
  <c r="M11" i="19"/>
  <c r="J12" i="19"/>
  <c r="K12" i="19"/>
  <c r="M12" i="19"/>
  <c r="I15" i="19" l="1"/>
  <c r="I18" i="19" s="1"/>
  <c r="G15" i="19"/>
  <c r="G18" i="19" s="1"/>
  <c r="H15" i="19"/>
  <c r="H18" i="19" s="1"/>
  <c r="M15" i="19" l="1"/>
  <c r="M16" i="19" s="1"/>
  <c r="G16" i="19"/>
  <c r="G19" i="19"/>
  <c r="G20" i="19" l="1"/>
  <c r="L9" i="19" l="1"/>
  <c r="L7" i="19"/>
  <c r="L8" i="19"/>
  <c r="L6" i="19"/>
  <c r="L5" i="19"/>
  <c r="L12" i="19"/>
  <c r="L11" i="19"/>
  <c r="L3" i="19"/>
  <c r="L10" i="19"/>
  <c r="L4" i="19"/>
  <c r="M17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F17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<sst xmlns="http://schemas.openxmlformats.org/spreadsheetml/2006/main" count="39" uniqueCount="35">
  <si>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</si>
  <si>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</si>
  <si>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</si>
  <si>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</si>
  <si>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</si>
  <si>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</si>
  <si>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</si>
  <si>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</si>
  <si>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</si>
  <si>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</si>
  <si>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</si>
  <si>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</si>
  <si>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</si>
  <si>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</si>
  <si>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</si>
  <si>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</si>
  <si>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</si>
  <si>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</si>
  <si>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</si>
  <si>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</si>
  <si>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</si>
  <si>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</si>
  <si>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Тестирвание (на обоих окружениях)</t>
  </si>
  <si>
    <t>Менеджмент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</si>
  <si>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</si>
  <si>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</si>
  <si>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</si>
  <si>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2,5 потрачено</t>
  </si>
  <si>
    <t>Согласование требований с заказчиком и дизайнером</t>
  </si>
  <si>
    <t>Фронт</t>
  </si>
  <si>
    <t>Верстка шапки</t>
  </si>
  <si>
    <r>
      <t xml:space="preserve">Интеграция верстки
</t>
    </r>
    <r>
      <rPr>
        <sz val="8"/>
        <color theme="1"/>
        <rFont val="Arial"/>
        <family val="2"/>
        <charset val="204"/>
      </rPr>
      <t>Счётчик корзины теперь отображает не сумму в бонусах, а количество позиций в корзине</t>
    </r>
  </si>
  <si>
    <r>
      <t xml:space="preserve">Обновление скриптов управления блоками Корзина и Мои желания
</t>
    </r>
    <r>
      <rPr>
        <sz val="8"/>
        <color theme="1"/>
        <rFont val="Arial"/>
        <family val="2"/>
        <charset val="204"/>
      </rPr>
      <t>Используются в соответствующих разделах для обновления счётчиков без перезагрузки страницы.</t>
    </r>
  </si>
  <si>
    <t>Доработка UI ЛК Коллекция</t>
  </si>
  <si>
    <r>
      <t xml:space="preserve">Реализация меню ЛК
</t>
    </r>
    <r>
      <rPr>
        <sz val="8"/>
        <color theme="1"/>
        <rFont val="Arial"/>
        <family val="2"/>
        <charset val="204"/>
      </rPr>
      <t>Реализация выпадающего меню с беджами и т.п.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</si>
</sst>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8"/>
  <sheetViews>
    <sheetView tabSelected="1" topLeftCell="C1" workbookViewId="0">
      <pane ySplit="1" topLeftCell="A2" activePane="bottomLeft" state="frozen"/>
      <selection activeCell="C1" sqref="C1"/>
      <selection pane="bottomLeft" activeCell="C8" sqref="A8:XFD8"/>
    </sheetView>
  </sheetViews>
  <sheetFormatPr defaultColWidth="8.86328125" defaultRowHeight="11.65" x14ac:dyDescent="0.45"/>
  <cols>
    <col min="1" max="1" width="12.265625" style="21" hidden="1" customWidth="1"/>
    <col min="2" max="2" width="7.1328125" style="21" hidden="1" customWidth="1"/>
    <col min="3" max="3" width="8.86328125" style="44" customWidth="1"/>
    <col min="4" max="4" width="25.265625" style="22" bestFit="1" customWidth="1"/>
    <col min="5" max="5" width="12.86328125" style="7" bestFit="1" customWidth="1"/>
    <col min="6" max="6" width="52.73046875" style="23" customWidth="1"/>
    <col min="7" max="7" width="7.86328125" style="24" customWidth="1"/>
    <col min="8" max="8" width="10" style="24" customWidth="1"/>
    <col min="9" max="9" width="9.3984375" style="24" customWidth="1"/>
    <col min="10" max="10" width="9" style="24" customWidth="1"/>
    <col min="11" max="11" width="9.265625" style="24" bestFit="1" customWidth="1"/>
    <col min="12" max="12" width="11.3984375" style="25" bestFit="1" customWidth="1"/>
    <col min="13" max="13" width="8" style="24" customWidth="1"/>
    <col min="14" max="14" width="102.265625" style="41" customWidth="1"/>
    <col min="15" max="16384" width="8.86328125" style="12"/>
  </cols>
  <sheetData>
    <row r="1" spans="1:14" s="7" customFormat="1" ht="34.9" x14ac:dyDescent="0.45">
      <c r="A1" s="2" t="s">
        <v>17</v>
      </c>
      <c r="B1" s="2" t="s">
        <v>18</v>
      </c>
      <c r="C1" s="42" t="s">
        <v>16</v>
      </c>
      <c r="D1" s="3" t="s">
        <v>15</v>
      </c>
      <c r="E1" s="3" t="s">
        <v>20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x14ac:dyDescent="0.45">
      <c r="A2" s="34"/>
      <c r="B2" s="35"/>
      <c r="C2" s="9">
        <f>SUM(L3:L12)</f>
        <v>50.156634571765409</v>
      </c>
      <c r="D2" s="10" t="s">
        <v>33</v>
      </c>
      <c r="E2" s="36"/>
      <c r="F2" s="17"/>
      <c r="G2" s="11"/>
      <c r="H2" s="11"/>
      <c r="I2" s="11"/>
      <c r="J2" s="11"/>
      <c r="K2" s="11"/>
      <c r="L2" s="8"/>
      <c r="M2" s="11"/>
      <c r="N2" s="40"/>
    </row>
    <row r="3" spans="1:14" s="18" customFormat="1" x14ac:dyDescent="0.45">
      <c r="A3" s="19"/>
      <c r="B3" s="19"/>
      <c r="C3" s="43"/>
      <c r="D3" s="20"/>
      <c r="E3" s="46"/>
      <c r="F3" s="16" t="s">
        <v>28</v>
      </c>
      <c r="G3" s="14">
        <v>1</v>
      </c>
      <c r="H3" s="14">
        <v>2</v>
      </c>
      <c r="I3" s="14">
        <v>2</v>
      </c>
      <c r="J3" s="13">
        <f t="shared" ref="J3:J12" si="0">(G3+4*H3+I3)/6</f>
        <v>1.8333333333333333</v>
      </c>
      <c r="K3" s="13">
        <f t="shared" ref="K3:K12" si="1">I3/$G$17</f>
        <v>2.9411764705882351</v>
      </c>
      <c r="L3" s="15">
        <f t="shared" ref="L3:L12" si="2">J3*$G$20/$G$16</f>
        <v>3.0995673049967385</v>
      </c>
      <c r="M3" s="13">
        <f t="shared" ref="M3:M12" si="3">(I3-G3)/6</f>
        <v>0.16666666666666666</v>
      </c>
      <c r="N3" s="50" t="s">
        <v>27</v>
      </c>
    </row>
    <row r="4" spans="1:14" s="18" customFormat="1" x14ac:dyDescent="0.45">
      <c r="A4" s="19"/>
      <c r="B4" s="19"/>
      <c r="C4" s="43"/>
      <c r="D4" s="20"/>
      <c r="E4" s="37" t="s">
        <v>29</v>
      </c>
      <c r="F4" s="16" t="s">
        <v>30</v>
      </c>
      <c r="G4" s="14">
        <v>4</v>
      </c>
      <c r="H4" s="14">
        <v>6</v>
      </c>
      <c r="I4" s="14">
        <v>12</v>
      </c>
      <c r="J4" s="13">
        <f t="shared" si="0"/>
        <v>6.666666666666667</v>
      </c>
      <c r="K4" s="13">
        <f t="shared" si="1"/>
        <v>17.647058823529409</v>
      </c>
      <c r="L4" s="15">
        <f t="shared" si="2"/>
        <v>11.271153836351777</v>
      </c>
      <c r="M4" s="13">
        <f t="shared" si="3"/>
        <v>1.3333333333333333</v>
      </c>
      <c r="N4" s="1"/>
    </row>
    <row r="5" spans="1:14" s="18" customFormat="1" ht="31.9" x14ac:dyDescent="0.45">
      <c r="A5" s="19"/>
      <c r="B5" s="19"/>
      <c r="C5" s="43"/>
      <c r="D5" s="20"/>
      <c r="E5" s="46" t="s">
        <v>29</v>
      </c>
      <c r="F5" s="16" t="s">
        <v>31</v>
      </c>
      <c r="G5" s="14">
        <v>1</v>
      </c>
      <c r="H5" s="14">
        <v>2</v>
      </c>
      <c r="I5" s="14">
        <v>3</v>
      </c>
      <c r="J5" s="13">
        <f t="shared" si="0"/>
        <v>2</v>
      </c>
      <c r="K5" s="13">
        <f t="shared" si="1"/>
        <v>4.4117647058823524</v>
      </c>
      <c r="L5" s="15">
        <f t="shared" si="2"/>
        <v>3.3813461509055331</v>
      </c>
      <c r="M5" s="13">
        <f t="shared" si="3"/>
        <v>0.33333333333333331</v>
      </c>
      <c r="N5" s="1"/>
    </row>
    <row r="6" spans="1:14" s="18" customFormat="1" ht="31.9" x14ac:dyDescent="0.45">
      <c r="A6" s="19"/>
      <c r="B6" s="19"/>
      <c r="C6" s="43"/>
      <c r="D6" s="20"/>
      <c r="E6" s="46" t="s">
        <v>29</v>
      </c>
      <c r="F6" s="16" t="s">
        <v>32</v>
      </c>
      <c r="G6" s="14">
        <v>1</v>
      </c>
      <c r="H6" s="14">
        <v>2</v>
      </c>
      <c r="I6" s="14">
        <v>4</v>
      </c>
      <c r="J6" s="13">
        <f t="shared" ref="J6" si="4">(G6+4*H6+I6)/6</f>
        <v>2.1666666666666665</v>
      </c>
      <c r="K6" s="13">
        <f t="shared" si="1"/>
        <v>5.8823529411764701</v>
      </c>
      <c r="L6" s="15">
        <f t="shared" si="2"/>
        <v>3.6631249968143269</v>
      </c>
      <c r="M6" s="13">
        <f t="shared" ref="M6" si="5">(I6-G6)/6</f>
        <v>0.5</v>
      </c>
      <c r="N6" s="1"/>
    </row>
    <row r="7" spans="1:14" s="18" customFormat="1" ht="21.75" x14ac:dyDescent="0.45">
      <c r="A7" s="19"/>
      <c r="B7" s="19"/>
      <c r="C7" s="43"/>
      <c r="D7" s="20"/>
      <c r="E7" s="46" t="s">
        <v>29</v>
      </c>
      <c r="F7" s="16" t="s">
        <v>34</v>
      </c>
      <c r="G7" s="14">
        <v>1</v>
      </c>
      <c r="H7" s="14">
        <v>2</v>
      </c>
      <c r="I7" s="14">
        <v>6</v>
      </c>
      <c r="J7" s="13">
        <f t="shared" ref="J7:J9" si="6">(G7+4*H7+I7)/6</f>
        <v>2.5</v>
      </c>
      <c r="K7" s="13">
        <f t="shared" si="1"/>
        <v>8.8235294117647047</v>
      </c>
      <c r="L7" s="15">
        <f t="shared" si="2"/>
        <v>4.2266826886319162</v>
      </c>
      <c r="M7" s="13">
        <f t="shared" ref="M7:M9" si="7">(I7-G7)/6</f>
        <v>0.83333333333333337</v>
      </c>
      <c r="N7" s="1"/>
    </row>
    <row r="8" spans="1:14" s="18" customFormat="1" x14ac:dyDescent="0.45">
      <c r="A8" s="19"/>
      <c r="B8" s="19"/>
      <c r="C8" s="43"/>
      <c r="D8" s="20"/>
      <c r="E8" s="46" t="s">
        <v>21</v>
      </c>
      <c r="F8" s="49" t="s">
        <v>22</v>
      </c>
      <c r="G8" s="14">
        <f>SUM(G4:G7)*0.25</f>
        <v>1.75</v>
      </c>
      <c r="H8" s="14">
        <f>SUM(H4:H7)*0.25</f>
        <v>3</v>
      </c>
      <c r="I8" s="14">
        <f>SUM(I4:I7)*0.25</f>
        <v>6.25</v>
      </c>
      <c r="J8" s="13">
        <f t="shared" si="6"/>
        <v>3.3333333333333335</v>
      </c>
      <c r="K8" s="13">
        <f t="shared" si="1"/>
        <v>9.1911764705882355</v>
      </c>
      <c r="L8" s="15">
        <f t="shared" si="2"/>
        <v>5.6355769181758886</v>
      </c>
      <c r="M8" s="13">
        <f t="shared" si="7"/>
        <v>0.75</v>
      </c>
      <c r="N8" s="1"/>
    </row>
    <row r="9" spans="1:14" s="18" customFormat="1" x14ac:dyDescent="0.45">
      <c r="A9" s="19"/>
      <c r="B9" s="19"/>
      <c r="C9" s="43"/>
      <c r="D9" s="20"/>
      <c r="E9" s="46" t="s">
        <v>14</v>
      </c>
      <c r="F9" s="49" t="s">
        <v>14</v>
      </c>
      <c r="G9" s="14">
        <f>SUM(G4:G7)*0.3</f>
        <v>2.1</v>
      </c>
      <c r="H9" s="14">
        <f>SUM(H4:H7)*0.3</f>
        <v>3.5999999999999996</v>
      </c>
      <c r="I9" s="14">
        <f>SUM(I4:I7)*0.3</f>
        <v>7.5</v>
      </c>
      <c r="J9" s="13">
        <f t="shared" si="6"/>
        <v>4</v>
      </c>
      <c r="K9" s="13">
        <f t="shared" si="1"/>
        <v>11.029411764705882</v>
      </c>
      <c r="L9" s="15">
        <f t="shared" si="2"/>
        <v>6.7626923018110663</v>
      </c>
      <c r="M9" s="13">
        <f t="shared" si="7"/>
        <v>0.9</v>
      </c>
      <c r="N9" s="1"/>
    </row>
    <row r="10" spans="1:14" s="18" customFormat="1" x14ac:dyDescent="0.45">
      <c r="A10" s="19"/>
      <c r="B10" s="19"/>
      <c r="C10" s="43"/>
      <c r="D10" s="20"/>
      <c r="E10" s="46" t="s">
        <v>23</v>
      </c>
      <c r="F10" s="16" t="s">
        <v>24</v>
      </c>
      <c r="G10" s="14">
        <v>3</v>
      </c>
      <c r="H10" s="14">
        <v>5</v>
      </c>
      <c r="I10" s="14">
        <v>8</v>
      </c>
      <c r="J10" s="13">
        <f t="shared" si="0"/>
        <v>5.166666666666667</v>
      </c>
      <c r="K10" s="13">
        <f t="shared" si="1"/>
        <v>11.76470588235294</v>
      </c>
      <c r="L10" s="15">
        <f t="shared" si="2"/>
        <v>8.7351442231726288</v>
      </c>
      <c r="M10" s="13">
        <f t="shared" si="3"/>
        <v>0.83333333333333337</v>
      </c>
      <c r="N10" s="1"/>
    </row>
    <row r="11" spans="1:14" s="18" customFormat="1" x14ac:dyDescent="0.45">
      <c r="A11" s="19"/>
      <c r="B11" s="19"/>
      <c r="C11" s="43"/>
      <c r="D11" s="20"/>
      <c r="E11" s="46"/>
      <c r="F11" s="16" t="s">
        <v>26</v>
      </c>
      <c r="G11" s="14">
        <v>1</v>
      </c>
      <c r="H11" s="14">
        <v>1</v>
      </c>
      <c r="I11" s="14">
        <v>1</v>
      </c>
      <c r="J11" s="13">
        <f t="shared" si="0"/>
        <v>1</v>
      </c>
      <c r="K11" s="13">
        <f t="shared" si="1"/>
        <v>1.4705882352941175</v>
      </c>
      <c r="L11" s="15">
        <f t="shared" si="2"/>
        <v>1.6906730754527666</v>
      </c>
      <c r="M11" s="13">
        <f t="shared" si="3"/>
        <v>0</v>
      </c>
      <c r="N11" s="1"/>
    </row>
    <row r="12" spans="1:14" s="18" customFormat="1" x14ac:dyDescent="0.45">
      <c r="A12" s="19"/>
      <c r="B12" s="19"/>
      <c r="C12" s="48"/>
      <c r="D12" s="47"/>
      <c r="E12" s="46"/>
      <c r="F12" s="49" t="s">
        <v>25</v>
      </c>
      <c r="G12" s="14">
        <v>1</v>
      </c>
      <c r="H12" s="14">
        <v>1</v>
      </c>
      <c r="I12" s="14">
        <v>1</v>
      </c>
      <c r="J12" s="13">
        <f t="shared" si="0"/>
        <v>1</v>
      </c>
      <c r="K12" s="13">
        <f t="shared" si="1"/>
        <v>1.4705882352941175</v>
      </c>
      <c r="L12" s="15">
        <f t="shared" si="2"/>
        <v>1.6906730754527666</v>
      </c>
      <c r="M12" s="13">
        <f t="shared" si="3"/>
        <v>0</v>
      </c>
      <c r="N12" s="1"/>
    </row>
    <row r="15" spans="1:14" x14ac:dyDescent="0.45">
      <c r="F15" s="26" t="s">
        <v>6</v>
      </c>
      <c r="G15" s="27">
        <f>SUM(G2:G12)</f>
        <v>16.850000000000001</v>
      </c>
      <c r="H15" s="27">
        <f>SUM(H2:H12)</f>
        <v>27.6</v>
      </c>
      <c r="I15" s="27">
        <f>SUM(I2:I12)</f>
        <v>50.75</v>
      </c>
      <c r="M15" s="32">
        <f>SQRT(SUMSQ(M2:M12))</f>
        <v>2.2199224210669066</v>
      </c>
    </row>
    <row r="16" spans="1:14" x14ac:dyDescent="0.45">
      <c r="F16" s="26" t="s">
        <v>13</v>
      </c>
      <c r="G16" s="27">
        <f>(G15+4*H15+I15)/6</f>
        <v>29.666666666666668</v>
      </c>
      <c r="H16" s="28"/>
      <c r="I16" s="27"/>
      <c r="M16" s="32">
        <f>2*M15/G17</f>
        <v>6.5291835913732541</v>
      </c>
    </row>
    <row r="17" spans="1:14" x14ac:dyDescent="0.45">
      <c r="F17" s="26" t="s">
        <v>5</v>
      </c>
      <c r="G17" s="29">
        <v>0.68</v>
      </c>
      <c r="H17" s="28"/>
      <c r="I17" s="27"/>
      <c r="M17" s="33">
        <f>M16/G20</f>
        <v>0.13017587099132677</v>
      </c>
    </row>
    <row r="18" spans="1:14" x14ac:dyDescent="0.45">
      <c r="A18" s="12"/>
      <c r="B18" s="12"/>
      <c r="C18" s="45"/>
      <c r="D18" s="12"/>
      <c r="E18" s="38"/>
      <c r="F18" s="26" t="s">
        <v>3</v>
      </c>
      <c r="G18" s="27">
        <f>G15/G17</f>
        <v>24.779411764705884</v>
      </c>
      <c r="H18" s="28">
        <f>H15/G17</f>
        <v>40.588235294117645</v>
      </c>
      <c r="I18" s="27">
        <f>I15/G17</f>
        <v>74.632352941176464</v>
      </c>
      <c r="M18" s="32"/>
    </row>
    <row r="19" spans="1:14" x14ac:dyDescent="0.45">
      <c r="A19" s="12"/>
      <c r="B19" s="12"/>
      <c r="C19" s="45"/>
      <c r="D19" s="12"/>
      <c r="E19" s="38"/>
      <c r="F19" s="30" t="s">
        <v>12</v>
      </c>
      <c r="G19" s="27">
        <f>(G18+4*H18+I18)/6</f>
        <v>43.627450980392155</v>
      </c>
      <c r="H19" s="28"/>
      <c r="I19" s="27"/>
      <c r="M19" s="32"/>
    </row>
    <row r="20" spans="1:14" x14ac:dyDescent="0.45">
      <c r="A20" s="12"/>
      <c r="B20" s="12"/>
      <c r="C20" s="45"/>
      <c r="D20" s="12"/>
      <c r="E20" s="38"/>
      <c r="F20" s="31" t="s">
        <v>11</v>
      </c>
      <c r="G20" s="27">
        <f>G19+M15*2/G17</f>
        <v>50.156634571765409</v>
      </c>
      <c r="H20" s="28"/>
      <c r="I20" s="27"/>
      <c r="M20" s="32"/>
      <c r="N20" s="12"/>
    </row>
    <row r="21" spans="1:14" x14ac:dyDescent="0.4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4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4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4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4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4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4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4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4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4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4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4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4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4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4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4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4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4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4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4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4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4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4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4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4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4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4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4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4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4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4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4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4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4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4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4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4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4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4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4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4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4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4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4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4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4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9" spans="1:14" x14ac:dyDescent="0.4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4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4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4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4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4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4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4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4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4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4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4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4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4" spans="1:14" x14ac:dyDescent="0.4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x14ac:dyDescent="0.4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4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4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4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4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4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4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4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4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4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4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4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4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4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4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4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4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4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4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4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4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4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4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4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4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4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4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4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4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4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6" spans="1:14" x14ac:dyDescent="0.4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4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4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4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4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4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4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4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4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4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4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4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4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</sheetData>
  <pageMargins left="0.23622047244094491" right="0.23622047244094491" top="0.74803149606299213" bottom="0.74803149606299213" header="0.31496062992125984" footer="0.31496062992125984"/>
  <pageSetup paperSize="9" scale="85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85DE1AA-8A51-4E1D-817E-88E3F1D77B6A}">
  <ds:schemaRefs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Доработка UI ЛК Коллекция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2014-04-17T10:18:00Z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