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BR-7306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9" l="1"/>
  <c r="H12" i="19"/>
  <c r="G12" i="19"/>
  <c r="I11" i="19"/>
  <c r="H11" i="19"/>
  <c r="G11" i="19"/>
  <c r="J10" i="19"/>
  <c r="K10" i="19"/>
  <c r="M10" i="19"/>
  <c r="J9" i="19"/>
  <c r="K9" i="19"/>
  <c r="M9" i="19"/>
  <c r="J8" i="19"/>
  <c r="K8" i="19"/>
  <c r="M8" i="19"/>
  <c r="J7" i="19"/>
  <c r="K7" i="19"/>
  <c r="M7" i="19"/>
  <c r="J5" i="19"/>
  <c r="K5" i="19"/>
  <c r="M5" i="19"/>
  <c r="J6" i="19"/>
  <c r="K6" i="19"/>
  <c r="M6" i="19"/>
  <c r="J11" i="19" l="1"/>
  <c r="J13" i="19"/>
  <c r="K13" i="19"/>
  <c r="M13" i="19"/>
  <c r="J14" i="19"/>
  <c r="K14" i="19"/>
  <c r="M14" i="19"/>
  <c r="J15" i="19"/>
  <c r="K15" i="19"/>
  <c r="M15" i="19"/>
  <c r="J16" i="19"/>
  <c r="K16" i="19"/>
  <c r="M16" i="19"/>
  <c r="M4" i="19" l="1"/>
  <c r="K4" i="19"/>
  <c r="J4" i="19"/>
  <c r="K12" i="19"/>
  <c r="J12" i="19"/>
  <c r="K11" i="19"/>
  <c r="M11" i="19" l="1"/>
  <c r="M12" i="19"/>
  <c r="I19" i="19"/>
  <c r="I22" i="19" s="1"/>
  <c r="G19" i="19"/>
  <c r="G22" i="19" s="1"/>
  <c r="H19" i="19"/>
  <c r="H22" i="19" s="1"/>
  <c r="M3" i="19"/>
  <c r="J3" i="19"/>
  <c r="K3" i="19" s="1"/>
  <c r="M19" i="19" l="1"/>
  <c r="M20" i="19" s="1"/>
  <c r="G20" i="19"/>
  <c r="G23" i="19"/>
  <c r="G24" i="19" l="1"/>
  <c r="L9" i="19" l="1"/>
  <c r="L10" i="19"/>
  <c r="L7" i="19"/>
  <c r="L8" i="19"/>
  <c r="L5" i="19"/>
  <c r="L6" i="19"/>
  <c r="L14" i="19"/>
  <c r="L13" i="19"/>
  <c r="L16" i="19"/>
  <c r="L15" i="19"/>
  <c r="L4" i="19"/>
  <c r="L11" i="19"/>
  <c r="L12" i="19"/>
  <c r="L3" i="19"/>
  <c r="M21" i="19"/>
</calcChain>
</file>

<file path=xl/comments1.xml><?xml version="1.0" encoding="utf-8"?>
<comments xmlns="http://schemas.openxmlformats.org/spreadsheetml/2006/main">
  <authors>
    <author>Автор</author>
  </authors>
  <commentList>
    <comment ref="F21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<sst xmlns="http://schemas.openxmlformats.org/spreadsheetml/2006/main" count="55" uniqueCount="48">
  <si>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</si>
  <si>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</si>
  <si>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</si>
  <si>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</si>
  <si>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</si>
  <si>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</si>
  <si>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</si>
  <si>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</si>
  <si>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</si>
  <si>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</si>
  <si>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</si>
  <si>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</si>
  <si>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</si>
  <si>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</si>
  <si>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</si>
  <si>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</si>
  <si>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</si>
  <si>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</si>
  <si>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</si>
  <si>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</si>
  <si>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</si>
  <si>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</si>
  <si>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</si>
  <si>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</si>
  <si>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</si>
  <si>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</si>
  <si>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</si>
  <si>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</si>
  <si>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</si>
  <si>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</si>
  <si>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BR-7306. Закрытие карты в системах Банка при отключении клиента от программы</t>
  </si>
  <si>
    <r>
      <rPr>
        <b/>
        <sz val="8"/>
        <rFont val="Arial"/>
        <family val="2"/>
        <charset val="204"/>
      </rPr>
      <t>Реализация:</t>
    </r>
    <r>
      <rPr>
        <sz val="8"/>
        <rFont val="Arial"/>
        <family val="2"/>
        <charset val="204"/>
      </rPr>
      <t xml:space="preserve">
</t>
    </r>
    <r>
      <rPr>
        <b/>
        <sz val="8"/>
        <rFont val="Arial"/>
        <family val="2"/>
        <charset val="204"/>
      </rPr>
      <t>1.</t>
    </r>
    <r>
      <rPr>
        <sz val="8"/>
        <rFont val="Arial"/>
        <family val="2"/>
        <charset val="204"/>
      </rPr>
      <t xml:space="preserve"> Заявки с сайта теперь не отсылаются по почте, а попадают в очередь на выгрузку в Банк с пометкой «отключение через сайт».
</t>
    </r>
    <r>
      <rPr>
        <b/>
        <sz val="8"/>
        <rFont val="Arial"/>
        <family val="2"/>
        <charset val="204"/>
      </rPr>
      <t xml:space="preserve">    1.1.</t>
    </r>
    <r>
      <rPr>
        <sz val="8"/>
        <rFont val="Arial"/>
        <family val="2"/>
        <charset val="204"/>
      </rPr>
      <t xml:space="preserve"> Перед приёмом заявки, Сайт проверяет возможность отключения и выводит Клиенту на форме Обратной связи сообщение об ошибке, если  у Клиента есть заказы в нетерминальной стадии.
</t>
    </r>
    <r>
      <rPr>
        <b/>
        <sz val="8"/>
        <rFont val="Arial"/>
        <family val="2"/>
        <charset val="204"/>
      </rPr>
      <t xml:space="preserve">    1.2.</t>
    </r>
    <r>
      <rPr>
        <sz val="8"/>
        <rFont val="Arial"/>
        <family val="2"/>
        <charset val="204"/>
      </rPr>
      <t xml:space="preserve"> После создания заявки пользователь не блокируется, доступ к сайту предоставляется (как собственно сейчас и происходит).
</t>
    </r>
    <r>
      <rPr>
        <b/>
        <sz val="8"/>
        <rFont val="Arial"/>
        <family val="2"/>
        <charset val="204"/>
      </rPr>
      <t>2.</t>
    </r>
    <r>
      <rPr>
        <sz val="8"/>
        <rFont val="Arial"/>
        <family val="2"/>
        <charset val="204"/>
      </rPr>
      <t xml:space="preserve"> Копка в АРМ, аналогично заявке с сайта, добавляет заявку в очередь на выгрузку в Банк с пометкой «отключение через АРМ»
</t>
    </r>
    <r>
      <rPr>
        <b/>
        <sz val="8"/>
        <rFont val="Arial"/>
        <family val="2"/>
        <charset val="204"/>
      </rPr>
      <t xml:space="preserve">    2.1.</t>
    </r>
    <r>
      <rPr>
        <sz val="8"/>
        <rFont val="Arial"/>
        <family val="2"/>
        <charset val="204"/>
      </rPr>
      <t xml:space="preserve"> Как и в случае с сайтом, после создания заявки пользователь не блокируется, доступ к сайту предоставляется (сейчас клиенту блокируется доступ на сайт).
</t>
    </r>
    <r>
      <rPr>
        <b/>
        <sz val="8"/>
        <rFont val="Arial"/>
        <family val="2"/>
        <charset val="204"/>
      </rPr>
      <t>3.</t>
    </r>
    <r>
      <rPr>
        <sz val="8"/>
        <rFont val="Arial"/>
        <family val="2"/>
        <charset val="204"/>
      </rPr>
      <t xml:space="preserve"> Заявки выгружаются в Банк по расписанию в рамках доработанного взаимодействия «3.4 Отключение клиентов от Системы лояльности»
</t>
    </r>
    <r>
      <rPr>
        <b/>
        <sz val="8"/>
        <rFont val="Arial"/>
        <family val="2"/>
        <charset val="204"/>
      </rPr>
      <t xml:space="preserve">    3.1.</t>
    </r>
    <r>
      <rPr>
        <sz val="8"/>
        <rFont val="Arial"/>
        <family val="2"/>
        <charset val="204"/>
      </rPr>
      <t xml:space="preserve"> Добавляется признак канала отключения (сайт/АРМ)
</t>
    </r>
    <r>
      <rPr>
        <b/>
        <sz val="8"/>
        <rFont val="Arial"/>
        <family val="2"/>
        <charset val="204"/>
      </rPr>
      <t xml:space="preserve">    3.2.</t>
    </r>
    <r>
      <rPr>
        <sz val="8"/>
        <rFont val="Arial"/>
        <family val="2"/>
        <charset val="204"/>
      </rPr>
      <t xml:space="preserve"> Добавляется причина отключения.
</t>
    </r>
    <r>
      <rPr>
        <b/>
        <sz val="8"/>
        <rFont val="Arial"/>
        <family val="2"/>
        <charset val="204"/>
      </rPr>
      <t>4.</t>
    </r>
    <r>
      <rPr>
        <sz val="8"/>
        <rFont val="Arial"/>
        <family val="2"/>
        <charset val="204"/>
      </rPr>
      <t xml:space="preserve"> Банк отвечает на выгрузку одной из трёх резолюций (потребуется доработки в существующую реализацию): 
</t>
    </r>
    <r>
      <rPr>
        <b/>
        <sz val="8"/>
        <rFont val="Arial"/>
        <family val="2"/>
        <charset val="204"/>
      </rPr>
      <t xml:space="preserve">  4.1.</t>
    </r>
    <r>
      <rPr>
        <sz val="8"/>
        <rFont val="Arial"/>
        <family val="2"/>
        <charset val="204"/>
      </rPr>
      <t xml:space="preserve"> «отключить» 
</t>
    </r>
    <r>
      <rPr>
        <b/>
        <sz val="8"/>
        <rFont val="Arial"/>
        <family val="2"/>
        <charset val="204"/>
      </rPr>
      <t xml:space="preserve">  4.2.</t>
    </r>
    <r>
      <rPr>
        <sz val="8"/>
        <rFont val="Arial"/>
        <family val="2"/>
        <charset val="204"/>
      </rPr>
      <t xml:space="preserve"> «отказать в отключении»
</t>
    </r>
    <r>
      <rPr>
        <b/>
        <sz val="8"/>
        <rFont val="Arial"/>
        <family val="2"/>
        <charset val="204"/>
      </rPr>
      <t xml:space="preserve">  4.3.</t>
    </r>
    <r>
      <rPr>
        <sz val="8"/>
        <rFont val="Arial"/>
        <family val="2"/>
        <charset val="204"/>
      </rPr>
      <t xml:space="preserve"> «клиент отозвал заявление» 
</t>
    </r>
    <r>
      <rPr>
        <b/>
        <sz val="8"/>
        <rFont val="Arial"/>
        <family val="2"/>
        <charset val="204"/>
      </rPr>
      <t>5.</t>
    </r>
    <r>
      <rPr>
        <sz val="8"/>
        <rFont val="Arial"/>
        <family val="2"/>
        <charset val="204"/>
      </rPr>
      <t xml:space="preserve"> При получении резолюции от Банка, РС выполняет следующие действия:
</t>
    </r>
    <r>
      <rPr>
        <b/>
        <sz val="8"/>
        <rFont val="Arial"/>
        <family val="2"/>
        <charset val="204"/>
      </rPr>
      <t xml:space="preserve">    5.1.</t>
    </r>
    <r>
      <rPr>
        <sz val="8"/>
        <rFont val="Arial"/>
        <family val="2"/>
        <charset val="204"/>
      </rPr>
      <t xml:space="preserve"> Для резолюции «отключить»
</t>
    </r>
    <r>
      <rPr>
        <b/>
        <sz val="8"/>
        <rFont val="Arial"/>
        <family val="2"/>
        <charset val="204"/>
      </rPr>
      <t xml:space="preserve">        5.1.1. </t>
    </r>
    <r>
      <rPr>
        <sz val="8"/>
        <rFont val="Arial"/>
        <family val="2"/>
        <charset val="204"/>
      </rPr>
      <t>При отсутствии активных заказов у клиента отключает клиента и отсылает СМС</t>
    </r>
    <r>
      <rPr>
        <b/>
        <sz val="8"/>
        <rFont val="Arial"/>
        <family val="2"/>
        <charset val="204"/>
      </rPr>
      <t>#1</t>
    </r>
    <r>
      <rPr>
        <sz val="8"/>
        <rFont val="Arial"/>
        <family val="2"/>
        <charset val="204"/>
      </rPr>
      <t xml:space="preserve"> с подтверждением отключения
</t>
    </r>
    <r>
      <rPr>
        <b/>
        <sz val="8"/>
        <rFont val="Arial"/>
        <family val="2"/>
        <charset val="204"/>
      </rPr>
      <t xml:space="preserve">        5.1.2. </t>
    </r>
    <r>
      <rPr>
        <sz val="8"/>
        <rFont val="Arial"/>
        <family val="2"/>
        <charset val="204"/>
      </rPr>
      <t>При наличии активных заказов отсылает клиенту СМС</t>
    </r>
    <r>
      <rPr>
        <b/>
        <sz val="8"/>
        <rFont val="Arial"/>
        <family val="2"/>
        <charset val="204"/>
      </rPr>
      <t>#2</t>
    </r>
    <r>
      <rPr>
        <sz val="8"/>
        <rFont val="Arial"/>
        <family val="2"/>
        <charset val="204"/>
      </rPr>
      <t xml:space="preserve"> с отказом в отключении
</t>
    </r>
    <r>
      <rPr>
        <b/>
        <sz val="8"/>
        <rFont val="Arial"/>
        <family val="2"/>
        <charset val="204"/>
      </rPr>
      <t xml:space="preserve">    5.2.</t>
    </r>
    <r>
      <rPr>
        <sz val="8"/>
        <rFont val="Arial"/>
        <family val="2"/>
        <charset val="204"/>
      </rPr>
      <t xml:space="preserve"> Для резолюции «отказать в отключении», отсылает клиенту СМС</t>
    </r>
    <r>
      <rPr>
        <b/>
        <sz val="8"/>
        <rFont val="Arial"/>
        <family val="2"/>
        <charset val="204"/>
      </rPr>
      <t>#2</t>
    </r>
    <r>
      <rPr>
        <sz val="8"/>
        <rFont val="Arial"/>
        <family val="2"/>
        <charset val="204"/>
      </rPr>
      <t xml:space="preserve"> с отказом
</t>
    </r>
    <r>
      <rPr>
        <b/>
        <sz val="8"/>
        <rFont val="Arial"/>
        <family val="2"/>
        <charset val="204"/>
      </rPr>
      <t xml:space="preserve">    5.3.</t>
    </r>
    <r>
      <rPr>
        <sz val="8"/>
        <rFont val="Arial"/>
        <family val="2"/>
        <charset val="204"/>
      </rPr>
      <t xml:space="preserve"> Для резолюции «клиент отозвал заявление», отсылает клиенту СМС</t>
    </r>
    <r>
      <rPr>
        <b/>
        <sz val="8"/>
        <rFont val="Arial"/>
        <family val="2"/>
        <charset val="204"/>
      </rPr>
      <t>#3</t>
    </r>
    <r>
      <rPr>
        <sz val="8"/>
        <rFont val="Arial"/>
        <family val="2"/>
        <charset val="204"/>
      </rPr>
      <t xml:space="preserve"> с подтверждением отмены отключения
</t>
    </r>
    <r>
      <rPr>
        <b/>
        <sz val="8"/>
        <rFont val="Arial"/>
        <family val="2"/>
        <charset val="204"/>
      </rPr>
      <t>6.</t>
    </r>
    <r>
      <rPr>
        <sz val="8"/>
        <rFont val="Arial"/>
        <family val="2"/>
        <charset val="204"/>
      </rPr>
      <t xml:space="preserve"> РС отвечает на резолюцию Банка статусами отключения (потребуются доработки в существующую реализацию)
</t>
    </r>
    <r>
      <rPr>
        <b/>
        <sz val="8"/>
        <rFont val="Arial"/>
        <family val="2"/>
        <charset val="204"/>
      </rPr>
      <t xml:space="preserve">    6.1.</t>
    </r>
    <r>
      <rPr>
        <sz val="8"/>
        <rFont val="Arial"/>
        <family val="2"/>
        <charset val="204"/>
      </rPr>
      <t xml:space="preserve"> «успешно отключен»
</t>
    </r>
    <r>
      <rPr>
        <b/>
        <sz val="8"/>
        <rFont val="Arial"/>
        <family val="2"/>
        <charset val="204"/>
      </rPr>
      <t xml:space="preserve">    6.2.</t>
    </r>
    <r>
      <rPr>
        <sz val="8"/>
        <rFont val="Arial"/>
        <family val="2"/>
        <charset val="204"/>
      </rPr>
      <t xml:space="preserve"> «отключить не удалось» (есть заказы в нетерминальном статусе)
</t>
    </r>
    <r>
      <rPr>
        <b/>
        <sz val="8"/>
        <rFont val="Arial"/>
        <family val="2"/>
        <charset val="204"/>
      </rPr>
      <t xml:space="preserve">    6.3.</t>
    </r>
    <r>
      <rPr>
        <sz val="8"/>
        <rFont val="Arial"/>
        <family val="2"/>
        <charset val="204"/>
      </rPr>
      <t xml:space="preserve"> «отключение успешно отменено»
</t>
    </r>
    <r>
      <rPr>
        <b/>
        <sz val="8"/>
        <rFont val="Arial"/>
        <family val="2"/>
        <charset val="204"/>
      </rPr>
      <t xml:space="preserve">    6.4.</t>
    </r>
    <r>
      <rPr>
        <sz val="8"/>
        <rFont val="Arial"/>
        <family val="2"/>
        <charset val="204"/>
      </rPr>
      <t xml:space="preserve"> «произошла неизвестная ошибка» 
</t>
    </r>
    <r>
      <rPr>
        <b/>
        <sz val="8"/>
        <rFont val="Arial"/>
        <family val="2"/>
        <charset val="204"/>
      </rPr>
      <t>7.</t>
    </r>
    <r>
      <rPr>
        <sz val="8"/>
        <rFont val="Arial"/>
        <family val="2"/>
        <charset val="204"/>
      </rPr>
      <t xml:space="preserve"> Разрабатывается новое взаимодействие «Отключение клиентов от Системы лояльности Банком», которое
</t>
    </r>
    <r>
      <rPr>
        <b/>
        <sz val="8"/>
        <rFont val="Arial"/>
        <family val="2"/>
        <charset val="204"/>
      </rPr>
      <t xml:space="preserve">    7.1</t>
    </r>
    <r>
      <rPr>
        <sz val="8"/>
        <rFont val="Arial"/>
        <family val="2"/>
        <charset val="204"/>
      </rPr>
      <t xml:space="preserve">. Включает резолюции по заявкам, поступившим из других каналов (ДО) 
</t>
    </r>
    <r>
      <rPr>
        <b/>
        <sz val="8"/>
        <rFont val="Arial"/>
        <family val="2"/>
        <charset val="204"/>
      </rPr>
      <t xml:space="preserve">    7.2</t>
    </r>
    <r>
      <rPr>
        <sz val="8"/>
        <rFont val="Arial"/>
        <family val="2"/>
        <charset val="204"/>
      </rPr>
      <t xml:space="preserve">. Форматы файлов и логика полностью соответствуют начиная с шага выгрузки резолюций Банком
</t>
    </r>
    <r>
      <rPr>
        <b/>
        <sz val="8"/>
        <rFont val="Arial"/>
        <family val="2"/>
        <charset val="204"/>
      </rPr>
      <t>Примечания:</t>
    </r>
    <r>
      <rPr>
        <sz val="8"/>
        <rFont val="Arial"/>
        <family val="2"/>
        <charset val="204"/>
      </rPr>
      <t xml:space="preserve">
</t>
    </r>
    <r>
      <rPr>
        <b/>
        <sz val="8"/>
        <rFont val="Arial"/>
        <family val="2"/>
        <charset val="204"/>
      </rPr>
      <t>1.</t>
    </r>
    <r>
      <rPr>
        <sz val="8"/>
        <rFont val="Arial"/>
        <family val="2"/>
        <charset val="204"/>
      </rPr>
      <t xml:space="preserve"> Можно ограничится 2-мя резолюциями «отключить» и «отказать в отключении» (и двумя СМС, соответственно). Это можно сделать, например, если смс клиенту не нужно отправлять в случаях, когда посредством обзвона в ДКО удалось переубедить его отключаться.
</t>
    </r>
    <r>
      <rPr>
        <b/>
        <sz val="8"/>
        <rFont val="Arial"/>
        <family val="2"/>
        <charset val="204"/>
      </rPr>
      <t>2.</t>
    </r>
    <r>
      <rPr>
        <sz val="8"/>
        <rFont val="Arial"/>
        <family val="2"/>
        <charset val="204"/>
      </rPr>
      <t xml:space="preserve"> Можно пойти вторым вариантом и во взаимодействии «3.4. Отключение клиентов от Системы лояльности» можно оставить только выгрузку реестра заявок, а резолюции по всем каналам (Сайт, АРМ, ДО) единообразно обрабатывать в новом взаимодействии (см. п7).</t>
    </r>
  </si>
  <si>
    <t>Проектирование и постановка задач</t>
  </si>
  <si>
    <t>1. Взаимодействие "3.4. Отключение клиентов от Системы лояльности"
2. Новое взаимодействие "Отключение клиентов от Системы лояльности Банком"
3. Согласование с Банком
4. Обновление документа "Описание электронного обмена информацией с ВТБ24-Лояльность"</t>
  </si>
  <si>
    <t>Проектирование и согласование взаимодействий с ИС Банка</t>
  </si>
  <si>
    <t>Сайт</t>
  </si>
  <si>
    <t>Доработка логики работы формы обратной связи</t>
  </si>
  <si>
    <t>АРМ Клиентов</t>
  </si>
  <si>
    <t>Доработка поведения кнопки "Отключить от программы" в АРМ Клиентов</t>
  </si>
  <si>
    <t>1. Убрать функционал по отправке email Банку с заявкой пользователя
2. Добавить на форму предварительную проверку на возможность отключения (наличие заказов в нетерминальном статусе) и выводить сообщение об ошибке пользователю.
3. Добавление заявки в очередь на выгрузку в банк с пометкой "отключение через сайт"
4. Внутренняя интеграция с компонентом Коннектор к банку (подача заявок на отключание)</t>
  </si>
  <si>
    <t>Коннектор к Банку</t>
  </si>
  <si>
    <t>Доработка взаимодействия "3.4 Отключение клиентов от Системы лояльности"</t>
  </si>
  <si>
    <t>Доработка очереди заявок на отключение для выгрузки в Банк</t>
  </si>
  <si>
    <t>1. Добавить в заявку на отключение пометку "отключение через АРМ"
2. Добавить предворительную проверку на возможность отключения (наличие заказов в нетерминальном статусе) и вывод ошибки оператору
3. Внутренняя интеграция с компонентом Коннектор к Банку (подача заявок на отключение)
Доработка по отключению предварительного блокирования пользователя перед выгрузкой заявок в банк оценена ниже.</t>
  </si>
  <si>
    <t>1. Доработка процедуры для принятия заявок от Сайта и АРМа (текст заявки, источник заявки)
2. Меняется формат заявки (текст заявки, источник заявки)
3. Теперь заявки  выгружаются в Банк по мере их поступления (в рамках расписания), не дожидаясь, пока все заказы клиентов перейдут в терминальный статус (сейчас этим занимается фоновая задача)
4. Отключение функционала по предварительной блокировке клиента перед выгрузкой в Банк (сейчас этим занимается та же фоновая задача)</t>
  </si>
  <si>
    <t>Реализация нового взаимодействия "Отключение клиентов от Системы лояльности Банком"</t>
  </si>
  <si>
    <t>1. Форматы файлов и логика полностью соответствуют  "3.4. Отключение клиентов от Системы лояльности" начиная с шага выгрузки резолюций Банком.
2. Настройка взаимодействия и расписания
3. Включение в отчёты по файлообмену</t>
  </si>
  <si>
    <t>1. Доработка формата исходного файла (новые поля)
2. Переход на новый формат ответного файла от Банка (файл с резолюциями)
3. Реализация логики отключения в зависимости от резолюции Банка
    3.1. Проверки возможности отключения теперь переносятся сюда
    3.2. Отправка необходимых СМС по результатам отключения (через очередь?)
4. Ответ на файл с резолюциями от Банка со статусами отключения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</si>
</sst>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2"/>
  <sheetViews>
    <sheetView tabSelected="1" workbookViewId="0">
      <pane ySplit="1" topLeftCell="A4" activePane="bottomLeft" state="frozen"/>
      <selection activeCell="C1" sqref="C1"/>
      <selection pane="bottomLeft" activeCell="N9" sqref="N9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409.5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31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J3/$G$21</f>
        <v>0</v>
      </c>
      <c r="L3" s="15">
        <f>J3*$G$24/$G$20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>
        <v>2</v>
      </c>
      <c r="H4" s="14">
        <v>4</v>
      </c>
      <c r="I4" s="14">
        <v>8</v>
      </c>
      <c r="J4" s="13">
        <f>(G4+4*H4+I4)/6</f>
        <v>4.333333333333333</v>
      </c>
      <c r="K4" s="13">
        <f>I4/$G$21</f>
        <v>11.428571428571429</v>
      </c>
      <c r="L4" s="15">
        <f>J4*$G$24/$G$20</f>
        <v>7.1740058481702649</v>
      </c>
      <c r="M4" s="13">
        <f>(I4-G4)/6</f>
        <v>1</v>
      </c>
      <c r="N4" s="52" t="s">
        <v>32</v>
      </c>
    </row>
    <row r="5" spans="1:14" s="18" customFormat="1" ht="45" x14ac:dyDescent="0.25">
      <c r="A5" s="19"/>
      <c r="B5" s="19"/>
      <c r="C5" s="43"/>
      <c r="D5" s="20"/>
      <c r="E5" s="46" t="s">
        <v>24</v>
      </c>
      <c r="F5" s="16" t="s">
        <v>34</v>
      </c>
      <c r="G5" s="14">
        <v>2</v>
      </c>
      <c r="H5" s="14">
        <v>4</v>
      </c>
      <c r="I5" s="14">
        <v>8</v>
      </c>
      <c r="J5" s="13">
        <f t="shared" ref="J5:J6" si="0">(G5+4*H5+I5)/6</f>
        <v>4.333333333333333</v>
      </c>
      <c r="K5" s="13">
        <f>I5/$G$21</f>
        <v>11.428571428571429</v>
      </c>
      <c r="L5" s="15">
        <f>J5*$G$24/$G$20</f>
        <v>7.1740058481702649</v>
      </c>
      <c r="M5" s="13">
        <f t="shared" ref="M5:M6" si="1">(I5-G5)/6</f>
        <v>1</v>
      </c>
      <c r="N5" s="52" t="s">
        <v>33</v>
      </c>
    </row>
    <row r="6" spans="1:14" s="18" customFormat="1" ht="56.25" x14ac:dyDescent="0.25">
      <c r="A6" s="19"/>
      <c r="B6" s="19"/>
      <c r="C6" s="43"/>
      <c r="D6" s="20"/>
      <c r="E6" s="46" t="s">
        <v>35</v>
      </c>
      <c r="F6" s="16" t="s">
        <v>36</v>
      </c>
      <c r="G6" s="14">
        <v>3</v>
      </c>
      <c r="H6" s="14">
        <v>6</v>
      </c>
      <c r="I6" s="14">
        <v>16</v>
      </c>
      <c r="J6" s="13">
        <f t="shared" si="0"/>
        <v>7.166666666666667</v>
      </c>
      <c r="K6" s="13">
        <f>I6/$G$21</f>
        <v>22.857142857142858</v>
      </c>
      <c r="L6" s="15">
        <f>J6*$G$24/$G$20</f>
        <v>11.864701979666208</v>
      </c>
      <c r="M6" s="13">
        <f t="shared" si="1"/>
        <v>2.1666666666666665</v>
      </c>
      <c r="N6" s="52" t="s">
        <v>39</v>
      </c>
    </row>
    <row r="7" spans="1:14" s="18" customFormat="1" ht="67.5" x14ac:dyDescent="0.25">
      <c r="A7" s="19"/>
      <c r="B7" s="19"/>
      <c r="C7" s="43"/>
      <c r="D7" s="20"/>
      <c r="E7" s="46" t="s">
        <v>37</v>
      </c>
      <c r="F7" s="16" t="s">
        <v>38</v>
      </c>
      <c r="G7" s="14">
        <v>2</v>
      </c>
      <c r="H7" s="14">
        <v>4</v>
      </c>
      <c r="I7" s="14">
        <v>8</v>
      </c>
      <c r="J7" s="13">
        <f t="shared" ref="J7:J10" si="2">(G7+4*H7+I7)/6</f>
        <v>4.333333333333333</v>
      </c>
      <c r="K7" s="13">
        <f>I7/$G$21</f>
        <v>11.428571428571429</v>
      </c>
      <c r="L7" s="15">
        <f>J7*$G$24/$G$20</f>
        <v>7.1740058481702649</v>
      </c>
      <c r="M7" s="13">
        <f t="shared" ref="M7:M10" si="3">(I7-G7)/6</f>
        <v>1</v>
      </c>
      <c r="N7" s="52" t="s">
        <v>43</v>
      </c>
    </row>
    <row r="8" spans="1:14" s="18" customFormat="1" ht="67.5" x14ac:dyDescent="0.25">
      <c r="A8" s="19"/>
      <c r="B8" s="19"/>
      <c r="C8" s="43"/>
      <c r="D8" s="20"/>
      <c r="E8" s="46" t="s">
        <v>40</v>
      </c>
      <c r="F8" s="16" t="s">
        <v>42</v>
      </c>
      <c r="G8" s="14">
        <v>2</v>
      </c>
      <c r="H8" s="14">
        <v>4</v>
      </c>
      <c r="I8" s="14">
        <v>8</v>
      </c>
      <c r="J8" s="13">
        <f t="shared" si="2"/>
        <v>4.333333333333333</v>
      </c>
      <c r="K8" s="13">
        <f>I8/$G$21</f>
        <v>11.428571428571429</v>
      </c>
      <c r="L8" s="15">
        <f>J8*$G$24/$G$20</f>
        <v>7.1740058481702649</v>
      </c>
      <c r="M8" s="13">
        <f t="shared" si="3"/>
        <v>1</v>
      </c>
      <c r="N8" s="52" t="s">
        <v>44</v>
      </c>
    </row>
    <row r="9" spans="1:14" s="18" customFormat="1" ht="67.5" x14ac:dyDescent="0.25">
      <c r="A9" s="19"/>
      <c r="B9" s="19"/>
      <c r="C9" s="43"/>
      <c r="D9" s="20"/>
      <c r="E9" s="46" t="s">
        <v>40</v>
      </c>
      <c r="F9" s="16" t="s">
        <v>41</v>
      </c>
      <c r="G9" s="14">
        <v>6</v>
      </c>
      <c r="H9" s="14">
        <v>16</v>
      </c>
      <c r="I9" s="14">
        <v>24</v>
      </c>
      <c r="J9" s="13">
        <f t="shared" si="2"/>
        <v>15.666666666666666</v>
      </c>
      <c r="K9" s="13">
        <f>I9/$G$21</f>
        <v>34.285714285714285</v>
      </c>
      <c r="L9" s="15">
        <f>J9*$G$24/$G$20</f>
        <v>25.936790374154032</v>
      </c>
      <c r="M9" s="13">
        <f t="shared" si="3"/>
        <v>3</v>
      </c>
      <c r="N9" s="52" t="s">
        <v>47</v>
      </c>
    </row>
    <row r="10" spans="1:14" s="18" customFormat="1" ht="45" x14ac:dyDescent="0.25">
      <c r="A10" s="19"/>
      <c r="B10" s="19"/>
      <c r="C10" s="43"/>
      <c r="D10" s="20"/>
      <c r="E10" s="46" t="s">
        <v>40</v>
      </c>
      <c r="F10" s="16" t="s">
        <v>45</v>
      </c>
      <c r="G10" s="14">
        <v>2</v>
      </c>
      <c r="H10" s="14">
        <v>4</v>
      </c>
      <c r="I10" s="14">
        <v>8</v>
      </c>
      <c r="J10" s="13">
        <f t="shared" si="2"/>
        <v>4.333333333333333</v>
      </c>
      <c r="K10" s="13">
        <f>I10/$G$21</f>
        <v>11.428571428571429</v>
      </c>
      <c r="L10" s="15">
        <f>J10*$G$24/$G$20</f>
        <v>7.1740058481702649</v>
      </c>
      <c r="M10" s="13">
        <f t="shared" si="3"/>
        <v>1</v>
      </c>
      <c r="N10" s="52" t="s">
        <v>46</v>
      </c>
    </row>
    <row r="11" spans="1:14" s="18" customFormat="1" x14ac:dyDescent="0.25">
      <c r="A11" s="19"/>
      <c r="B11" s="19"/>
      <c r="C11" s="43"/>
      <c r="D11" s="20"/>
      <c r="E11" s="54" t="s">
        <v>21</v>
      </c>
      <c r="F11" s="55" t="s">
        <v>28</v>
      </c>
      <c r="G11" s="56">
        <f>SUM(G6:G10)*0.3</f>
        <v>4.5</v>
      </c>
      <c r="H11" s="56">
        <f>SUM(H6:H10)*0.3</f>
        <v>10.199999999999999</v>
      </c>
      <c r="I11" s="56">
        <f>SUM(I6:I10)*0.3</f>
        <v>19.2</v>
      </c>
      <c r="J11" s="57">
        <f t="shared" ref="J11" si="4">(G11+4*H11+I11)/6</f>
        <v>10.75</v>
      </c>
      <c r="K11" s="57">
        <f>I11/$G$21</f>
        <v>27.428571428571431</v>
      </c>
      <c r="L11" s="58">
        <f>J11*$G$24/$G$20</f>
        <v>17.797052969499312</v>
      </c>
      <c r="M11" s="57">
        <f t="shared" ref="M11:M12" si="5">(I11-G11)/6</f>
        <v>2.4499999999999997</v>
      </c>
      <c r="N11" s="59"/>
    </row>
    <row r="12" spans="1:14" s="18" customFormat="1" x14ac:dyDescent="0.25">
      <c r="A12" s="19"/>
      <c r="B12" s="19"/>
      <c r="C12" s="43"/>
      <c r="D12" s="20"/>
      <c r="E12" s="46" t="s">
        <v>14</v>
      </c>
      <c r="F12" s="51" t="s">
        <v>14</v>
      </c>
      <c r="G12" s="14">
        <f>SUM(G6:G10)*0.3</f>
        <v>4.5</v>
      </c>
      <c r="H12" s="14">
        <f>SUM(H6:H10)*0.3</f>
        <v>10.199999999999999</v>
      </c>
      <c r="I12" s="14">
        <f>SUM(I6:I10)*0.3</f>
        <v>19.2</v>
      </c>
      <c r="J12" s="13">
        <f t="shared" ref="J12" si="6">(G12+4*H12+I12)/6</f>
        <v>10.75</v>
      </c>
      <c r="K12" s="13">
        <f>I12/$G$21</f>
        <v>27.428571428571431</v>
      </c>
      <c r="L12" s="15">
        <f>J12*$G$24/$G$20</f>
        <v>17.797052969499312</v>
      </c>
      <c r="M12" s="13">
        <f t="shared" si="5"/>
        <v>2.4499999999999997</v>
      </c>
      <c r="N12" s="1"/>
    </row>
    <row r="13" spans="1:14" s="18" customFormat="1" ht="48" x14ac:dyDescent="0.25">
      <c r="A13" s="19"/>
      <c r="B13" s="19"/>
      <c r="C13" s="43"/>
      <c r="D13" s="20"/>
      <c r="E13" s="46" t="s">
        <v>23</v>
      </c>
      <c r="F13" s="51" t="s">
        <v>29</v>
      </c>
      <c r="G13" s="14"/>
      <c r="H13" s="14"/>
      <c r="I13" s="14"/>
      <c r="J13" s="13">
        <f t="shared" ref="J13:J14" si="7">(G13+4*H13+I13)/6</f>
        <v>0</v>
      </c>
      <c r="K13" s="13">
        <f>I13/$G$21</f>
        <v>0</v>
      </c>
      <c r="L13" s="15">
        <f>J13*$G$24/$G$20</f>
        <v>0</v>
      </c>
      <c r="M13" s="13">
        <f t="shared" ref="M13:M14" si="8">(I13-G13)/6</f>
        <v>0</v>
      </c>
      <c r="N13" s="1"/>
    </row>
    <row r="14" spans="1:14" s="18" customFormat="1" ht="24" x14ac:dyDescent="0.25">
      <c r="A14" s="19"/>
      <c r="B14" s="19"/>
      <c r="C14" s="43"/>
      <c r="D14" s="20"/>
      <c r="E14" s="46" t="s">
        <v>22</v>
      </c>
      <c r="F14" s="16" t="s">
        <v>25</v>
      </c>
      <c r="G14" s="14"/>
      <c r="H14" s="14"/>
      <c r="I14" s="14"/>
      <c r="J14" s="13">
        <f t="shared" si="7"/>
        <v>0</v>
      </c>
      <c r="K14" s="13">
        <f>I14/$G$21</f>
        <v>0</v>
      </c>
      <c r="L14" s="15">
        <f>J14*$G$24/$G$20</f>
        <v>0</v>
      </c>
      <c r="M14" s="13">
        <f t="shared" si="8"/>
        <v>0</v>
      </c>
      <c r="N14" s="1"/>
    </row>
    <row r="15" spans="1:14" s="18" customFormat="1" x14ac:dyDescent="0.25">
      <c r="A15" s="19"/>
      <c r="B15" s="19"/>
      <c r="C15" s="43"/>
      <c r="D15" s="20"/>
      <c r="E15" s="46"/>
      <c r="F15" s="16" t="s">
        <v>27</v>
      </c>
      <c r="G15" s="14">
        <v>1</v>
      </c>
      <c r="H15" s="14">
        <v>2</v>
      </c>
      <c r="I15" s="14">
        <v>3</v>
      </c>
      <c r="J15" s="13">
        <f t="shared" ref="J15:J16" si="9">(G15+4*H15+I15)/6</f>
        <v>2</v>
      </c>
      <c r="K15" s="13">
        <f t="shared" ref="K15:K16" si="10">I15/$G$21</f>
        <v>4.2857142857142856</v>
      </c>
      <c r="L15" s="15">
        <f t="shared" ref="L15:L16" si="11">J15*$G$24/$G$20</f>
        <v>3.3110796222324299</v>
      </c>
      <c r="M15" s="13">
        <f t="shared" ref="M15:M16" si="12">(I15-G15)/6</f>
        <v>0.33333333333333331</v>
      </c>
      <c r="N15" s="1"/>
    </row>
    <row r="16" spans="1:14" s="18" customFormat="1" x14ac:dyDescent="0.25">
      <c r="A16" s="19"/>
      <c r="B16" s="19"/>
      <c r="C16" s="50"/>
      <c r="D16" s="48"/>
      <c r="E16" s="46"/>
      <c r="F16" s="51" t="s">
        <v>26</v>
      </c>
      <c r="G16" s="14">
        <v>1</v>
      </c>
      <c r="H16" s="14">
        <v>2</v>
      </c>
      <c r="I16" s="14">
        <v>3</v>
      </c>
      <c r="J16" s="13">
        <f t="shared" si="9"/>
        <v>2</v>
      </c>
      <c r="K16" s="13">
        <f t="shared" si="10"/>
        <v>4.2857142857142856</v>
      </c>
      <c r="L16" s="15">
        <f t="shared" si="11"/>
        <v>3.3110796222324299</v>
      </c>
      <c r="M16" s="13">
        <f t="shared" si="12"/>
        <v>0.33333333333333331</v>
      </c>
      <c r="N16" s="1"/>
    </row>
    <row r="19" spans="1:14" x14ac:dyDescent="0.25">
      <c r="F19" s="26" t="s">
        <v>6</v>
      </c>
      <c r="G19" s="27">
        <f>SUM(G2:G16)</f>
        <v>30</v>
      </c>
      <c r="H19" s="27">
        <f>SUM(H2:H16)</f>
        <v>66.400000000000006</v>
      </c>
      <c r="I19" s="27">
        <f>SUM(I2:I16)</f>
        <v>124.4</v>
      </c>
      <c r="M19" s="32">
        <f>SQRT(SUMSQ(M2:M16))</f>
        <v>5.5607253723472674</v>
      </c>
    </row>
    <row r="20" spans="1:14" x14ac:dyDescent="0.25">
      <c r="F20" s="26" t="s">
        <v>13</v>
      </c>
      <c r="G20" s="27">
        <f>(G19+4*H19+I19)/6</f>
        <v>70</v>
      </c>
      <c r="H20" s="28"/>
      <c r="I20" s="27"/>
      <c r="M20" s="32">
        <f>2*M19/G21</f>
        <v>15.88778677813505</v>
      </c>
    </row>
    <row r="21" spans="1:14" x14ac:dyDescent="0.25">
      <c r="F21" s="26" t="s">
        <v>5</v>
      </c>
      <c r="G21" s="29">
        <v>0.7</v>
      </c>
      <c r="H21" s="28"/>
      <c r="I21" s="27"/>
      <c r="M21" s="33">
        <f>M20/G24</f>
        <v>0.13709629996258288</v>
      </c>
    </row>
    <row r="22" spans="1:14" x14ac:dyDescent="0.25">
      <c r="A22" s="12"/>
      <c r="B22" s="12"/>
      <c r="C22" s="45"/>
      <c r="D22" s="12"/>
      <c r="E22" s="38"/>
      <c r="F22" s="26" t="s">
        <v>3</v>
      </c>
      <c r="G22" s="27">
        <f>G19/G21</f>
        <v>42.857142857142861</v>
      </c>
      <c r="H22" s="28">
        <f>H19/G21</f>
        <v>94.857142857142875</v>
      </c>
      <c r="I22" s="27">
        <f>I19/G21</f>
        <v>177.71428571428572</v>
      </c>
      <c r="M22" s="32"/>
    </row>
    <row r="23" spans="1:14" x14ac:dyDescent="0.25">
      <c r="A23" s="12"/>
      <c r="B23" s="12"/>
      <c r="C23" s="45"/>
      <c r="D23" s="12"/>
      <c r="E23" s="38"/>
      <c r="F23" s="30" t="s">
        <v>12</v>
      </c>
      <c r="G23" s="27">
        <f>(G22+4*H22+I22)/6</f>
        <v>100</v>
      </c>
      <c r="H23" s="28"/>
      <c r="I23" s="27"/>
      <c r="M23" s="32"/>
    </row>
    <row r="24" spans="1:14" x14ac:dyDescent="0.25">
      <c r="A24" s="12"/>
      <c r="B24" s="12"/>
      <c r="C24" s="45"/>
      <c r="D24" s="12"/>
      <c r="E24" s="38"/>
      <c r="F24" s="31" t="s">
        <v>11</v>
      </c>
      <c r="G24" s="27">
        <f>G23+M19*2/G21</f>
        <v>115.88778677813505</v>
      </c>
      <c r="H24" s="28"/>
      <c r="I24" s="27"/>
      <c r="M24" s="3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BR-7306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2014-07-18T15:01:20Z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