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defaultThemeVersion="124226"/>
  <bookViews>
    <workbookView xWindow="75" yWindow="180" windowWidth="14940" windowHeight="1860" tabRatio="704"/>
  </bookViews>
  <sheets>
    <sheet name="BR-7036" sheetId="24" r:id="rId1"/>
    <sheet name="железо" sheetId="20" r:id="rId2"/>
  </sheets>
  <definedNames>
    <definedName name="apf">#REF!</definedName>
    <definedName name="oth">#REF!</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22" i="24" l="1"/>
  <c r="I22" i="24"/>
  <c r="H22" i="24"/>
  <c r="J21" i="24"/>
  <c r="I21" i="24"/>
  <c r="H21" i="24"/>
  <c r="K20" i="24"/>
  <c r="L20" i="24"/>
  <c r="N20" i="24"/>
  <c r="K5" i="24"/>
  <c r="L5" i="24"/>
  <c r="N5" i="24"/>
  <c r="K19" i="24"/>
  <c r="L19" i="24" s="1"/>
  <c r="N19" i="24"/>
  <c r="K17" i="24"/>
  <c r="L17" i="24" s="1"/>
  <c r="N17" i="24"/>
  <c r="K18" i="24"/>
  <c r="L18" i="24" s="1"/>
  <c r="N18" i="24"/>
  <c r="K16" i="24"/>
  <c r="L16" i="24"/>
  <c r="N16" i="24"/>
  <c r="K15" i="24"/>
  <c r="L15" i="24" s="1"/>
  <c r="N15" i="24"/>
  <c r="K13" i="24"/>
  <c r="L13" i="24" s="1"/>
  <c r="N13" i="24"/>
  <c r="K14" i="24" l="1"/>
  <c r="L14" i="24"/>
  <c r="N14" i="24"/>
  <c r="K12" i="24"/>
  <c r="L12" i="24" s="1"/>
  <c r="N12" i="24"/>
  <c r="N28" i="24" l="1"/>
  <c r="K28" i="24"/>
  <c r="L28" i="24" s="1"/>
  <c r="N27" i="24"/>
  <c r="K27" i="24"/>
  <c r="L27" i="24" s="1"/>
  <c r="N26" i="24"/>
  <c r="K26" i="24"/>
  <c r="L26" i="24" s="1"/>
  <c r="N25" i="24"/>
  <c r="K25" i="24"/>
  <c r="L25" i="24" s="1"/>
  <c r="N24" i="24"/>
  <c r="K24" i="24"/>
  <c r="L24" i="24" s="1"/>
  <c r="N23" i="24"/>
  <c r="K23" i="24"/>
  <c r="L23" i="24" s="1"/>
  <c r="N11" i="24"/>
  <c r="K11" i="24"/>
  <c r="L11" i="24" s="1"/>
  <c r="N10" i="24"/>
  <c r="K10" i="24"/>
  <c r="L10" i="24" s="1"/>
  <c r="N9" i="24"/>
  <c r="K9" i="24"/>
  <c r="L9" i="24" s="1"/>
  <c r="N8" i="24"/>
  <c r="K8" i="24"/>
  <c r="L8" i="24" s="1"/>
  <c r="N7" i="24"/>
  <c r="K7" i="24"/>
  <c r="L7" i="24" s="1"/>
  <c r="N6" i="24"/>
  <c r="K6" i="24"/>
  <c r="L6" i="24" s="1"/>
  <c r="N4" i="24"/>
  <c r="K4" i="24"/>
  <c r="L4" i="24" s="1"/>
  <c r="N3" i="24"/>
  <c r="K3" i="24"/>
  <c r="L3" i="24" s="1"/>
  <c r="I31" i="24" l="1"/>
  <c r="I34" i="24" s="1"/>
  <c r="N21" i="24"/>
  <c r="K22" i="24" l="1"/>
  <c r="L22" i="24" s="1"/>
  <c r="H31" i="24"/>
  <c r="N22" i="24"/>
  <c r="N31" i="24" s="1"/>
  <c r="N32" i="24" s="1"/>
  <c r="J31" i="24"/>
  <c r="J34" i="24" s="1"/>
  <c r="K21" i="24"/>
  <c r="L21" i="24" l="1"/>
  <c r="H34" i="24"/>
  <c r="H35" i="24" s="1"/>
  <c r="H36" i="24" s="1"/>
  <c r="H32" i="24"/>
  <c r="M20" i="24" l="1"/>
  <c r="M5" i="24"/>
  <c r="M19" i="24"/>
  <c r="M17" i="24"/>
  <c r="M18" i="24"/>
  <c r="M16" i="24"/>
  <c r="M15" i="24"/>
  <c r="M13" i="24"/>
  <c r="M14" i="24"/>
  <c r="M12" i="24"/>
  <c r="M8" i="24"/>
  <c r="M9" i="24"/>
  <c r="M7" i="24"/>
  <c r="M4" i="24"/>
  <c r="M3" i="24"/>
  <c r="M28" i="24"/>
  <c r="M26" i="24"/>
  <c r="M24" i="24"/>
  <c r="M6" i="24"/>
  <c r="M11" i="24"/>
  <c r="M27" i="24"/>
  <c r="M10" i="24"/>
  <c r="M23" i="24"/>
  <c r="M25" i="24"/>
  <c r="M22" i="24"/>
  <c r="N33" i="24"/>
  <c r="M21" i="24"/>
  <c r="C2" i="24" l="1"/>
</calcChain>
</file>

<file path=xl/comments1.xml><?xml version="1.0" encoding="utf-8"?>
<comments xmlns="http://schemas.openxmlformats.org/spreadsheetml/2006/main">
  <authors>
    <author>Автор</author>
  </authors>
  <commentList>
    <comment ref="G33" authorId="0" shapeId="0">
      <text>
        <r>
          <rPr>
            <b/>
            <sz val="11"/>
            <color theme="1"/>
            <rFont val="Calibri"/>
            <family val="2"/>
            <scheme val="minor"/>
          </rPr>
          <t>Автор:</t>
        </r>
        <r>
          <rPr>
            <sz val="11"/>
            <color theme="1"/>
            <rFont val="Calibri"/>
            <family val="2"/>
            <scheme val="minor"/>
          </rPr>
          <t xml:space="preserve">
Фокусфакторы:
0,7 - команда знакома с проектом и хорошо знакома с технологиями, не очень загружена поддержкой
0,65 - команда не очень знакома с проектом, но хорошо знакома с технологиями, поддержки не много
0,6 - либо много поддержки у команды, либо мало опыта в технологиях и/или типе проекта
0,5 - всё плохо. Неопределённость в требованиях очень высока, состав команды не утверждён, нет опытных разработчиков.</t>
        </r>
      </text>
    </comment>
  </commentList>
</comments>
</file>

<file path=xl/sharedStrings.xml><?xml version="1.0" encoding="utf-8"?>
<sst xmlns="http://schemas.openxmlformats.org/spreadsheetml/2006/main" count="123" uniqueCount="87">
  <si>
    <t>Пессемистическая</t>
  </si>
  <si>
    <t>Оптмистическая</t>
  </si>
  <si>
    <t>Наиболее вероятная</t>
  </si>
  <si>
    <t>С поправкой на фокус фактор</t>
  </si>
  <si>
    <t>Комментарии, принятые допущения и ограничения</t>
  </si>
  <si>
    <t>Принятый фокус фактор</t>
  </si>
  <si>
    <t>Сумма идеальных трудозатрат</t>
  </si>
  <si>
    <t>Ожидаемое время</t>
  </si>
  <si>
    <t>С фокус фактором</t>
  </si>
  <si>
    <t>Оценка трудозатрат для КП</t>
  </si>
  <si>
    <t>σ</t>
  </si>
  <si>
    <t>Финальная оценка для компреда</t>
  </si>
  <si>
    <t>PERT с фокус фактором</t>
  </si>
  <si>
    <t>PERT идеальных трудозатрат</t>
  </si>
  <si>
    <t>Фича</t>
  </si>
  <si>
    <t>Итого,ч.</t>
  </si>
  <si>
    <t>Задача
Jira</t>
  </si>
  <si>
    <t>Статус
вып-я</t>
  </si>
  <si>
    <t>Задача</t>
  </si>
  <si>
    <t>Компонент
(тип работ)</t>
  </si>
  <si>
    <t>Аналитика</t>
  </si>
  <si>
    <t>Архитектура</t>
  </si>
  <si>
    <t>Деплой (на обоих окружениях)</t>
  </si>
  <si>
    <t>Приемка</t>
  </si>
  <si>
    <t>Сайт</t>
  </si>
  <si>
    <t>Отладка</t>
  </si>
  <si>
    <t xml:space="preserve">Архитектурная поддержка проекта </t>
  </si>
  <si>
    <t>Коннектор к банку</t>
  </si>
  <si>
    <t>Доработка реестрового взаимодействия  c ИС Банка по начислению бонусов</t>
  </si>
  <si>
    <t>Доработка раздела личного кабинета «Выписка»</t>
  </si>
  <si>
    <t>Процессинг</t>
  </si>
  <si>
    <t>Настройка компонента Процессинг для реализации предначисленных бонусов</t>
  </si>
  <si>
    <t>1. Сделать срок отложенных начислений равным 100 годам
2. Завести новую валюту для "предначисленных" бонусов</t>
  </si>
  <si>
    <t>Механизм очистки БД</t>
  </si>
  <si>
    <t>В связи с увеличивающимся объёмом транзакций, необходимо разработать механизм очистки исторических данных компонента Коннектор к Банку.
Исторические данные используются для осуществления поддержки и разбора проблем. Предложение: хранить данные только за последние 30 дней (если не для всех взаимодействий, то хотя бы для начислений).</t>
  </si>
  <si>
    <t>BR-7036 Отображение предначисленных бонусов</t>
  </si>
  <si>
    <t xml:space="preserve">Аналитика </t>
  </si>
  <si>
    <t>1. Актуализация требований, согласование доработок.
2. Подготовка спецификации к договору.
3. Обновление спецификации по итогам релиза.</t>
  </si>
  <si>
    <t>Должность</t>
  </si>
  <si>
    <t>Менеджер проекта</t>
  </si>
  <si>
    <t>Руководитель направления</t>
  </si>
  <si>
    <t>Обновление  документа "Описание электронного обмена информацией с ВТБ24-Лояльность"</t>
  </si>
  <si>
    <r>
      <t xml:space="preserve">Предначисленные бонусы будут храниться на отдельном счету пользователя как отложенные начисления. Предположительно, для таких начислений будет выделена отельная валюта -- предначисленный бонус.
1. Получение реестра
    1.1. Проведение начислений (с расширенным набором аттрибутов)
    1.2. Проведение пред-начислений
    1.3. Отмена пред-начислений
2. Формирование ответного файла
Ведение специального счёта вынесено в отдельную работу.
</t>
    </r>
    <r>
      <rPr>
        <b/>
        <sz val="8"/>
        <color rgb="FFFF0000"/>
        <rFont val="Arial"/>
        <family val="2"/>
        <charset val="204"/>
      </rPr>
      <t>В оценку заложен риск того, что пред-начисления будут реализованы отдельным взаимодействием, которое добавит задачи:</t>
    </r>
    <r>
      <rPr>
        <sz val="8"/>
        <rFont val="Arial"/>
        <family val="2"/>
        <charset val="204"/>
      </rPr>
      <t xml:space="preserve">
1. Реализация и настройка нового взаимодействия (реестр + ответ)
2. Включение нового взаимодействия в отчёт по мониторингу</t>
    </r>
  </si>
  <si>
    <t>Аналитическая поддержка</t>
  </si>
  <si>
    <t>1. Коммуникации с дизайнером ВТБ24.
2. Запрос необходимых данных у заказчика.
3. Консультации Заказчика и команды при необходимости в процессе разработки, тестирования, приемки.</t>
  </si>
  <si>
    <t>Тестирование (на обоих окружениях)</t>
  </si>
  <si>
    <t>Тестирование</t>
  </si>
  <si>
    <t>Старший разработчик</t>
  </si>
  <si>
    <t>Ведущий тестировщик</t>
  </si>
  <si>
    <t>Управление проектом</t>
  </si>
  <si>
    <t>- инициация проекта (заведение задач в jira, создание проекта в реестре),
- создание и обновление проектного плана,
- контроль трудозатрат (бюджета),
- контроль исполнения требований (scope),
- контроль сроков,
- планирование ресурсов,
- отчеты.</t>
  </si>
  <si>
    <t>Техническое руководство (ревью кода, консультации по тех. реализации, коммуникации с командами  разработчиков)</t>
  </si>
  <si>
    <t>Данные на вход для вычислений</t>
  </si>
  <si>
    <r>
      <t xml:space="preserve">• Миллион транзакций стоит 10 GB на оперативном сервере и 30 GB бэкапа
• Доступного на сегодня 3.3 TB на оперативном сервере и 7.1 TB на бэкапе (бэкап используют ВСЕ подсистемы)
• За последние 30 дней через нас прошло ~650 000  начислений
• По информации от ВТБ24 количество клиентов увеличится в </t>
    </r>
    <r>
      <rPr>
        <b/>
        <sz val="10"/>
        <color theme="1"/>
        <rFont val="Arial"/>
        <family val="2"/>
        <charset val="204"/>
      </rPr>
      <t>3 раза</t>
    </r>
    <r>
      <rPr>
        <sz val="10"/>
        <color theme="1"/>
        <rFont val="Arial"/>
        <family val="2"/>
        <charset val="204"/>
      </rPr>
      <t xml:space="preserve"> (и транзакций станет порядка 1 950 000  в месяц)
• По информации от ВТБ24 количество транзакций по начислением увеличится в </t>
    </r>
    <r>
      <rPr>
        <b/>
        <sz val="10"/>
        <color theme="1"/>
        <rFont val="Arial"/>
        <family val="2"/>
        <charset val="204"/>
      </rPr>
      <t>15 раз</t>
    </r>
    <r>
      <rPr>
        <sz val="10"/>
        <color theme="1"/>
        <rFont val="Arial"/>
        <family val="2"/>
        <charset val="204"/>
      </rPr>
      <t xml:space="preserve"> (и транзакций станет 29 350 000 в месяц)
• Хранения таких объёмов будет занимать 293.5 GB в месяц на оперативном сервере и 880.5 GB бэкапа
• В год уйдёт 3.522 GB на оперативном сервере и 10.556 GB бэкапа. Это больше, чем у нас есть на данный момент.
• Если не отменять пассирование, то в год уйдёт всего 234 GB на оперативном сервере и 702 GB бэкапа. Столько места мы найдём – нам хватит ещё на несколько лет :)</t>
    </r>
  </si>
  <si>
    <t>Цены</t>
  </si>
  <si>
    <t>• Для апгрейда оперативных машин потребуется 8 дисков по 4 TB. 4 на основную ноду, 4 на failover (отказоустойчивость)
• Один диск стоит ~40 000 рублей. 8 дисков – ~320 000 рублей
• Такой апгрейд повысит ёмкость до ~8 TB , чего хватит на 1-2 года с прогнозируемой нагрузкой
• Это максимум, который можно поставить на текущие сервера
• Сколько стоит железо для бэкапа и какой там максимум я не знаю</t>
  </si>
  <si>
    <t>Деплой компонентов системы "Коллекция"</t>
  </si>
  <si>
    <r>
      <t xml:space="preserve">Проектирование и согласование доработок взаимодействия </t>
    </r>
    <r>
      <rPr>
        <i/>
        <sz val="9"/>
        <color theme="1"/>
        <rFont val="Arial"/>
        <family val="2"/>
        <charset val="204"/>
      </rPr>
      <t xml:space="preserve">3.6 Начисление бонусов на бонусные счета клиентов </t>
    </r>
    <r>
      <rPr>
        <sz val="9"/>
        <color theme="1"/>
        <rFont val="Arial"/>
        <family val="2"/>
        <charset val="204"/>
      </rPr>
      <t>(или разработки нового взаимодействия)</t>
    </r>
  </si>
  <si>
    <t>Ведение отдельного счёта для "предначисленных" бонусов / Ведение баланса "предначисленных" бонусов</t>
  </si>
  <si>
    <t>Публикация баланса "предначисленных" бонусов</t>
  </si>
  <si>
    <t>Добавление интерфейса для запроса детальной выписки</t>
  </si>
  <si>
    <t>Интерфейс запроса детализированной выписки в ЛК</t>
  </si>
  <si>
    <t>Раздел с историей запросов детализированной выписки</t>
  </si>
  <si>
    <t>Добавление раздела с историей запросов и статусами их выполнения в ЛК</t>
  </si>
  <si>
    <t>Коннектор к Банку</t>
  </si>
  <si>
    <t>Механизм приёма и хранения заявок до отправки в Банк</t>
  </si>
  <si>
    <t>1. Приём заявок с сайта
2. Проверка лимитов на кол-во заявок в день
3. Сервисы для доступа к списку заявок клиента и их статусам</t>
  </si>
  <si>
    <t>Формирование Excel файла с детализированной выпиской клиента</t>
  </si>
  <si>
    <t>1. Формирование рееста
2. Обработка ответа
    2.1.  Формирование файлов для клиентов (оценено отдельно)
    2.2. Отправка файлов по email или в ЛС
3. Отправка ответа на ответ
4. Включение взаимодействия в отчётность
5. Внутренняя интеграция с подсистемой оповещений</t>
  </si>
  <si>
    <t>Доработка Раздела "Сообщения" в ЛК</t>
  </si>
  <si>
    <t>Подсистема оповещений</t>
  </si>
  <si>
    <t>Добавить возможность добавлять вложения к обычным сообщениям</t>
  </si>
  <si>
    <t>В оценку заложен риск необходимости заведения нового типа сообщений для данного сценария</t>
  </si>
  <si>
    <t>Отображение сообщений с детализированной выпиской в ЛК клиента</t>
  </si>
  <si>
    <t>Письмо клиенту с расширенной выпиской</t>
  </si>
  <si>
    <t>Верстальщик</t>
  </si>
  <si>
    <t>Вёрстка письма клиенту с расширенной выпиской</t>
  </si>
  <si>
    <r>
      <t xml:space="preserve">Выписка во вложении
</t>
    </r>
    <r>
      <rPr>
        <b/>
        <sz val="8"/>
        <color rgb="FFFF0000"/>
        <rFont val="Arial"/>
        <family val="2"/>
        <charset val="204"/>
      </rPr>
      <t>Необходим прототип</t>
    </r>
  </si>
  <si>
    <r>
      <t>1. В выписке отображаем отдельный баланс "предначисленных" бонусов (</t>
    </r>
    <r>
      <rPr>
        <b/>
        <sz val="8"/>
        <rFont val="Arial"/>
        <family val="2"/>
        <charset val="204"/>
      </rPr>
      <t>без</t>
    </r>
    <r>
      <rPr>
        <sz val="8"/>
        <rFont val="Arial"/>
        <family val="2"/>
        <charset val="204"/>
      </rPr>
      <t xml:space="preserve"> детализации по операциям)
2. Расширяем взаимодействие по наислению баллов для обработки потока "предначисленных" бонусов
3. В выписку добавлям возможность запросить детальную выписку по email или ЛС
4. Добавляем новое взаимодействие по формированию детальной выписки
5. Дорабатываем ЛС для отображения детальной выписки
6. Реализуем доставку детальной выписки по Email
7. Отображаем клиенту статус запроса детальной выписки
</t>
    </r>
    <r>
      <rPr>
        <b/>
        <sz val="8"/>
        <color rgb="FFFF0000"/>
        <rFont val="Arial"/>
        <family val="2"/>
        <charset val="204"/>
      </rPr>
      <t>Риск о необходимости апгрейда процессинга не включаю в оценку</t>
    </r>
  </si>
  <si>
    <t>Проектирование и согласование нового взаимодействия "Запрос детализированной выписки Клиентом"</t>
  </si>
  <si>
    <t>Настройка протокола DKIM для устранения рисков попадания в СПАМ листы</t>
  </si>
  <si>
    <t>Новое взаимодействие с ИС Банка "Запрос детализированной выписки"</t>
  </si>
  <si>
    <t>Реализация нового реестрового взаимодействия "Запрос детализированной выписки"</t>
  </si>
  <si>
    <r>
      <t>0. Разработка интерфейса (</t>
    </r>
    <r>
      <rPr>
        <b/>
        <sz val="8"/>
        <color rgb="FFFF0000"/>
        <rFont val="Arial"/>
        <family val="2"/>
        <charset val="204"/>
      </rPr>
      <t>либо необходим прототип</t>
    </r>
    <r>
      <rPr>
        <sz val="8"/>
        <rFont val="Arial"/>
        <family val="2"/>
        <charset val="204"/>
      </rPr>
      <t>)
1. Страница с таблицой: дата запроса, период выписки, способ получения, email, статус выполнения
2. Добавление раздела в меню
3. Внутренняя интеграция с Коннектором к Банку</t>
    </r>
  </si>
  <si>
    <r>
      <t>0. Разработка интерфейса (</t>
    </r>
    <r>
      <rPr>
        <b/>
        <sz val="8"/>
        <color rgb="FFFF0000"/>
        <rFont val="Arial"/>
        <family val="2"/>
        <charset val="204"/>
      </rPr>
      <t>либо необходи прототип</t>
    </r>
    <r>
      <rPr>
        <sz val="8"/>
        <rFont val="Arial"/>
        <family val="2"/>
        <charset val="204"/>
      </rPr>
      <t xml:space="preserve">)
1. Реализация форма (кнопка, поля выбора диапазона, способ получения, дополнительные поля -- в зависимости от способа получения)
2. Обработка ошибок, связанных с лимитом на кол-во запросов в день
3. Отключение кнопки после нажатия на 24 часа
4. Отображение статуса последнего запроса
5. Внутренняя интеграция с Коннектором к Банку
</t>
    </r>
  </si>
  <si>
    <r>
      <t>0. Разработка интерфейса (</t>
    </r>
    <r>
      <rPr>
        <b/>
        <sz val="8"/>
        <color rgb="FFFF0000"/>
        <rFont val="Arial"/>
        <family val="2"/>
        <charset val="204"/>
      </rPr>
      <t>либо необходим прототип</t>
    </r>
    <r>
      <rPr>
        <sz val="8"/>
        <rFont val="Arial"/>
        <family val="2"/>
        <charset val="204"/>
      </rPr>
      <t>)
1. Таблица с балансом
2. Внутренняя интеграция с компонентом Процессинг или Коннектор к банку (будет решено на этапе проектирования)</t>
    </r>
  </si>
  <si>
    <r>
      <t xml:space="preserve">1. Заведение нового счёта (если ранее таковой у клиента отсутствовал)
2. Отложенное начисление бонусов
3. Отмена отложенного начисления
</t>
    </r>
    <r>
      <rPr>
        <b/>
        <sz val="8"/>
        <color rgb="FFFF0000"/>
        <rFont val="Arial"/>
        <family val="2"/>
        <charset val="204"/>
      </rPr>
      <t>Учёт "предначисленного" баланса может вестить на стороне Коннектора к банку. Решение будет принято на этапе проектирования</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</si>
</sst>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0"/>
      <color theme="1"/>
      <name val="Arial"/>
      <family val="2"/>
      <charset val="204"/>
    </font>
    <font>
      <u/>
      <sz val="11"/>
      <color theme="10"/>
      <name val="Calibri"/>
      <family val="2"/>
      <scheme val="minor"/>
    </font>
    <font>
      <u/>
      <sz val="11"/>
      <color theme="11"/>
      <name val="Calibri"/>
      <family val="2"/>
      <scheme val="minor"/>
    </font>
    <font>
      <b/>
      <sz val="11"/>
      <color theme="1"/>
      <name val="Calibri"/>
      <family val="2"/>
      <scheme val="minor"/>
    </font>
    <font>
      <sz val="9"/>
      <name val="Arial"/>
      <family val="2"/>
      <charset val="204"/>
    </font>
    <font>
      <sz val="8"/>
      <name val="Arial"/>
      <family val="2"/>
      <charset val="204"/>
    </font>
    <font>
      <b/>
      <sz val="9"/>
      <color rgb="FF0070C0"/>
      <name val="Arial"/>
      <family val="2"/>
      <charset val="204"/>
    </font>
    <font>
      <b/>
      <sz val="9"/>
      <color theme="1"/>
      <name val="Arial"/>
      <family val="2"/>
      <charset val="204"/>
    </font>
    <font>
      <b/>
      <sz val="9"/>
      <name val="Arial"/>
      <family val="2"/>
      <charset val="204"/>
    </font>
    <font>
      <sz val="9"/>
      <color theme="1"/>
      <name val="Arial"/>
      <family val="2"/>
      <charset val="204"/>
    </font>
    <font>
      <u/>
      <sz val="9"/>
      <color theme="10"/>
      <name val="Arial"/>
      <family val="2"/>
      <charset val="204"/>
    </font>
    <font>
      <b/>
      <sz val="8"/>
      <name val="Arial"/>
      <family val="2"/>
      <charset val="204"/>
    </font>
    <font>
      <b/>
      <sz val="10"/>
      <color theme="1"/>
      <name val="Arial"/>
      <family val="2"/>
      <charset val="204"/>
    </font>
    <font>
      <b/>
      <sz val="8"/>
      <color rgb="FFFF0000"/>
      <name val="Arial"/>
      <family val="2"/>
      <charset val="204"/>
    </font>
    <font>
      <i/>
      <sz val="9"/>
      <color theme="1"/>
      <name val="Arial"/>
      <family val="2"/>
      <charset val="204"/>
    </font>
  </fonts>
  <fills count="6">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0000"/>
        <bgColor indexed="64"/>
      </patternFill>
    </fill>
    <fill>
      <patternFill patternType="solid">
        <fgColor theme="0" tint="-4.9989318521683403E-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81">
    <xf numFmtId="0" fontId="0" fillId="0" borderId="0" xfId="0"/>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1" fontId="9" fillId="2" borderId="1" xfId="0" applyNumberFormat="1" applyFont="1" applyFill="1" applyBorder="1" applyAlignment="1">
      <alignment horizontal="center" vertical="center" wrapText="1"/>
    </xf>
    <xf numFmtId="1" fontId="7" fillId="2" borderId="1" xfId="0" applyNumberFormat="1" applyFont="1" applyFill="1" applyBorder="1" applyAlignment="1">
      <alignment horizontal="center" vertical="center" wrapText="1"/>
    </xf>
    <xf numFmtId="0" fontId="10" fillId="0" borderId="0" xfId="0" applyFont="1" applyAlignment="1">
      <alignment horizontal="center" vertical="center" wrapText="1"/>
    </xf>
    <xf numFmtId="1" fontId="7" fillId="3" borderId="1" xfId="0" applyNumberFormat="1" applyFont="1" applyFill="1" applyBorder="1" applyAlignment="1">
      <alignment horizontal="center" vertical="top" wrapText="1"/>
    </xf>
    <xf numFmtId="1" fontId="7" fillId="3" borderId="3" xfId="0" applyNumberFormat="1" applyFont="1" applyFill="1" applyBorder="1" applyAlignment="1">
      <alignment horizontal="center" vertical="top" wrapText="1"/>
    </xf>
    <xf numFmtId="0" fontId="8" fillId="3" borderId="1" xfId="0" applyFont="1" applyFill="1" applyBorder="1" applyAlignment="1">
      <alignment vertical="top" wrapText="1"/>
    </xf>
    <xf numFmtId="1" fontId="5" fillId="3" borderId="1" xfId="0" applyNumberFormat="1" applyFont="1" applyFill="1" applyBorder="1" applyAlignment="1">
      <alignment horizontal="center" vertical="top" wrapText="1"/>
    </xf>
    <xf numFmtId="0" fontId="10" fillId="0" borderId="0" xfId="0" applyFont="1" applyAlignment="1">
      <alignment vertical="top" wrapText="1"/>
    </xf>
    <xf numFmtId="1" fontId="5" fillId="0" borderId="1" xfId="0" applyNumberFormat="1" applyFont="1" applyFill="1" applyBorder="1" applyAlignment="1">
      <alignment horizontal="center" vertical="top" wrapText="1"/>
    </xf>
    <xf numFmtId="0" fontId="10" fillId="3" borderId="1" xfId="0" applyFont="1" applyFill="1" applyBorder="1" applyAlignment="1">
      <alignment horizontal="left" vertical="top" wrapText="1"/>
    </xf>
    <xf numFmtId="0" fontId="10" fillId="0" borderId="0" xfId="0" applyFont="1" applyFill="1" applyAlignment="1">
      <alignment vertical="top" wrapText="1"/>
    </xf>
    <xf numFmtId="0" fontId="7" fillId="0" borderId="2" xfId="0" applyFont="1" applyFill="1" applyBorder="1" applyAlignment="1">
      <alignment vertical="top" wrapText="1"/>
    </xf>
    <xf numFmtId="0" fontId="8" fillId="0" borderId="2" xfId="0" applyFont="1" applyFill="1" applyBorder="1" applyAlignment="1">
      <alignment vertical="top" wrapText="1"/>
    </xf>
    <xf numFmtId="0" fontId="7" fillId="0" borderId="0" xfId="0" applyFont="1" applyAlignment="1">
      <alignment horizontal="center" vertical="top" wrapText="1"/>
    </xf>
    <xf numFmtId="0" fontId="8" fillId="0" borderId="0" xfId="0" applyFont="1" applyAlignment="1">
      <alignment vertical="top" wrapText="1"/>
    </xf>
    <xf numFmtId="0" fontId="10" fillId="0" borderId="0" xfId="0" applyFont="1" applyAlignment="1">
      <alignment vertical="center" wrapText="1"/>
    </xf>
    <xf numFmtId="1" fontId="5" fillId="0" borderId="0" xfId="0" applyNumberFormat="1" applyFont="1" applyAlignment="1">
      <alignment horizontal="center" vertical="center" wrapText="1"/>
    </xf>
    <xf numFmtId="1" fontId="7" fillId="0" borderId="0" xfId="0" applyNumberFormat="1" applyFont="1" applyAlignment="1">
      <alignment horizontal="center" vertical="center" wrapText="1"/>
    </xf>
    <xf numFmtId="0" fontId="8" fillId="0" borderId="0" xfId="0" applyFont="1" applyFill="1" applyBorder="1" applyAlignment="1">
      <alignment horizontal="right" vertical="center" wrapText="1"/>
    </xf>
    <xf numFmtId="1" fontId="5" fillId="0" borderId="0" xfId="0" applyNumberFormat="1" applyFont="1" applyBorder="1" applyAlignment="1">
      <alignment horizontal="center" vertical="center" wrapText="1"/>
    </xf>
    <xf numFmtId="1" fontId="5" fillId="0" borderId="0" xfId="0" applyNumberFormat="1" applyFont="1" applyFill="1" applyBorder="1" applyAlignment="1">
      <alignment horizontal="center" vertical="center" wrapText="1"/>
    </xf>
    <xf numFmtId="2" fontId="5" fillId="0" borderId="0" xfId="0" applyNumberFormat="1" applyFont="1" applyBorder="1" applyAlignment="1">
      <alignment horizontal="center" vertical="center" wrapText="1"/>
    </xf>
    <xf numFmtId="0" fontId="9" fillId="0" borderId="0" xfId="0" applyFont="1" applyFill="1" applyBorder="1" applyAlignment="1">
      <alignment horizontal="right" vertical="center" wrapText="1"/>
    </xf>
    <xf numFmtId="0" fontId="7" fillId="0" borderId="0" xfId="0" applyFont="1" applyFill="1" applyBorder="1" applyAlignment="1">
      <alignment horizontal="right" vertical="center" wrapText="1"/>
    </xf>
    <xf numFmtId="2" fontId="5" fillId="0" borderId="0" xfId="0" applyNumberFormat="1" applyFont="1" applyAlignment="1">
      <alignment horizontal="center" vertical="center" wrapText="1"/>
    </xf>
    <xf numFmtId="10" fontId="5" fillId="0" borderId="0" xfId="0" applyNumberFormat="1" applyFont="1" applyAlignment="1">
      <alignment horizontal="center" vertical="center" wrapText="1"/>
    </xf>
    <xf numFmtId="0" fontId="11" fillId="4" borderId="1" xfId="231" applyFont="1" applyFill="1" applyBorder="1" applyAlignment="1">
      <alignment horizontal="center" vertical="top" wrapText="1"/>
    </xf>
    <xf numFmtId="1" fontId="7" fillId="4" borderId="1" xfId="0" applyNumberFormat="1"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0" borderId="0" xfId="0" applyFont="1" applyAlignment="1">
      <alignment horizontal="center" vertical="top" wrapText="1"/>
    </xf>
    <xf numFmtId="0" fontId="12" fillId="2" borderId="1" xfId="0" applyFont="1" applyFill="1" applyBorder="1" applyAlignment="1">
      <alignment horizontal="center" vertical="center" wrapText="1"/>
    </xf>
    <xf numFmtId="0" fontId="6" fillId="3" borderId="1" xfId="0" applyFont="1" applyFill="1" applyBorder="1" applyAlignment="1">
      <alignment vertical="top" wrapText="1"/>
    </xf>
    <xf numFmtId="0" fontId="6" fillId="0" borderId="0" xfId="0" applyFont="1" applyAlignment="1">
      <alignment vertical="top" wrapText="1"/>
    </xf>
    <xf numFmtId="1" fontId="7" fillId="2" borderId="3" xfId="0" applyNumberFormat="1" applyFont="1" applyFill="1" applyBorder="1" applyAlignment="1">
      <alignment horizontal="center" vertical="center" wrapText="1"/>
    </xf>
    <xf numFmtId="1" fontId="7" fillId="0" borderId="2" xfId="0" applyNumberFormat="1" applyFont="1" applyFill="1" applyBorder="1" applyAlignment="1">
      <alignment vertical="top" wrapText="1"/>
    </xf>
    <xf numFmtId="1" fontId="7" fillId="0" borderId="0" xfId="0" applyNumberFormat="1" applyFont="1" applyAlignment="1">
      <alignment horizontal="center" vertical="top" wrapText="1"/>
    </xf>
    <xf numFmtId="1" fontId="10" fillId="0" borderId="0" xfId="0" applyNumberFormat="1" applyFont="1" applyAlignment="1">
      <alignment vertical="top" wrapText="1"/>
    </xf>
    <xf numFmtId="0" fontId="8" fillId="0" borderId="4" xfId="0" applyFont="1" applyFill="1" applyBorder="1" applyAlignment="1">
      <alignment vertical="top" wrapText="1"/>
    </xf>
    <xf numFmtId="0" fontId="8" fillId="0" borderId="5" xfId="0" applyFont="1" applyFill="1" applyBorder="1" applyAlignment="1">
      <alignment vertical="top" wrapText="1"/>
    </xf>
    <xf numFmtId="1" fontId="7" fillId="0" borderId="4" xfId="0" applyNumberFormat="1" applyFont="1" applyFill="1" applyBorder="1" applyAlignment="1">
      <alignment vertical="top" wrapText="1"/>
    </xf>
    <xf numFmtId="1" fontId="7" fillId="0" borderId="5" xfId="0" applyNumberFormat="1" applyFont="1" applyFill="1" applyBorder="1" applyAlignment="1">
      <alignment vertical="top" wrapText="1"/>
    </xf>
    <xf numFmtId="0" fontId="10" fillId="0" borderId="1" xfId="0" applyFont="1" applyFill="1" applyBorder="1" applyAlignment="1">
      <alignment horizontal="center" vertical="top" wrapText="1"/>
    </xf>
    <xf numFmtId="0" fontId="10" fillId="0" borderId="1" xfId="0" applyFont="1" applyFill="1" applyBorder="1" applyAlignment="1">
      <alignment vertical="top" wrapText="1"/>
    </xf>
    <xf numFmtId="1" fontId="7" fillId="0" borderId="1" xfId="0" applyNumberFormat="1" applyFont="1" applyFill="1" applyBorder="1" applyAlignment="1">
      <alignment horizontal="center" vertical="top" wrapText="1"/>
    </xf>
    <xf numFmtId="0" fontId="6" fillId="0" borderId="1" xfId="0" applyFont="1" applyFill="1" applyBorder="1" applyAlignment="1">
      <alignment vertical="top" wrapText="1"/>
    </xf>
    <xf numFmtId="0" fontId="10" fillId="0" borderId="1" xfId="0" applyFont="1" applyFill="1" applyBorder="1" applyAlignment="1">
      <alignment horizontal="left" vertical="top" wrapText="1"/>
    </xf>
    <xf numFmtId="0" fontId="10" fillId="0" borderId="2" xfId="0" applyFont="1" applyFill="1" applyBorder="1" applyAlignment="1">
      <alignment horizontal="center" vertical="top" wrapText="1"/>
    </xf>
    <xf numFmtId="0" fontId="10" fillId="0" borderId="4" xfId="0" applyFont="1" applyFill="1" applyBorder="1" applyAlignment="1">
      <alignment horizontal="center" vertical="top" wrapText="1"/>
    </xf>
    <xf numFmtId="0" fontId="10" fillId="0" borderId="5" xfId="0" applyFont="1" applyFill="1" applyBorder="1" applyAlignment="1">
      <alignment horizontal="center" vertical="top" wrapText="1"/>
    </xf>
    <xf numFmtId="0" fontId="10" fillId="0" borderId="5" xfId="0" applyFont="1" applyFill="1" applyBorder="1" applyAlignment="1">
      <alignment horizontal="center" vertical="top" wrapText="1"/>
    </xf>
    <xf numFmtId="0" fontId="10" fillId="5" borderId="4"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5" borderId="1" xfId="0" applyFont="1" applyFill="1" applyBorder="1" applyAlignment="1">
      <alignment vertical="top" wrapText="1"/>
    </xf>
    <xf numFmtId="1" fontId="5" fillId="5" borderId="1" xfId="0" applyNumberFormat="1" applyFont="1" applyFill="1" applyBorder="1" applyAlignment="1">
      <alignment horizontal="center" vertical="top" wrapText="1"/>
    </xf>
    <xf numFmtId="1" fontId="7" fillId="5" borderId="1" xfId="0" applyNumberFormat="1" applyFont="1" applyFill="1" applyBorder="1" applyAlignment="1">
      <alignment horizontal="center" vertical="top" wrapText="1"/>
    </xf>
    <xf numFmtId="0" fontId="6" fillId="5" borderId="1" xfId="0" applyFont="1" applyFill="1" applyBorder="1" applyAlignment="1">
      <alignment vertical="top" wrapText="1"/>
    </xf>
    <xf numFmtId="0" fontId="10" fillId="5" borderId="5" xfId="0" applyFont="1" applyFill="1" applyBorder="1" applyAlignment="1">
      <alignment horizontal="center" vertical="top" wrapText="1"/>
    </xf>
    <xf numFmtId="0" fontId="10" fillId="5" borderId="2" xfId="0" applyFont="1" applyFill="1" applyBorder="1" applyAlignment="1">
      <alignment horizontal="center" vertical="top" wrapText="1"/>
    </xf>
    <xf numFmtId="0" fontId="5" fillId="5" borderId="1" xfId="0" applyFont="1" applyFill="1" applyBorder="1" applyAlignment="1">
      <alignment vertical="top" wrapText="1"/>
    </xf>
    <xf numFmtId="49" fontId="6" fillId="5" borderId="1" xfId="0" applyNumberFormat="1" applyFont="1" applyFill="1" applyBorder="1" applyAlignment="1">
      <alignment vertical="top" wrapText="1"/>
    </xf>
    <xf numFmtId="49" fontId="6" fillId="0" borderId="1" xfId="0" applyNumberFormat="1" applyFont="1" applyFill="1" applyBorder="1" applyAlignment="1">
      <alignment vertical="top" wrapText="1"/>
    </xf>
    <xf numFmtId="0" fontId="1" fillId="0" borderId="0" xfId="0" applyFont="1"/>
    <xf numFmtId="0" fontId="1" fillId="0" borderId="0" xfId="0" applyFont="1" applyAlignment="1">
      <alignment wrapText="1"/>
    </xf>
    <xf numFmtId="0" fontId="13" fillId="0" borderId="1" xfId="0" applyFont="1" applyBorder="1"/>
    <xf numFmtId="0" fontId="1" fillId="0" borderId="1" xfId="0" applyFont="1" applyBorder="1" applyAlignment="1">
      <alignment wrapText="1"/>
    </xf>
    <xf numFmtId="0" fontId="10" fillId="0" borderId="5" xfId="0" applyFont="1" applyFill="1" applyBorder="1" applyAlignment="1">
      <alignment horizontal="left" vertical="top" wrapText="1"/>
    </xf>
    <xf numFmtId="0" fontId="10" fillId="5" borderId="4" xfId="0" applyFont="1" applyFill="1" applyBorder="1" applyAlignment="1">
      <alignment horizontal="center" vertical="top" wrapText="1"/>
    </xf>
    <xf numFmtId="0" fontId="10" fillId="5" borderId="2" xfId="0" applyFont="1" applyFill="1" applyBorder="1" applyAlignment="1">
      <alignment horizontal="center" vertical="top" wrapText="1"/>
    </xf>
    <xf numFmtId="1" fontId="7" fillId="5" borderId="4" xfId="0" applyNumberFormat="1" applyFont="1" applyFill="1" applyBorder="1" applyAlignment="1">
      <alignment horizontal="center" vertical="top" wrapText="1"/>
    </xf>
    <xf numFmtId="1" fontId="7" fillId="5" borderId="2" xfId="0" applyNumberFormat="1" applyFont="1" applyFill="1" applyBorder="1" applyAlignment="1">
      <alignment horizontal="center" vertical="top" wrapText="1"/>
    </xf>
    <xf numFmtId="1" fontId="7" fillId="0" borderId="2" xfId="0" applyNumberFormat="1" applyFont="1" applyFill="1" applyBorder="1" applyAlignment="1">
      <alignment horizontal="center" vertical="top" wrapText="1"/>
    </xf>
    <xf numFmtId="0" fontId="10" fillId="0" borderId="5" xfId="0" applyFont="1" applyFill="1" applyBorder="1" applyAlignment="1">
      <alignment vertical="top" wrapText="1"/>
    </xf>
    <xf numFmtId="0" fontId="10" fillId="0" borderId="2" xfId="0" applyFont="1" applyFill="1" applyBorder="1" applyAlignment="1">
      <alignment horizontal="center" vertical="top" wrapText="1"/>
    </xf>
    <xf numFmtId="1" fontId="7" fillId="0" borderId="2" xfId="0" applyNumberFormat="1" applyFont="1" applyFill="1" applyBorder="1" applyAlignment="1">
      <alignment horizontal="center" vertical="top" wrapText="1"/>
    </xf>
    <xf numFmtId="0" fontId="7" fillId="5" borderId="2" xfId="0" applyFont="1" applyFill="1" applyBorder="1" applyAlignment="1">
      <alignment vertical="top" wrapText="1"/>
    </xf>
    <xf numFmtId="0" fontId="10" fillId="5" borderId="5" xfId="0" applyFont="1" applyFill="1" applyBorder="1" applyAlignment="1">
      <alignment vertical="top" wrapText="1"/>
    </xf>
    <xf numFmtId="0" fontId="10" fillId="5" borderId="0" xfId="0" applyFont="1" applyFill="1" applyAlignment="1">
      <alignment vertical="top" wrapText="1"/>
    </xf>
  </cellXfs>
  <cellStyles count="2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3" builtinId="9" hidden="1"/>
    <cellStyle name="Открывавшаяся гиперссылка" xfId="234" builtinId="9" hidden="1"/>
  </cellStyles>
  <dxfs count="0"/>
  <tableStyles count="0" defaultTableStyle="TableStyleMedium9" defaultPivotStyle="PivotStyleLight16"/>
  <colors>
    <mruColors>
      <color rgb="FFFFFF99"/>
      <color rgb="FFFF7C80"/>
      <color rgb="FFFF505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44"/>
  <sheetViews>
    <sheetView tabSelected="1" topLeftCell="H4" workbookViewId="0">
      <selection activeCell="O8" sqref="O8"/>
    </sheetView>
  </sheetViews>
  <sheetFormatPr defaultColWidth="8.86328125" defaultRowHeight="11.65" x14ac:dyDescent="0.45"/>
  <cols>
    <col min="1" max="1" width="12.265625" style="17" hidden="1" customWidth="1"/>
    <col min="2" max="2" width="7.1328125" style="17" hidden="1" customWidth="1"/>
    <col min="3" max="3" width="8.86328125" style="39" customWidth="1"/>
    <col min="4" max="4" width="32" style="18" customWidth="1"/>
    <col min="5" max="5" width="26.86328125" style="33" customWidth="1"/>
    <col min="6" max="6" width="14.86328125" style="6" bestFit="1" customWidth="1"/>
    <col min="7" max="7" width="45.265625" style="19" customWidth="1"/>
    <col min="8" max="8" width="7.86328125" style="20" customWidth="1"/>
    <col min="9" max="9" width="10" style="20" customWidth="1"/>
    <col min="10" max="10" width="9.3984375" style="20" customWidth="1"/>
    <col min="11" max="11" width="9" style="20" customWidth="1"/>
    <col min="12" max="12" width="9.265625" style="20" bestFit="1" customWidth="1"/>
    <col min="13" max="13" width="11.3984375" style="21" bestFit="1" customWidth="1"/>
    <col min="14" max="14" width="8" style="20" customWidth="1"/>
    <col min="15" max="15" width="102.265625" style="36" customWidth="1"/>
    <col min="16" max="16384" width="8.86328125" style="11"/>
  </cols>
  <sheetData>
    <row r="1" spans="1:15" s="6" customFormat="1" ht="34.9" x14ac:dyDescent="0.45">
      <c r="A1" s="1" t="s">
        <v>16</v>
      </c>
      <c r="B1" s="1" t="s">
        <v>17</v>
      </c>
      <c r="C1" s="37" t="s">
        <v>15</v>
      </c>
      <c r="D1" s="2" t="s">
        <v>14</v>
      </c>
      <c r="E1" s="2" t="s">
        <v>38</v>
      </c>
      <c r="F1" s="2" t="s">
        <v>19</v>
      </c>
      <c r="G1" s="3" t="s">
        <v>18</v>
      </c>
      <c r="H1" s="4" t="s">
        <v>1</v>
      </c>
      <c r="I1" s="4" t="s">
        <v>2</v>
      </c>
      <c r="J1" s="4" t="s">
        <v>0</v>
      </c>
      <c r="K1" s="4" t="s">
        <v>7</v>
      </c>
      <c r="L1" s="4" t="s">
        <v>8</v>
      </c>
      <c r="M1" s="5" t="s">
        <v>9</v>
      </c>
      <c r="N1" s="4" t="s">
        <v>10</v>
      </c>
      <c r="O1" s="34" t="s">
        <v>4</v>
      </c>
    </row>
    <row r="2" spans="1:15" s="14" customFormat="1" ht="91.15" x14ac:dyDescent="0.45">
      <c r="A2" s="30"/>
      <c r="B2" s="31"/>
      <c r="C2" s="8">
        <f>SUM(M3:M28)</f>
        <v>333.90458768828995</v>
      </c>
      <c r="D2" s="9" t="s">
        <v>35</v>
      </c>
      <c r="E2" s="32"/>
      <c r="F2" s="32"/>
      <c r="G2" s="13"/>
      <c r="H2" s="10"/>
      <c r="I2" s="10"/>
      <c r="J2" s="10"/>
      <c r="K2" s="10"/>
      <c r="L2" s="10"/>
      <c r="M2" s="7"/>
      <c r="N2" s="10"/>
      <c r="O2" s="35" t="s">
        <v>78</v>
      </c>
    </row>
    <row r="3" spans="1:15" s="14" customFormat="1" ht="30.4" x14ac:dyDescent="0.45">
      <c r="A3" s="15"/>
      <c r="B3" s="15"/>
      <c r="C3" s="43"/>
      <c r="D3" s="41"/>
      <c r="E3" s="51" t="s">
        <v>39</v>
      </c>
      <c r="F3" s="45" t="s">
        <v>20</v>
      </c>
      <c r="G3" s="46" t="s">
        <v>36</v>
      </c>
      <c r="H3" s="12"/>
      <c r="I3" s="12"/>
      <c r="J3" s="12"/>
      <c r="K3" s="12">
        <f t="shared" ref="K3:K28" si="0">(H3+4*I3+J3)/6</f>
        <v>0</v>
      </c>
      <c r="L3" s="12">
        <f>K3/$H$33</f>
        <v>0</v>
      </c>
      <c r="M3" s="47">
        <f>K3*$H$36/$H$32</f>
        <v>0</v>
      </c>
      <c r="N3" s="12">
        <f t="shared" ref="N3:N28" si="1">(J3-H3)/6</f>
        <v>0</v>
      </c>
      <c r="O3" s="48" t="s">
        <v>37</v>
      </c>
    </row>
    <row r="4" spans="1:15" s="14" customFormat="1" ht="34.9" x14ac:dyDescent="0.45">
      <c r="A4" s="15"/>
      <c r="B4" s="15"/>
      <c r="C4" s="38"/>
      <c r="D4" s="16"/>
      <c r="E4" s="50" t="s">
        <v>40</v>
      </c>
      <c r="F4" s="45" t="s">
        <v>21</v>
      </c>
      <c r="G4" s="46" t="s">
        <v>57</v>
      </c>
      <c r="H4" s="12">
        <v>2</v>
      </c>
      <c r="I4" s="12">
        <v>4</v>
      </c>
      <c r="J4" s="12">
        <v>8</v>
      </c>
      <c r="K4" s="12">
        <f t="shared" si="0"/>
        <v>4.333333333333333</v>
      </c>
      <c r="L4" s="12">
        <f>K4/$H$33</f>
        <v>6.1904761904761907</v>
      </c>
      <c r="M4" s="47">
        <f>K4*$H$36/$H$32</f>
        <v>6.8961150845146841</v>
      </c>
      <c r="N4" s="12">
        <f t="shared" si="1"/>
        <v>1</v>
      </c>
      <c r="O4" s="48"/>
    </row>
    <row r="5" spans="1:15" s="14" customFormat="1" ht="23.25" x14ac:dyDescent="0.45">
      <c r="A5" s="15"/>
      <c r="B5" s="15"/>
      <c r="C5" s="38"/>
      <c r="D5" s="16"/>
      <c r="E5" s="50" t="s">
        <v>40</v>
      </c>
      <c r="F5" s="45" t="s">
        <v>21</v>
      </c>
      <c r="G5" s="46" t="s">
        <v>79</v>
      </c>
      <c r="H5" s="12">
        <v>3</v>
      </c>
      <c r="I5" s="12">
        <v>6</v>
      </c>
      <c r="J5" s="12">
        <v>12</v>
      </c>
      <c r="K5" s="12">
        <f t="shared" ref="K5" si="2">(H5+4*I5+J5)/6</f>
        <v>6.5</v>
      </c>
      <c r="L5" s="12">
        <f>K5/$H$33</f>
        <v>9.2857142857142865</v>
      </c>
      <c r="M5" s="47">
        <f>K5*$H$36/$H$32</f>
        <v>10.344172626772027</v>
      </c>
      <c r="N5" s="12">
        <f t="shared" ref="N5" si="3">(J5-H5)/6</f>
        <v>1.5</v>
      </c>
      <c r="O5" s="48"/>
    </row>
    <row r="6" spans="1:15" s="14" customFormat="1" ht="23.25" x14ac:dyDescent="0.45">
      <c r="A6" s="15"/>
      <c r="B6" s="15"/>
      <c r="C6" s="38"/>
      <c r="D6" s="16"/>
      <c r="E6" s="50" t="s">
        <v>40</v>
      </c>
      <c r="F6" s="45" t="s">
        <v>21</v>
      </c>
      <c r="G6" s="46" t="s">
        <v>41</v>
      </c>
      <c r="H6" s="12">
        <v>2</v>
      </c>
      <c r="I6" s="12">
        <v>4</v>
      </c>
      <c r="J6" s="12">
        <v>8</v>
      </c>
      <c r="K6" s="12">
        <f t="shared" si="0"/>
        <v>4.333333333333333</v>
      </c>
      <c r="L6" s="12">
        <f>K6/$H$33</f>
        <v>6.1904761904761907</v>
      </c>
      <c r="M6" s="47">
        <f>K6*$H$36/$H$32</f>
        <v>6.8961150845146841</v>
      </c>
      <c r="N6" s="12">
        <f t="shared" si="1"/>
        <v>1</v>
      </c>
      <c r="O6" s="48"/>
    </row>
    <row r="7" spans="1:15" s="14" customFormat="1" ht="141.75" x14ac:dyDescent="0.45">
      <c r="A7" s="15"/>
      <c r="B7" s="15"/>
      <c r="C7" s="72"/>
      <c r="D7" s="70" t="s">
        <v>28</v>
      </c>
      <c r="E7" s="54" t="s">
        <v>47</v>
      </c>
      <c r="F7" s="55" t="s">
        <v>27</v>
      </c>
      <c r="G7" s="56" t="s">
        <v>28</v>
      </c>
      <c r="H7" s="57">
        <v>12</v>
      </c>
      <c r="I7" s="57">
        <v>24</v>
      </c>
      <c r="J7" s="57">
        <v>30</v>
      </c>
      <c r="K7" s="57">
        <f t="shared" si="0"/>
        <v>23</v>
      </c>
      <c r="L7" s="57">
        <f>K7/$H$33</f>
        <v>32.857142857142861</v>
      </c>
      <c r="M7" s="58">
        <f>K7*$H$36/$H$32</f>
        <v>36.602456987039474</v>
      </c>
      <c r="N7" s="57">
        <f t="shared" si="1"/>
        <v>3</v>
      </c>
      <c r="O7" s="59" t="s">
        <v>42</v>
      </c>
    </row>
    <row r="8" spans="1:15" s="14" customFormat="1" ht="50.65" x14ac:dyDescent="0.45">
      <c r="A8" s="15"/>
      <c r="B8" s="15"/>
      <c r="C8" s="73"/>
      <c r="D8" s="71"/>
      <c r="E8" s="61" t="s">
        <v>47</v>
      </c>
      <c r="F8" s="55" t="s">
        <v>27</v>
      </c>
      <c r="G8" s="56" t="s">
        <v>58</v>
      </c>
      <c r="H8" s="57">
        <v>4</v>
      </c>
      <c r="I8" s="57">
        <v>8</v>
      </c>
      <c r="J8" s="57">
        <v>16</v>
      </c>
      <c r="K8" s="57">
        <f t="shared" si="0"/>
        <v>8.6666666666666661</v>
      </c>
      <c r="L8" s="57">
        <f>K8/$H$33</f>
        <v>12.380952380952381</v>
      </c>
      <c r="M8" s="58">
        <f>K8*$H$36/$H$32</f>
        <v>13.792230169029368</v>
      </c>
      <c r="N8" s="57">
        <f t="shared" si="1"/>
        <v>2</v>
      </c>
      <c r="O8" s="59" t="s">
        <v>86</v>
      </c>
    </row>
    <row r="9" spans="1:15" s="14" customFormat="1" ht="40.5" x14ac:dyDescent="0.45">
      <c r="A9" s="15"/>
      <c r="B9" s="15"/>
      <c r="C9" s="73"/>
      <c r="D9" s="71"/>
      <c r="E9" s="61" t="s">
        <v>47</v>
      </c>
      <c r="F9" s="55" t="s">
        <v>27</v>
      </c>
      <c r="G9" s="56" t="s">
        <v>33</v>
      </c>
      <c r="H9" s="57">
        <v>2</v>
      </c>
      <c r="I9" s="57">
        <v>4</v>
      </c>
      <c r="J9" s="57">
        <v>8</v>
      </c>
      <c r="K9" s="57">
        <f t="shared" si="0"/>
        <v>4.333333333333333</v>
      </c>
      <c r="L9" s="57">
        <f>K9/$H$33</f>
        <v>6.1904761904761907</v>
      </c>
      <c r="M9" s="58">
        <f>K9*$H$36/$H$32</f>
        <v>6.8961150845146841</v>
      </c>
      <c r="N9" s="57">
        <f t="shared" si="1"/>
        <v>1</v>
      </c>
      <c r="O9" s="63" t="s">
        <v>34</v>
      </c>
    </row>
    <row r="10" spans="1:15" s="14" customFormat="1" ht="23.25" x14ac:dyDescent="0.45">
      <c r="A10" s="15"/>
      <c r="B10" s="15"/>
      <c r="C10" s="73"/>
      <c r="D10" s="71"/>
      <c r="E10" s="61" t="s">
        <v>47</v>
      </c>
      <c r="F10" s="55" t="s">
        <v>30</v>
      </c>
      <c r="G10" s="62" t="s">
        <v>31</v>
      </c>
      <c r="H10" s="57">
        <v>1</v>
      </c>
      <c r="I10" s="57">
        <v>2</v>
      </c>
      <c r="J10" s="57">
        <v>4</v>
      </c>
      <c r="K10" s="57">
        <f t="shared" si="0"/>
        <v>2.1666666666666665</v>
      </c>
      <c r="L10" s="57">
        <f>K10/$H$33</f>
        <v>3.0952380952380953</v>
      </c>
      <c r="M10" s="58">
        <f>K10*$H$36/$H$32</f>
        <v>3.4480575422573421</v>
      </c>
      <c r="N10" s="57">
        <f t="shared" si="1"/>
        <v>0.5</v>
      </c>
      <c r="O10" s="63" t="s">
        <v>32</v>
      </c>
    </row>
    <row r="11" spans="1:15" s="14" customFormat="1" ht="30.4" x14ac:dyDescent="0.45">
      <c r="A11" s="15"/>
      <c r="B11" s="15"/>
      <c r="C11" s="47"/>
      <c r="D11" s="45" t="s">
        <v>29</v>
      </c>
      <c r="E11" s="45" t="s">
        <v>47</v>
      </c>
      <c r="F11" s="45" t="s">
        <v>24</v>
      </c>
      <c r="G11" s="46" t="s">
        <v>59</v>
      </c>
      <c r="H11" s="12">
        <v>4</v>
      </c>
      <c r="I11" s="12">
        <v>8</v>
      </c>
      <c r="J11" s="12">
        <v>12</v>
      </c>
      <c r="K11" s="12">
        <f t="shared" si="0"/>
        <v>8</v>
      </c>
      <c r="L11" s="12">
        <f>K11/$H$33</f>
        <v>11.428571428571429</v>
      </c>
      <c r="M11" s="47">
        <f>K11*$H$36/$H$32</f>
        <v>12.731289386796341</v>
      </c>
      <c r="N11" s="12">
        <f t="shared" si="1"/>
        <v>1.3333333333333333</v>
      </c>
      <c r="O11" s="64" t="s">
        <v>85</v>
      </c>
    </row>
    <row r="12" spans="1:15" s="80" customFormat="1" ht="70.900000000000006" x14ac:dyDescent="0.45">
      <c r="A12" s="78"/>
      <c r="B12" s="78"/>
      <c r="C12" s="72"/>
      <c r="D12" s="70" t="s">
        <v>61</v>
      </c>
      <c r="E12" s="61" t="s">
        <v>47</v>
      </c>
      <c r="F12" s="60" t="s">
        <v>24</v>
      </c>
      <c r="G12" s="79" t="s">
        <v>60</v>
      </c>
      <c r="H12" s="57">
        <v>8</v>
      </c>
      <c r="I12" s="57">
        <v>18</v>
      </c>
      <c r="J12" s="57">
        <v>28</v>
      </c>
      <c r="K12" s="57">
        <f t="shared" si="0"/>
        <v>18</v>
      </c>
      <c r="L12" s="57">
        <f>K12/$H$33</f>
        <v>25.714285714285715</v>
      </c>
      <c r="M12" s="58">
        <f>K12*$H$36/$H$32</f>
        <v>28.645401120291769</v>
      </c>
      <c r="N12" s="57">
        <f t="shared" si="1"/>
        <v>3.3333333333333335</v>
      </c>
      <c r="O12" s="63" t="s">
        <v>84</v>
      </c>
    </row>
    <row r="13" spans="1:15" s="80" customFormat="1" ht="30.4" x14ac:dyDescent="0.45">
      <c r="A13" s="78"/>
      <c r="B13" s="78"/>
      <c r="C13" s="73"/>
      <c r="D13" s="71"/>
      <c r="E13" s="61" t="s">
        <v>47</v>
      </c>
      <c r="F13" s="60" t="s">
        <v>64</v>
      </c>
      <c r="G13" s="79" t="s">
        <v>65</v>
      </c>
      <c r="H13" s="57">
        <v>2</v>
      </c>
      <c r="I13" s="57">
        <v>4</v>
      </c>
      <c r="J13" s="57">
        <v>12</v>
      </c>
      <c r="K13" s="57">
        <f t="shared" si="0"/>
        <v>5</v>
      </c>
      <c r="L13" s="57">
        <f>K13/$H$33</f>
        <v>7.1428571428571432</v>
      </c>
      <c r="M13" s="58">
        <f>K13*$H$36/$H$32</f>
        <v>7.9570558667477131</v>
      </c>
      <c r="N13" s="57">
        <f t="shared" si="1"/>
        <v>1.6666666666666667</v>
      </c>
      <c r="O13" s="63" t="s">
        <v>66</v>
      </c>
    </row>
    <row r="14" spans="1:15" s="14" customFormat="1" ht="40.5" x14ac:dyDescent="0.45">
      <c r="A14" s="15"/>
      <c r="B14" s="15"/>
      <c r="C14" s="74"/>
      <c r="D14" s="50" t="s">
        <v>62</v>
      </c>
      <c r="E14" s="50" t="s">
        <v>47</v>
      </c>
      <c r="F14" s="53" t="s">
        <v>24</v>
      </c>
      <c r="G14" s="75" t="s">
        <v>63</v>
      </c>
      <c r="H14" s="12">
        <v>6</v>
      </c>
      <c r="I14" s="12">
        <v>12</v>
      </c>
      <c r="J14" s="12">
        <v>18</v>
      </c>
      <c r="K14" s="12">
        <f t="shared" si="0"/>
        <v>12</v>
      </c>
      <c r="L14" s="12">
        <f>K14/$H$33</f>
        <v>17.142857142857142</v>
      </c>
      <c r="M14" s="47">
        <f>K14*$H$36/$H$32</f>
        <v>19.096934080194512</v>
      </c>
      <c r="N14" s="12">
        <f t="shared" si="1"/>
        <v>2</v>
      </c>
      <c r="O14" s="64" t="s">
        <v>83</v>
      </c>
    </row>
    <row r="15" spans="1:15" s="80" customFormat="1" ht="70.900000000000006" x14ac:dyDescent="0.45">
      <c r="A15" s="78"/>
      <c r="B15" s="78"/>
      <c r="C15" s="73"/>
      <c r="D15" s="71" t="s">
        <v>81</v>
      </c>
      <c r="E15" s="80" t="s">
        <v>47</v>
      </c>
      <c r="F15" s="61" t="s">
        <v>64</v>
      </c>
      <c r="G15" s="61" t="s">
        <v>82</v>
      </c>
      <c r="H15" s="57">
        <v>8</v>
      </c>
      <c r="I15" s="57">
        <v>16</v>
      </c>
      <c r="J15" s="57">
        <v>24</v>
      </c>
      <c r="K15" s="57">
        <f t="shared" si="0"/>
        <v>16</v>
      </c>
      <c r="L15" s="57">
        <f>K15/$H$33</f>
        <v>22.857142857142858</v>
      </c>
      <c r="M15" s="58">
        <f>K15*$H$36/$H$32</f>
        <v>25.462578773592682</v>
      </c>
      <c r="N15" s="57">
        <f t="shared" si="1"/>
        <v>2.6666666666666665</v>
      </c>
      <c r="O15" s="63" t="s">
        <v>68</v>
      </c>
    </row>
    <row r="16" spans="1:15" s="80" customFormat="1" ht="23.25" x14ac:dyDescent="0.45">
      <c r="A16" s="78"/>
      <c r="B16" s="78"/>
      <c r="C16" s="73"/>
      <c r="D16" s="71"/>
      <c r="E16" s="80" t="s">
        <v>47</v>
      </c>
      <c r="F16" s="61" t="s">
        <v>27</v>
      </c>
      <c r="G16" s="61" t="s">
        <v>67</v>
      </c>
      <c r="H16" s="57">
        <v>3</v>
      </c>
      <c r="I16" s="57">
        <v>6</v>
      </c>
      <c r="J16" s="57">
        <v>12</v>
      </c>
      <c r="K16" s="57">
        <f t="shared" si="0"/>
        <v>6.5</v>
      </c>
      <c r="L16" s="57">
        <f>K16/$H$33</f>
        <v>9.2857142857142865</v>
      </c>
      <c r="M16" s="58">
        <f>K16*$H$36/$H$32</f>
        <v>10.344172626772027</v>
      </c>
      <c r="N16" s="57">
        <f t="shared" si="1"/>
        <v>1.5</v>
      </c>
      <c r="O16" s="63"/>
    </row>
    <row r="17" spans="1:15" s="14" customFormat="1" ht="23.25" x14ac:dyDescent="0.45">
      <c r="A17" s="15"/>
      <c r="B17" s="15"/>
      <c r="C17" s="77"/>
      <c r="D17" s="76" t="s">
        <v>69</v>
      </c>
      <c r="E17" s="50" t="s">
        <v>47</v>
      </c>
      <c r="F17" s="53" t="s">
        <v>24</v>
      </c>
      <c r="G17" s="50" t="s">
        <v>73</v>
      </c>
      <c r="H17" s="12">
        <v>2</v>
      </c>
      <c r="I17" s="12">
        <v>4</v>
      </c>
      <c r="J17" s="12">
        <v>8</v>
      </c>
      <c r="K17" s="12">
        <f>(H17+4*I17+J17)/6</f>
        <v>4.333333333333333</v>
      </c>
      <c r="L17" s="12">
        <f>K17/$H$33</f>
        <v>6.1904761904761907</v>
      </c>
      <c r="M17" s="47">
        <f>K17*$H$36/$H$32</f>
        <v>6.8961150845146841</v>
      </c>
      <c r="N17" s="12">
        <f>(J17-H17)/6</f>
        <v>1</v>
      </c>
      <c r="O17" s="64"/>
    </row>
    <row r="18" spans="1:15" s="14" customFormat="1" ht="23.25" x14ac:dyDescent="0.45">
      <c r="A18" s="15"/>
      <c r="B18" s="15"/>
      <c r="C18" s="77"/>
      <c r="D18" s="76"/>
      <c r="E18" s="50" t="s">
        <v>47</v>
      </c>
      <c r="F18" s="53" t="s">
        <v>70</v>
      </c>
      <c r="G18" s="50" t="s">
        <v>71</v>
      </c>
      <c r="H18" s="12">
        <v>2</v>
      </c>
      <c r="I18" s="12">
        <v>4</v>
      </c>
      <c r="J18" s="12">
        <v>6</v>
      </c>
      <c r="K18" s="12">
        <f t="shared" si="0"/>
        <v>4</v>
      </c>
      <c r="L18" s="12">
        <f>K18/$H$33</f>
        <v>5.7142857142857144</v>
      </c>
      <c r="M18" s="47">
        <f>K18*$H$36/$H$32</f>
        <v>6.3656446933981705</v>
      </c>
      <c r="N18" s="12">
        <f t="shared" si="1"/>
        <v>0.66666666666666663</v>
      </c>
      <c r="O18" s="64" t="s">
        <v>72</v>
      </c>
    </row>
    <row r="19" spans="1:15" s="80" customFormat="1" ht="23.25" customHeight="1" x14ac:dyDescent="0.45">
      <c r="A19" s="78"/>
      <c r="B19" s="78"/>
      <c r="C19" s="73"/>
      <c r="D19" s="71" t="s">
        <v>74</v>
      </c>
      <c r="E19" s="61" t="s">
        <v>75</v>
      </c>
      <c r="F19" s="60" t="s">
        <v>27</v>
      </c>
      <c r="G19" s="61" t="s">
        <v>76</v>
      </c>
      <c r="H19" s="57">
        <v>2</v>
      </c>
      <c r="I19" s="57">
        <v>6</v>
      </c>
      <c r="J19" s="57">
        <v>12</v>
      </c>
      <c r="K19" s="57">
        <f t="shared" si="0"/>
        <v>6.333333333333333</v>
      </c>
      <c r="L19" s="57">
        <f>K19/$H$33</f>
        <v>9.0476190476190474</v>
      </c>
      <c r="M19" s="58">
        <f>K19*$H$36/$H$32</f>
        <v>10.078937431213769</v>
      </c>
      <c r="N19" s="57">
        <f t="shared" si="1"/>
        <v>1.6666666666666667</v>
      </c>
      <c r="O19" s="63" t="s">
        <v>77</v>
      </c>
    </row>
    <row r="20" spans="1:15" s="80" customFormat="1" ht="23.25" x14ac:dyDescent="0.45">
      <c r="A20" s="78"/>
      <c r="B20" s="78"/>
      <c r="C20" s="73"/>
      <c r="D20" s="71"/>
      <c r="E20" s="61" t="s">
        <v>47</v>
      </c>
      <c r="F20" s="60" t="s">
        <v>27</v>
      </c>
      <c r="G20" s="61" t="s">
        <v>80</v>
      </c>
      <c r="H20" s="57">
        <v>2</v>
      </c>
      <c r="I20" s="57">
        <v>4</v>
      </c>
      <c r="J20" s="57">
        <v>8</v>
      </c>
      <c r="K20" s="57">
        <f t="shared" si="0"/>
        <v>4.333333333333333</v>
      </c>
      <c r="L20" s="57">
        <f>K20/$H$33</f>
        <v>6.1904761904761907</v>
      </c>
      <c r="M20" s="58">
        <f>K20*$H$36/$H$32</f>
        <v>6.8961150845146841</v>
      </c>
      <c r="N20" s="57">
        <f t="shared" si="1"/>
        <v>1</v>
      </c>
      <c r="O20" s="63"/>
    </row>
    <row r="21" spans="1:15" s="14" customFormat="1" x14ac:dyDescent="0.45">
      <c r="A21" s="15"/>
      <c r="B21" s="15"/>
      <c r="C21" s="38"/>
      <c r="D21" s="16"/>
      <c r="E21" s="50" t="s">
        <v>48</v>
      </c>
      <c r="F21" s="52" t="s">
        <v>46</v>
      </c>
      <c r="G21" s="69" t="s">
        <v>45</v>
      </c>
      <c r="H21" s="12">
        <f>SUM(H7:H20)*0.25</f>
        <v>14.5</v>
      </c>
      <c r="I21" s="12">
        <f>SUM(I7:I20)*0.25</f>
        <v>30</v>
      </c>
      <c r="J21" s="12">
        <f>SUM(J7:J20)*0.25</f>
        <v>49.5</v>
      </c>
      <c r="K21" s="12">
        <f t="shared" si="0"/>
        <v>30.666666666666668</v>
      </c>
      <c r="L21" s="12">
        <f>K21/$H$33</f>
        <v>43.809523809523817</v>
      </c>
      <c r="M21" s="47">
        <f>K21*$H$36/$H$32</f>
        <v>48.803275982719306</v>
      </c>
      <c r="N21" s="12">
        <f t="shared" si="1"/>
        <v>5.833333333333333</v>
      </c>
      <c r="O21" s="64"/>
    </row>
    <row r="22" spans="1:15" s="14" customFormat="1" x14ac:dyDescent="0.45">
      <c r="A22" s="15"/>
      <c r="B22" s="15"/>
      <c r="C22" s="38"/>
      <c r="D22" s="16"/>
      <c r="E22" s="50" t="s">
        <v>47</v>
      </c>
      <c r="F22" s="45" t="s">
        <v>25</v>
      </c>
      <c r="G22" s="49" t="s">
        <v>25</v>
      </c>
      <c r="H22" s="12">
        <f>SUM(H7:H20)*0.25</f>
        <v>14.5</v>
      </c>
      <c r="I22" s="12">
        <f>SUM(I7:I20)*0.3</f>
        <v>36</v>
      </c>
      <c r="J22" s="12">
        <f>SUM(J7:J20)*0.3</f>
        <v>59.4</v>
      </c>
      <c r="K22" s="12">
        <f t="shared" si="0"/>
        <v>36.31666666666667</v>
      </c>
      <c r="L22" s="12">
        <f>K22/$H$33</f>
        <v>51.880952380952387</v>
      </c>
      <c r="M22" s="47">
        <f>K22*$H$36/$H$32</f>
        <v>57.794749112144224</v>
      </c>
      <c r="N22" s="12">
        <f t="shared" si="1"/>
        <v>7.4833333333333334</v>
      </c>
      <c r="O22" s="64"/>
    </row>
    <row r="23" spans="1:15" s="14" customFormat="1" x14ac:dyDescent="0.45">
      <c r="A23" s="15"/>
      <c r="B23" s="15"/>
      <c r="C23" s="38"/>
      <c r="D23" s="16"/>
      <c r="E23" s="50" t="s">
        <v>40</v>
      </c>
      <c r="F23" s="45" t="s">
        <v>21</v>
      </c>
      <c r="G23" s="46" t="s">
        <v>26</v>
      </c>
      <c r="H23" s="12"/>
      <c r="I23" s="12"/>
      <c r="J23" s="12"/>
      <c r="K23" s="12">
        <f t="shared" si="0"/>
        <v>0</v>
      </c>
      <c r="L23" s="12">
        <f>K23/$H$33</f>
        <v>0</v>
      </c>
      <c r="M23" s="47">
        <f>K23*$H$36/$H$32</f>
        <v>0</v>
      </c>
      <c r="N23" s="12">
        <f t="shared" si="1"/>
        <v>0</v>
      </c>
      <c r="O23" s="64"/>
    </row>
    <row r="24" spans="1:15" s="14" customFormat="1" ht="30.4" x14ac:dyDescent="0.45">
      <c r="A24" s="15"/>
      <c r="B24" s="15"/>
      <c r="C24" s="38"/>
      <c r="D24" s="16"/>
      <c r="E24" s="50" t="s">
        <v>39</v>
      </c>
      <c r="F24" s="45" t="s">
        <v>20</v>
      </c>
      <c r="G24" s="49" t="s">
        <v>43</v>
      </c>
      <c r="H24" s="12"/>
      <c r="I24" s="12"/>
      <c r="J24" s="12"/>
      <c r="K24" s="12">
        <f t="shared" si="0"/>
        <v>0</v>
      </c>
      <c r="L24" s="12">
        <f>K24/$H$33</f>
        <v>0</v>
      </c>
      <c r="M24" s="47">
        <f>K24*$H$36/$H$32</f>
        <v>0</v>
      </c>
      <c r="N24" s="12">
        <f t="shared" si="1"/>
        <v>0</v>
      </c>
      <c r="O24" s="64" t="s">
        <v>44</v>
      </c>
    </row>
    <row r="25" spans="1:15" s="14" customFormat="1" ht="34.9" x14ac:dyDescent="0.45">
      <c r="A25" s="15"/>
      <c r="B25" s="15"/>
      <c r="C25" s="38"/>
      <c r="D25" s="16"/>
      <c r="E25" s="50" t="s">
        <v>40</v>
      </c>
      <c r="F25" s="45"/>
      <c r="G25" s="49" t="s">
        <v>51</v>
      </c>
      <c r="H25" s="12"/>
      <c r="I25" s="12"/>
      <c r="J25" s="12"/>
      <c r="K25" s="12">
        <f t="shared" si="0"/>
        <v>0</v>
      </c>
      <c r="L25" s="12">
        <f>K25/$H$33</f>
        <v>0</v>
      </c>
      <c r="M25" s="47">
        <f>K25*$H$36/$H$32</f>
        <v>0</v>
      </c>
      <c r="N25" s="12">
        <f t="shared" si="1"/>
        <v>0</v>
      </c>
      <c r="O25" s="64"/>
    </row>
    <row r="26" spans="1:15" s="14" customFormat="1" ht="70.900000000000006" x14ac:dyDescent="0.45">
      <c r="A26" s="15"/>
      <c r="B26" s="15"/>
      <c r="C26" s="38"/>
      <c r="D26" s="16"/>
      <c r="E26" s="50" t="s">
        <v>39</v>
      </c>
      <c r="F26" s="45"/>
      <c r="G26" s="46" t="s">
        <v>49</v>
      </c>
      <c r="H26" s="12"/>
      <c r="I26" s="12"/>
      <c r="J26" s="12"/>
      <c r="K26" s="12">
        <f t="shared" si="0"/>
        <v>0</v>
      </c>
      <c r="L26" s="12">
        <f>K26/$H$33</f>
        <v>0</v>
      </c>
      <c r="M26" s="47">
        <f>K26*$H$36/$H$32</f>
        <v>0</v>
      </c>
      <c r="N26" s="12">
        <f t="shared" si="1"/>
        <v>0</v>
      </c>
      <c r="O26" s="64" t="s">
        <v>50</v>
      </c>
    </row>
    <row r="27" spans="1:15" s="14" customFormat="1" x14ac:dyDescent="0.45">
      <c r="A27" s="15"/>
      <c r="B27" s="15"/>
      <c r="C27" s="38"/>
      <c r="D27" s="16"/>
      <c r="E27" s="50" t="s">
        <v>39</v>
      </c>
      <c r="F27" s="45"/>
      <c r="G27" s="46" t="s">
        <v>23</v>
      </c>
      <c r="H27" s="12">
        <v>1</v>
      </c>
      <c r="I27" s="12">
        <v>2</v>
      </c>
      <c r="J27" s="12">
        <v>3</v>
      </c>
      <c r="K27" s="12">
        <f t="shared" si="0"/>
        <v>2</v>
      </c>
      <c r="L27" s="12">
        <f>K27/$H$33</f>
        <v>2.8571428571428572</v>
      </c>
      <c r="M27" s="47">
        <f>K27*$H$36/$H$32</f>
        <v>3.1828223466990853</v>
      </c>
      <c r="N27" s="12">
        <f t="shared" si="1"/>
        <v>0.33333333333333331</v>
      </c>
      <c r="O27" s="64"/>
    </row>
    <row r="28" spans="1:15" s="14" customFormat="1" x14ac:dyDescent="0.45">
      <c r="A28" s="15"/>
      <c r="B28" s="15"/>
      <c r="C28" s="44"/>
      <c r="D28" s="42"/>
      <c r="E28" s="52" t="s">
        <v>47</v>
      </c>
      <c r="F28" s="45"/>
      <c r="G28" s="49" t="s">
        <v>22</v>
      </c>
      <c r="H28" s="12">
        <v>2</v>
      </c>
      <c r="I28" s="12">
        <v>3</v>
      </c>
      <c r="J28" s="12">
        <v>4</v>
      </c>
      <c r="K28" s="12">
        <f t="shared" si="0"/>
        <v>3</v>
      </c>
      <c r="L28" s="12">
        <f>K28/$H$33</f>
        <v>4.2857142857142856</v>
      </c>
      <c r="M28" s="47">
        <f>K28*$H$36/$H$32</f>
        <v>4.7742335200486279</v>
      </c>
      <c r="N28" s="12">
        <f t="shared" si="1"/>
        <v>0.33333333333333331</v>
      </c>
      <c r="O28" s="64" t="s">
        <v>56</v>
      </c>
    </row>
    <row r="31" spans="1:15" x14ac:dyDescent="0.45">
      <c r="G31" s="22" t="s">
        <v>6</v>
      </c>
      <c r="H31" s="23">
        <f>SUM(H2:H28)</f>
        <v>97</v>
      </c>
      <c r="I31" s="23">
        <f>SUM(I2:I28)</f>
        <v>205</v>
      </c>
      <c r="J31" s="23">
        <f>SUM(J2:J28)</f>
        <v>341.9</v>
      </c>
      <c r="N31" s="28">
        <f>SQRT(SUMSQ(N2:N28))</f>
        <v>11.958272357568118</v>
      </c>
    </row>
    <row r="32" spans="1:15" x14ac:dyDescent="0.45">
      <c r="G32" s="22" t="s">
        <v>13</v>
      </c>
      <c r="H32" s="23">
        <f>(H31+4*I31+J31)/6</f>
        <v>209.81666666666669</v>
      </c>
      <c r="I32" s="24"/>
      <c r="J32" s="23"/>
      <c r="N32" s="28">
        <f>2*N31/H33</f>
        <v>34.166492450194625</v>
      </c>
    </row>
    <row r="33" spans="1:15" x14ac:dyDescent="0.45">
      <c r="G33" s="22" t="s">
        <v>5</v>
      </c>
      <c r="H33" s="25">
        <v>0.7</v>
      </c>
      <c r="I33" s="24"/>
      <c r="J33" s="23"/>
      <c r="N33" s="29">
        <f>N32/H36</f>
        <v>0.10232411805641342</v>
      </c>
    </row>
    <row r="34" spans="1:15" x14ac:dyDescent="0.45">
      <c r="A34" s="11"/>
      <c r="B34" s="11"/>
      <c r="C34" s="40"/>
      <c r="D34" s="11"/>
      <c r="F34" s="33"/>
      <c r="G34" s="22" t="s">
        <v>3</v>
      </c>
      <c r="H34" s="23">
        <f>H31/H33</f>
        <v>138.57142857142858</v>
      </c>
      <c r="I34" s="24">
        <f>I31/H33</f>
        <v>292.85714285714289</v>
      </c>
      <c r="J34" s="23">
        <f>J31/H33</f>
        <v>488.42857142857144</v>
      </c>
      <c r="N34" s="28"/>
    </row>
    <row r="35" spans="1:15" x14ac:dyDescent="0.45">
      <c r="A35" s="11"/>
      <c r="B35" s="11"/>
      <c r="C35" s="40"/>
      <c r="D35" s="11"/>
      <c r="F35" s="33"/>
      <c r="G35" s="26" t="s">
        <v>12</v>
      </c>
      <c r="H35" s="23">
        <f>(H34+4*I34+J34)/6</f>
        <v>299.73809523809524</v>
      </c>
      <c r="I35" s="24"/>
      <c r="J35" s="23"/>
      <c r="N35" s="28"/>
    </row>
    <row r="36" spans="1:15" x14ac:dyDescent="0.45">
      <c r="A36" s="11"/>
      <c r="B36" s="11"/>
      <c r="C36" s="40"/>
      <c r="D36" s="11"/>
      <c r="F36" s="33"/>
      <c r="G36" s="27" t="s">
        <v>11</v>
      </c>
      <c r="H36" s="23">
        <f>H35+N31*2/H33</f>
        <v>333.90458768828989</v>
      </c>
      <c r="I36" s="24"/>
      <c r="J36" s="23"/>
      <c r="N36" s="28"/>
      <c r="O36" s="11"/>
    </row>
    <row r="37" spans="1:15" x14ac:dyDescent="0.45">
      <c r="A37" s="11"/>
      <c r="B37" s="11"/>
      <c r="C37" s="11"/>
      <c r="D37" s="11"/>
      <c r="F37" s="11"/>
      <c r="G37" s="11"/>
      <c r="H37" s="11"/>
      <c r="I37" s="11"/>
      <c r="J37" s="11"/>
      <c r="K37" s="11"/>
      <c r="L37" s="11"/>
      <c r="M37" s="11"/>
      <c r="N37" s="11"/>
      <c r="O37" s="11"/>
    </row>
    <row r="38" spans="1:15" x14ac:dyDescent="0.45">
      <c r="A38" s="11"/>
      <c r="B38" s="11"/>
      <c r="C38" s="11"/>
      <c r="D38" s="11"/>
      <c r="F38" s="11"/>
      <c r="G38" s="11"/>
      <c r="H38" s="11"/>
      <c r="I38" s="11"/>
      <c r="J38" s="11"/>
      <c r="K38" s="11"/>
      <c r="L38" s="11"/>
      <c r="M38" s="11"/>
      <c r="N38" s="11"/>
      <c r="O38" s="11"/>
    </row>
    <row r="39" spans="1:15" x14ac:dyDescent="0.45">
      <c r="A39" s="11"/>
      <c r="B39" s="11"/>
      <c r="C39" s="11"/>
      <c r="D39" s="11"/>
      <c r="F39" s="11"/>
      <c r="G39" s="11"/>
      <c r="H39" s="11"/>
      <c r="I39" s="11"/>
      <c r="J39" s="11"/>
      <c r="K39" s="11"/>
      <c r="L39" s="11"/>
      <c r="M39" s="11"/>
      <c r="N39" s="11"/>
      <c r="O39" s="11"/>
    </row>
    <row r="40" spans="1:15" x14ac:dyDescent="0.45">
      <c r="A40" s="11"/>
      <c r="B40" s="11"/>
      <c r="C40" s="11"/>
      <c r="D40" s="11"/>
      <c r="F40" s="11"/>
      <c r="G40" s="11"/>
      <c r="H40" s="11"/>
      <c r="I40" s="11"/>
      <c r="J40" s="11"/>
      <c r="K40" s="11"/>
      <c r="L40" s="11"/>
      <c r="M40" s="11"/>
      <c r="N40" s="11"/>
      <c r="O40" s="11"/>
    </row>
    <row r="41" spans="1:15" x14ac:dyDescent="0.45">
      <c r="A41" s="11"/>
      <c r="B41" s="11"/>
      <c r="C41" s="11"/>
      <c r="D41" s="11"/>
      <c r="F41" s="11"/>
      <c r="G41" s="11"/>
      <c r="H41" s="11"/>
      <c r="I41" s="11"/>
      <c r="J41" s="11"/>
      <c r="K41" s="11"/>
      <c r="L41" s="11"/>
      <c r="M41" s="11"/>
      <c r="N41" s="11"/>
      <c r="O41" s="11"/>
    </row>
    <row r="42" spans="1:15" x14ac:dyDescent="0.45">
      <c r="A42" s="11"/>
      <c r="B42" s="11"/>
      <c r="C42" s="11"/>
      <c r="D42" s="11"/>
      <c r="F42" s="11"/>
      <c r="G42" s="11"/>
      <c r="H42" s="11"/>
      <c r="I42" s="11"/>
      <c r="J42" s="11"/>
      <c r="K42" s="11"/>
      <c r="L42" s="11"/>
      <c r="M42" s="11"/>
      <c r="N42" s="11"/>
      <c r="O42" s="11"/>
    </row>
    <row r="43" spans="1:15" x14ac:dyDescent="0.45">
      <c r="A43" s="11"/>
      <c r="B43" s="11"/>
      <c r="C43" s="11"/>
      <c r="D43" s="11"/>
      <c r="F43" s="11"/>
      <c r="G43" s="11"/>
      <c r="H43" s="11"/>
      <c r="I43" s="11"/>
      <c r="J43" s="11"/>
      <c r="K43" s="11"/>
      <c r="L43" s="11"/>
      <c r="M43" s="11"/>
      <c r="N43" s="11"/>
      <c r="O43" s="11"/>
    </row>
    <row r="44" spans="1:15" x14ac:dyDescent="0.45">
      <c r="A44" s="11"/>
      <c r="B44" s="11"/>
      <c r="C44" s="11"/>
      <c r="D44" s="11"/>
      <c r="F44" s="11"/>
      <c r="G44" s="11"/>
      <c r="H44" s="11"/>
      <c r="I44" s="11"/>
      <c r="J44" s="11"/>
      <c r="K44" s="11"/>
      <c r="L44" s="11"/>
      <c r="M44" s="11"/>
      <c r="N44" s="11"/>
      <c r="O44" s="11"/>
    </row>
    <row r="45" spans="1:15" x14ac:dyDescent="0.45">
      <c r="A45" s="11"/>
      <c r="B45" s="11"/>
      <c r="C45" s="11"/>
      <c r="D45" s="11"/>
      <c r="F45" s="11"/>
      <c r="G45" s="11"/>
      <c r="H45" s="11"/>
      <c r="I45" s="11"/>
      <c r="J45" s="11"/>
      <c r="K45" s="11"/>
      <c r="L45" s="11"/>
      <c r="M45" s="11"/>
      <c r="N45" s="11"/>
      <c r="O45" s="11"/>
    </row>
    <row r="46" spans="1:15" x14ac:dyDescent="0.45">
      <c r="A46" s="11"/>
      <c r="B46" s="11"/>
      <c r="C46" s="11"/>
      <c r="D46" s="11"/>
      <c r="F46" s="11"/>
      <c r="G46" s="11"/>
      <c r="H46" s="11"/>
      <c r="I46" s="11"/>
      <c r="J46" s="11"/>
      <c r="K46" s="11"/>
      <c r="L46" s="11"/>
      <c r="M46" s="11"/>
      <c r="N46" s="11"/>
      <c r="O46" s="11"/>
    </row>
    <row r="47" spans="1:15" x14ac:dyDescent="0.45">
      <c r="A47" s="11"/>
      <c r="B47" s="11"/>
      <c r="C47" s="11"/>
      <c r="D47" s="11"/>
      <c r="F47" s="11"/>
      <c r="G47" s="11"/>
      <c r="H47" s="11"/>
      <c r="I47" s="11"/>
      <c r="J47" s="11"/>
      <c r="K47" s="11"/>
      <c r="L47" s="11"/>
      <c r="M47" s="11"/>
      <c r="N47" s="11"/>
      <c r="O47" s="11"/>
    </row>
    <row r="48" spans="1:15" x14ac:dyDescent="0.45">
      <c r="A48" s="11"/>
      <c r="B48" s="11"/>
      <c r="C48" s="11"/>
      <c r="D48" s="11"/>
      <c r="F48" s="11"/>
      <c r="G48" s="11"/>
      <c r="H48" s="11"/>
      <c r="I48" s="11"/>
      <c r="J48" s="11"/>
      <c r="K48" s="11"/>
      <c r="L48" s="11"/>
      <c r="M48" s="11"/>
      <c r="N48" s="11"/>
      <c r="O48" s="11"/>
    </row>
    <row r="49" spans="1:15" x14ac:dyDescent="0.45">
      <c r="A49" s="11"/>
      <c r="B49" s="11"/>
      <c r="C49" s="11"/>
      <c r="D49" s="11"/>
      <c r="F49" s="11"/>
      <c r="G49" s="11"/>
      <c r="H49" s="11"/>
      <c r="I49" s="11"/>
      <c r="J49" s="11"/>
      <c r="K49" s="11"/>
      <c r="L49" s="11"/>
      <c r="M49" s="11"/>
      <c r="N49" s="11"/>
      <c r="O49" s="11"/>
    </row>
    <row r="50" spans="1:15" x14ac:dyDescent="0.45">
      <c r="A50" s="11"/>
      <c r="B50" s="11"/>
      <c r="C50" s="11"/>
      <c r="D50" s="11"/>
      <c r="F50" s="11"/>
      <c r="G50" s="11"/>
      <c r="H50" s="11"/>
      <c r="I50" s="11"/>
      <c r="J50" s="11"/>
      <c r="K50" s="11"/>
      <c r="L50" s="11"/>
      <c r="M50" s="11"/>
      <c r="N50" s="11"/>
      <c r="O50" s="11"/>
    </row>
    <row r="51" spans="1:15" x14ac:dyDescent="0.45">
      <c r="A51" s="11"/>
      <c r="B51" s="11"/>
      <c r="C51" s="11"/>
      <c r="D51" s="11"/>
      <c r="F51" s="11"/>
      <c r="G51" s="11"/>
      <c r="H51" s="11"/>
      <c r="I51" s="11"/>
      <c r="J51" s="11"/>
      <c r="K51" s="11"/>
      <c r="L51" s="11"/>
      <c r="M51" s="11"/>
      <c r="N51" s="11"/>
      <c r="O51" s="11"/>
    </row>
    <row r="52" spans="1:15" x14ac:dyDescent="0.45">
      <c r="A52" s="11"/>
      <c r="B52" s="11"/>
      <c r="C52" s="11"/>
      <c r="D52" s="11"/>
      <c r="F52" s="11"/>
      <c r="G52" s="11"/>
      <c r="H52" s="11"/>
      <c r="I52" s="11"/>
      <c r="J52" s="11"/>
      <c r="K52" s="11"/>
      <c r="L52" s="11"/>
      <c r="M52" s="11"/>
      <c r="N52" s="11"/>
      <c r="O52" s="11"/>
    </row>
    <row r="53" spans="1:15" x14ac:dyDescent="0.45">
      <c r="A53" s="11"/>
      <c r="B53" s="11"/>
      <c r="C53" s="11"/>
      <c r="D53" s="11"/>
      <c r="F53" s="11"/>
      <c r="G53" s="11"/>
      <c r="H53" s="11"/>
      <c r="I53" s="11"/>
      <c r="J53" s="11"/>
      <c r="K53" s="11"/>
      <c r="L53" s="11"/>
      <c r="M53" s="11"/>
      <c r="N53" s="11"/>
      <c r="O53" s="11"/>
    </row>
    <row r="54" spans="1:15" x14ac:dyDescent="0.45">
      <c r="A54" s="11"/>
      <c r="B54" s="11"/>
      <c r="C54" s="11"/>
      <c r="D54" s="11"/>
      <c r="F54" s="11"/>
      <c r="G54" s="11"/>
      <c r="H54" s="11"/>
      <c r="I54" s="11"/>
      <c r="J54" s="11"/>
      <c r="K54" s="11"/>
      <c r="L54" s="11"/>
      <c r="M54" s="11"/>
      <c r="N54" s="11"/>
      <c r="O54" s="11"/>
    </row>
    <row r="55" spans="1:15" x14ac:dyDescent="0.45">
      <c r="A55" s="11"/>
      <c r="B55" s="11"/>
      <c r="C55" s="11"/>
      <c r="D55" s="11"/>
      <c r="F55" s="11"/>
      <c r="G55" s="11"/>
      <c r="H55" s="11"/>
      <c r="I55" s="11"/>
      <c r="J55" s="11"/>
      <c r="K55" s="11"/>
      <c r="L55" s="11"/>
      <c r="M55" s="11"/>
      <c r="N55" s="11"/>
      <c r="O55" s="11"/>
    </row>
    <row r="56" spans="1:15" x14ac:dyDescent="0.45">
      <c r="A56" s="11"/>
      <c r="B56" s="11"/>
      <c r="C56" s="11"/>
      <c r="D56" s="11"/>
      <c r="F56" s="11"/>
      <c r="G56" s="11"/>
      <c r="H56" s="11"/>
      <c r="I56" s="11"/>
      <c r="J56" s="11"/>
      <c r="K56" s="11"/>
      <c r="L56" s="11"/>
      <c r="M56" s="11"/>
      <c r="N56" s="11"/>
      <c r="O56" s="11"/>
    </row>
    <row r="57" spans="1:15" x14ac:dyDescent="0.45">
      <c r="A57" s="11"/>
      <c r="B57" s="11"/>
      <c r="C57" s="11"/>
      <c r="D57" s="11"/>
      <c r="F57" s="11"/>
      <c r="G57" s="11"/>
      <c r="H57" s="11"/>
      <c r="I57" s="11"/>
      <c r="J57" s="11"/>
      <c r="K57" s="11"/>
      <c r="L57" s="11"/>
      <c r="M57" s="11"/>
      <c r="N57" s="11"/>
      <c r="O57" s="11"/>
    </row>
    <row r="58" spans="1:15" x14ac:dyDescent="0.45">
      <c r="A58" s="11"/>
      <c r="B58" s="11"/>
      <c r="C58" s="11"/>
      <c r="D58" s="11"/>
      <c r="F58" s="11"/>
      <c r="G58" s="11"/>
      <c r="H58" s="11"/>
      <c r="I58" s="11"/>
      <c r="J58" s="11"/>
      <c r="K58" s="11"/>
      <c r="L58" s="11"/>
      <c r="M58" s="11"/>
      <c r="N58" s="11"/>
      <c r="O58" s="11"/>
    </row>
    <row r="59" spans="1:15" x14ac:dyDescent="0.45">
      <c r="A59" s="11"/>
      <c r="B59" s="11"/>
      <c r="C59" s="11"/>
      <c r="D59" s="11"/>
      <c r="F59" s="11"/>
      <c r="G59" s="11"/>
      <c r="H59" s="11"/>
      <c r="I59" s="11"/>
      <c r="J59" s="11"/>
      <c r="K59" s="11"/>
      <c r="L59" s="11"/>
      <c r="M59" s="11"/>
      <c r="N59" s="11"/>
      <c r="O59" s="11"/>
    </row>
    <row r="60" spans="1:15" x14ac:dyDescent="0.45">
      <c r="A60" s="11"/>
      <c r="B60" s="11"/>
      <c r="C60" s="11"/>
      <c r="D60" s="11"/>
      <c r="F60" s="11"/>
      <c r="G60" s="11"/>
      <c r="H60" s="11"/>
      <c r="I60" s="11"/>
      <c r="J60" s="11"/>
      <c r="K60" s="11"/>
      <c r="L60" s="11"/>
      <c r="M60" s="11"/>
      <c r="N60" s="11"/>
      <c r="O60" s="11"/>
    </row>
    <row r="61" spans="1:15" x14ac:dyDescent="0.45">
      <c r="A61" s="11"/>
      <c r="B61" s="11"/>
      <c r="C61" s="11"/>
      <c r="D61" s="11"/>
      <c r="F61" s="11"/>
      <c r="G61" s="11"/>
      <c r="H61" s="11"/>
      <c r="I61" s="11"/>
      <c r="J61" s="11"/>
      <c r="K61" s="11"/>
      <c r="L61" s="11"/>
      <c r="M61" s="11"/>
      <c r="N61" s="11"/>
      <c r="O61" s="11"/>
    </row>
    <row r="62" spans="1:15" x14ac:dyDescent="0.45">
      <c r="A62" s="11"/>
      <c r="B62" s="11"/>
      <c r="C62" s="11"/>
      <c r="D62" s="11"/>
      <c r="F62" s="11"/>
      <c r="G62" s="11"/>
      <c r="H62" s="11"/>
      <c r="I62" s="11"/>
      <c r="J62" s="11"/>
      <c r="K62" s="11"/>
      <c r="L62" s="11"/>
      <c r="M62" s="11"/>
      <c r="N62" s="11"/>
      <c r="O62" s="11"/>
    </row>
    <row r="63" spans="1:15" x14ac:dyDescent="0.45">
      <c r="A63" s="11"/>
      <c r="B63" s="11"/>
      <c r="C63" s="11"/>
      <c r="D63" s="11"/>
      <c r="F63" s="11"/>
      <c r="G63" s="11"/>
      <c r="H63" s="11"/>
      <c r="I63" s="11"/>
      <c r="J63" s="11"/>
      <c r="K63" s="11"/>
      <c r="L63" s="11"/>
      <c r="M63" s="11"/>
      <c r="N63" s="11"/>
      <c r="O63" s="11"/>
    </row>
    <row r="64" spans="1:15" x14ac:dyDescent="0.45">
      <c r="A64" s="11"/>
      <c r="B64" s="11"/>
      <c r="C64" s="11"/>
      <c r="D64" s="11"/>
      <c r="F64" s="11"/>
      <c r="G64" s="11"/>
      <c r="H64" s="11"/>
      <c r="I64" s="11"/>
      <c r="J64" s="11"/>
      <c r="K64" s="11"/>
      <c r="L64" s="11"/>
      <c r="M64" s="11"/>
      <c r="N64" s="11"/>
      <c r="O64" s="11"/>
    </row>
    <row r="65" spans="1:15" x14ac:dyDescent="0.45">
      <c r="A65" s="11"/>
      <c r="B65" s="11"/>
      <c r="C65" s="11"/>
      <c r="D65" s="11"/>
      <c r="F65" s="11"/>
      <c r="G65" s="11"/>
      <c r="H65" s="11"/>
      <c r="I65" s="11"/>
      <c r="J65" s="11"/>
      <c r="K65" s="11"/>
      <c r="L65" s="11"/>
      <c r="M65" s="11"/>
      <c r="N65" s="11"/>
      <c r="O65" s="11"/>
    </row>
    <row r="66" spans="1:15" x14ac:dyDescent="0.45">
      <c r="A66" s="11"/>
      <c r="B66" s="11"/>
      <c r="C66" s="11"/>
      <c r="D66" s="11"/>
      <c r="F66" s="11"/>
      <c r="G66" s="11"/>
      <c r="H66" s="11"/>
      <c r="I66" s="11"/>
      <c r="J66" s="11"/>
      <c r="K66" s="11"/>
      <c r="L66" s="11"/>
      <c r="M66" s="11"/>
      <c r="N66" s="11"/>
      <c r="O66" s="11"/>
    </row>
    <row r="67" spans="1:15" x14ac:dyDescent="0.45">
      <c r="A67" s="11"/>
      <c r="B67" s="11"/>
      <c r="C67" s="11"/>
      <c r="D67" s="11"/>
      <c r="F67" s="11"/>
      <c r="G67" s="11"/>
      <c r="H67" s="11"/>
      <c r="I67" s="11"/>
      <c r="J67" s="11"/>
      <c r="K67" s="11"/>
      <c r="L67" s="11"/>
      <c r="M67" s="11"/>
      <c r="N67" s="11"/>
      <c r="O67" s="11"/>
    </row>
    <row r="68" spans="1:15" x14ac:dyDescent="0.45">
      <c r="A68" s="11"/>
      <c r="B68" s="11"/>
      <c r="C68" s="11"/>
      <c r="D68" s="11"/>
      <c r="F68" s="11"/>
      <c r="G68" s="11"/>
      <c r="H68" s="11"/>
      <c r="I68" s="11"/>
      <c r="J68" s="11"/>
      <c r="K68" s="11"/>
      <c r="L68" s="11"/>
      <c r="M68" s="11"/>
      <c r="N68" s="11"/>
      <c r="O68" s="11"/>
    </row>
    <row r="69" spans="1:15" x14ac:dyDescent="0.45">
      <c r="A69" s="11"/>
      <c r="B69" s="11"/>
      <c r="C69" s="11"/>
      <c r="D69" s="11"/>
      <c r="F69" s="11"/>
      <c r="G69" s="11"/>
      <c r="H69" s="11"/>
      <c r="I69" s="11"/>
      <c r="J69" s="11"/>
      <c r="K69" s="11"/>
      <c r="L69" s="11"/>
      <c r="M69" s="11"/>
      <c r="N69" s="11"/>
      <c r="O69" s="11"/>
    </row>
    <row r="70" spans="1:15" x14ac:dyDescent="0.45">
      <c r="A70" s="11"/>
      <c r="B70" s="11"/>
      <c r="C70" s="11"/>
      <c r="D70" s="11"/>
      <c r="F70" s="11"/>
      <c r="G70" s="11"/>
      <c r="H70" s="11"/>
      <c r="I70" s="11"/>
      <c r="J70" s="11"/>
      <c r="K70" s="11"/>
      <c r="L70" s="11"/>
      <c r="M70" s="11"/>
      <c r="N70" s="11"/>
      <c r="O70" s="11"/>
    </row>
    <row r="71" spans="1:15" x14ac:dyDescent="0.45">
      <c r="A71" s="11"/>
      <c r="B71" s="11"/>
      <c r="C71" s="11"/>
      <c r="D71" s="11"/>
      <c r="F71" s="11"/>
      <c r="G71" s="11"/>
      <c r="H71" s="11"/>
      <c r="I71" s="11"/>
      <c r="J71" s="11"/>
      <c r="K71" s="11"/>
      <c r="L71" s="11"/>
      <c r="M71" s="11"/>
      <c r="N71" s="11"/>
      <c r="O71" s="11"/>
    </row>
    <row r="72" spans="1:15" x14ac:dyDescent="0.45">
      <c r="A72" s="11"/>
      <c r="B72" s="11"/>
      <c r="C72" s="11"/>
      <c r="D72" s="11"/>
      <c r="F72" s="11"/>
      <c r="G72" s="11"/>
      <c r="H72" s="11"/>
      <c r="I72" s="11"/>
      <c r="J72" s="11"/>
      <c r="K72" s="11"/>
      <c r="L72" s="11"/>
      <c r="M72" s="11"/>
      <c r="N72" s="11"/>
      <c r="O72" s="11"/>
    </row>
    <row r="73" spans="1:15" x14ac:dyDescent="0.45">
      <c r="A73" s="11"/>
      <c r="B73" s="11"/>
      <c r="C73" s="11"/>
      <c r="D73" s="11"/>
      <c r="F73" s="11"/>
      <c r="G73" s="11"/>
      <c r="H73" s="11"/>
      <c r="I73" s="11"/>
      <c r="J73" s="11"/>
      <c r="K73" s="11"/>
      <c r="L73" s="11"/>
      <c r="M73" s="11"/>
      <c r="N73" s="11"/>
      <c r="O73" s="11"/>
    </row>
    <row r="74" spans="1:15" x14ac:dyDescent="0.45">
      <c r="A74" s="11"/>
      <c r="B74" s="11"/>
      <c r="C74" s="11"/>
      <c r="D74" s="11"/>
      <c r="F74" s="11"/>
      <c r="G74" s="11"/>
      <c r="H74" s="11"/>
      <c r="I74" s="11"/>
      <c r="J74" s="11"/>
      <c r="K74" s="11"/>
      <c r="L74" s="11"/>
      <c r="M74" s="11"/>
      <c r="N74" s="11"/>
      <c r="O74" s="11"/>
    </row>
    <row r="75" spans="1:15" x14ac:dyDescent="0.45">
      <c r="A75" s="11"/>
      <c r="B75" s="11"/>
      <c r="C75" s="11"/>
      <c r="D75" s="11"/>
      <c r="F75" s="11"/>
      <c r="G75" s="11"/>
      <c r="H75" s="11"/>
      <c r="I75" s="11"/>
      <c r="J75" s="11"/>
      <c r="K75" s="11"/>
      <c r="L75" s="11"/>
      <c r="M75" s="11"/>
      <c r="N75" s="11"/>
      <c r="O75" s="11"/>
    </row>
    <row r="76" spans="1:15" x14ac:dyDescent="0.45">
      <c r="A76" s="11"/>
      <c r="B76" s="11"/>
      <c r="C76" s="11"/>
      <c r="D76" s="11"/>
      <c r="F76" s="11"/>
      <c r="G76" s="11"/>
      <c r="H76" s="11"/>
      <c r="I76" s="11"/>
      <c r="J76" s="11"/>
      <c r="K76" s="11"/>
      <c r="L76" s="11"/>
      <c r="M76" s="11"/>
      <c r="N76" s="11"/>
      <c r="O76" s="11"/>
    </row>
    <row r="77" spans="1:15" x14ac:dyDescent="0.45">
      <c r="A77" s="11"/>
      <c r="B77" s="11"/>
      <c r="C77" s="11"/>
      <c r="D77" s="11"/>
      <c r="F77" s="11"/>
      <c r="G77" s="11"/>
      <c r="H77" s="11"/>
      <c r="I77" s="11"/>
      <c r="J77" s="11"/>
      <c r="K77" s="11"/>
      <c r="L77" s="11"/>
      <c r="M77" s="11"/>
      <c r="N77" s="11"/>
      <c r="O77" s="11"/>
    </row>
    <row r="78" spans="1:15" x14ac:dyDescent="0.45">
      <c r="A78" s="11"/>
      <c r="B78" s="11"/>
      <c r="C78" s="11"/>
      <c r="D78" s="11"/>
      <c r="F78" s="11"/>
      <c r="G78" s="11"/>
      <c r="H78" s="11"/>
      <c r="I78" s="11"/>
      <c r="J78" s="11"/>
      <c r="K78" s="11"/>
      <c r="L78" s="11"/>
      <c r="M78" s="11"/>
      <c r="N78" s="11"/>
      <c r="O78" s="11"/>
    </row>
    <row r="79" spans="1:15" x14ac:dyDescent="0.45">
      <c r="A79" s="11"/>
      <c r="B79" s="11"/>
      <c r="C79" s="11"/>
      <c r="D79" s="11"/>
      <c r="F79" s="11"/>
      <c r="G79" s="11"/>
      <c r="H79" s="11"/>
      <c r="I79" s="11"/>
      <c r="J79" s="11"/>
      <c r="K79" s="11"/>
      <c r="L79" s="11"/>
      <c r="M79" s="11"/>
      <c r="N79" s="11"/>
      <c r="O79" s="11"/>
    </row>
    <row r="80" spans="1:15" x14ac:dyDescent="0.45">
      <c r="A80" s="11"/>
      <c r="B80" s="11"/>
      <c r="C80" s="11"/>
      <c r="D80" s="11"/>
      <c r="F80" s="11"/>
      <c r="G80" s="11"/>
      <c r="H80" s="11"/>
      <c r="I80" s="11"/>
      <c r="J80" s="11"/>
      <c r="K80" s="11"/>
      <c r="L80" s="11"/>
      <c r="M80" s="11"/>
      <c r="N80" s="11"/>
      <c r="O80" s="11"/>
    </row>
    <row r="81" spans="1:15" x14ac:dyDescent="0.45">
      <c r="A81" s="11"/>
      <c r="B81" s="11"/>
      <c r="C81" s="11"/>
      <c r="D81" s="11"/>
      <c r="F81" s="11"/>
      <c r="G81" s="11"/>
      <c r="H81" s="11"/>
      <c r="I81" s="11"/>
      <c r="J81" s="11"/>
      <c r="K81" s="11"/>
      <c r="L81" s="11"/>
      <c r="M81" s="11"/>
      <c r="N81" s="11"/>
      <c r="O81" s="11"/>
    </row>
    <row r="82" spans="1:15" x14ac:dyDescent="0.45">
      <c r="A82" s="11"/>
      <c r="B82" s="11"/>
      <c r="C82" s="11"/>
      <c r="D82" s="11"/>
      <c r="F82" s="11"/>
      <c r="G82" s="11"/>
      <c r="H82" s="11"/>
      <c r="I82" s="11"/>
      <c r="J82" s="11"/>
      <c r="K82" s="11"/>
      <c r="L82" s="11"/>
      <c r="M82" s="11"/>
      <c r="N82" s="11"/>
      <c r="O82" s="11"/>
    </row>
    <row r="83" spans="1:15" x14ac:dyDescent="0.45">
      <c r="A83" s="11"/>
      <c r="B83" s="11"/>
      <c r="C83" s="11"/>
      <c r="D83" s="11"/>
      <c r="F83" s="11"/>
      <c r="G83" s="11"/>
      <c r="H83" s="11"/>
      <c r="I83" s="11"/>
      <c r="J83" s="11"/>
      <c r="K83" s="11"/>
      <c r="L83" s="11"/>
      <c r="M83" s="11"/>
      <c r="N83" s="11"/>
      <c r="O83" s="11"/>
    </row>
    <row r="85" spans="1:15" x14ac:dyDescent="0.45">
      <c r="A85" s="11"/>
      <c r="B85" s="11"/>
      <c r="C85" s="11"/>
      <c r="D85" s="11"/>
      <c r="F85" s="11"/>
      <c r="G85" s="11"/>
      <c r="H85" s="11"/>
      <c r="I85" s="11"/>
      <c r="J85" s="11"/>
      <c r="K85" s="11"/>
      <c r="L85" s="11"/>
      <c r="M85" s="11"/>
      <c r="N85" s="11"/>
      <c r="O85" s="11"/>
    </row>
    <row r="86" spans="1:15" x14ac:dyDescent="0.45">
      <c r="A86" s="11"/>
      <c r="B86" s="11"/>
      <c r="C86" s="11"/>
      <c r="D86" s="11"/>
      <c r="F86" s="11"/>
      <c r="G86" s="11"/>
      <c r="H86" s="11"/>
      <c r="I86" s="11"/>
      <c r="J86" s="11"/>
      <c r="K86" s="11"/>
      <c r="L86" s="11"/>
      <c r="M86" s="11"/>
      <c r="N86" s="11"/>
      <c r="O86" s="11"/>
    </row>
    <row r="87" spans="1:15" x14ac:dyDescent="0.45">
      <c r="A87" s="11"/>
      <c r="B87" s="11"/>
      <c r="C87" s="11"/>
      <c r="D87" s="11"/>
      <c r="F87" s="11"/>
      <c r="G87" s="11"/>
      <c r="H87" s="11"/>
      <c r="I87" s="11"/>
      <c r="J87" s="11"/>
      <c r="K87" s="11"/>
      <c r="L87" s="11"/>
      <c r="M87" s="11"/>
      <c r="N87" s="11"/>
      <c r="O87" s="11"/>
    </row>
    <row r="88" spans="1:15" x14ac:dyDescent="0.45">
      <c r="A88" s="11"/>
      <c r="B88" s="11"/>
      <c r="C88" s="11"/>
      <c r="D88" s="11"/>
      <c r="F88" s="11"/>
      <c r="G88" s="11"/>
      <c r="H88" s="11"/>
      <c r="I88" s="11"/>
      <c r="J88" s="11"/>
      <c r="K88" s="11"/>
      <c r="L88" s="11"/>
      <c r="M88" s="11"/>
      <c r="N88" s="11"/>
      <c r="O88" s="11"/>
    </row>
    <row r="89" spans="1:15" x14ac:dyDescent="0.45">
      <c r="A89" s="11"/>
      <c r="B89" s="11"/>
      <c r="C89" s="11"/>
      <c r="D89" s="11"/>
      <c r="F89" s="11"/>
      <c r="G89" s="11"/>
      <c r="H89" s="11"/>
      <c r="I89" s="11"/>
      <c r="J89" s="11"/>
      <c r="K89" s="11"/>
      <c r="L89" s="11"/>
      <c r="M89" s="11"/>
      <c r="N89" s="11"/>
      <c r="O89" s="11"/>
    </row>
    <row r="90" spans="1:15" x14ac:dyDescent="0.45">
      <c r="A90" s="11"/>
      <c r="B90" s="11"/>
      <c r="C90" s="11"/>
      <c r="D90" s="11"/>
      <c r="F90" s="11"/>
      <c r="G90" s="11"/>
      <c r="H90" s="11"/>
      <c r="I90" s="11"/>
      <c r="J90" s="11"/>
      <c r="K90" s="11"/>
      <c r="L90" s="11"/>
      <c r="M90" s="11"/>
      <c r="N90" s="11"/>
      <c r="O90" s="11"/>
    </row>
    <row r="91" spans="1:15" x14ac:dyDescent="0.45">
      <c r="A91" s="11"/>
      <c r="B91" s="11"/>
      <c r="C91" s="11"/>
      <c r="D91" s="11"/>
      <c r="F91" s="11"/>
      <c r="G91" s="11"/>
      <c r="H91" s="11"/>
      <c r="I91" s="11"/>
      <c r="J91" s="11"/>
      <c r="K91" s="11"/>
      <c r="L91" s="11"/>
      <c r="M91" s="11"/>
      <c r="N91" s="11"/>
      <c r="O91" s="11"/>
    </row>
    <row r="92" spans="1:15" x14ac:dyDescent="0.45">
      <c r="A92" s="11"/>
      <c r="B92" s="11"/>
      <c r="C92" s="11"/>
      <c r="D92" s="11"/>
      <c r="F92" s="11"/>
      <c r="G92" s="11"/>
      <c r="H92" s="11"/>
      <c r="I92" s="11"/>
      <c r="J92" s="11"/>
      <c r="K92" s="11"/>
      <c r="L92" s="11"/>
      <c r="M92" s="11"/>
      <c r="N92" s="11"/>
      <c r="O92" s="11"/>
    </row>
    <row r="93" spans="1:15" x14ac:dyDescent="0.45">
      <c r="A93" s="11"/>
      <c r="B93" s="11"/>
      <c r="C93" s="11"/>
      <c r="D93" s="11"/>
      <c r="F93" s="11"/>
      <c r="G93" s="11"/>
      <c r="H93" s="11"/>
      <c r="I93" s="11"/>
      <c r="J93" s="11"/>
      <c r="K93" s="11"/>
      <c r="L93" s="11"/>
      <c r="M93" s="11"/>
      <c r="N93" s="11"/>
      <c r="O93" s="11"/>
    </row>
    <row r="94" spans="1:15" x14ac:dyDescent="0.45">
      <c r="A94" s="11"/>
      <c r="B94" s="11"/>
      <c r="C94" s="11"/>
      <c r="D94" s="11"/>
      <c r="F94" s="11"/>
      <c r="G94" s="11"/>
      <c r="H94" s="11"/>
      <c r="I94" s="11"/>
      <c r="J94" s="11"/>
      <c r="K94" s="11"/>
      <c r="L94" s="11"/>
      <c r="M94" s="11"/>
      <c r="N94" s="11"/>
      <c r="O94" s="11"/>
    </row>
    <row r="95" spans="1:15" x14ac:dyDescent="0.45">
      <c r="A95" s="11"/>
      <c r="B95" s="11"/>
      <c r="C95" s="11"/>
      <c r="D95" s="11"/>
      <c r="F95" s="11"/>
      <c r="G95" s="11"/>
      <c r="H95" s="11"/>
      <c r="I95" s="11"/>
      <c r="J95" s="11"/>
      <c r="K95" s="11"/>
      <c r="L95" s="11"/>
      <c r="M95" s="11"/>
      <c r="N95" s="11"/>
      <c r="O95" s="11"/>
    </row>
    <row r="96" spans="1:15" x14ac:dyDescent="0.45">
      <c r="A96" s="11"/>
      <c r="B96" s="11"/>
      <c r="C96" s="11"/>
      <c r="D96" s="11"/>
      <c r="F96" s="11"/>
      <c r="G96" s="11"/>
      <c r="H96" s="11"/>
      <c r="I96" s="11"/>
      <c r="J96" s="11"/>
      <c r="K96" s="11"/>
      <c r="L96" s="11"/>
      <c r="M96" s="11"/>
      <c r="N96" s="11"/>
      <c r="O96" s="11"/>
    </row>
    <row r="97" spans="1:15" x14ac:dyDescent="0.45">
      <c r="A97" s="11"/>
      <c r="B97" s="11"/>
      <c r="C97" s="11"/>
      <c r="D97" s="11"/>
      <c r="F97" s="11"/>
      <c r="G97" s="11"/>
      <c r="H97" s="11"/>
      <c r="I97" s="11"/>
      <c r="J97" s="11"/>
      <c r="K97" s="11"/>
      <c r="L97" s="11"/>
      <c r="M97" s="11"/>
      <c r="N97" s="11"/>
      <c r="O97" s="11"/>
    </row>
    <row r="100" spans="1:15" x14ac:dyDescent="0.45">
      <c r="A100" s="11"/>
      <c r="B100" s="11"/>
      <c r="C100" s="11"/>
      <c r="D100" s="11"/>
      <c r="F100" s="11"/>
      <c r="G100" s="11"/>
      <c r="H100" s="11"/>
      <c r="I100" s="11"/>
      <c r="J100" s="11"/>
      <c r="K100" s="11"/>
      <c r="L100" s="11"/>
      <c r="M100" s="11"/>
      <c r="N100" s="11"/>
      <c r="O100" s="11"/>
    </row>
    <row r="101" spans="1:15" x14ac:dyDescent="0.45">
      <c r="A101" s="11"/>
      <c r="B101" s="11"/>
      <c r="C101" s="11"/>
      <c r="D101" s="11"/>
      <c r="F101" s="11"/>
      <c r="G101" s="11"/>
      <c r="H101" s="11"/>
      <c r="I101" s="11"/>
      <c r="J101" s="11"/>
      <c r="K101" s="11"/>
      <c r="L101" s="11"/>
      <c r="M101" s="11"/>
      <c r="N101" s="11"/>
      <c r="O101" s="11"/>
    </row>
    <row r="102" spans="1:15" x14ac:dyDescent="0.45">
      <c r="A102" s="11"/>
      <c r="B102" s="11"/>
      <c r="C102" s="11"/>
      <c r="D102" s="11"/>
      <c r="F102" s="11"/>
      <c r="G102" s="11"/>
      <c r="H102" s="11"/>
      <c r="I102" s="11"/>
      <c r="J102" s="11"/>
      <c r="K102" s="11"/>
      <c r="L102" s="11"/>
      <c r="M102" s="11"/>
      <c r="N102" s="11"/>
      <c r="O102" s="11"/>
    </row>
    <row r="103" spans="1:15" x14ac:dyDescent="0.45">
      <c r="A103" s="11"/>
      <c r="B103" s="11"/>
      <c r="C103" s="11"/>
      <c r="D103" s="11"/>
      <c r="F103" s="11"/>
      <c r="G103" s="11"/>
      <c r="H103" s="11"/>
      <c r="I103" s="11"/>
      <c r="J103" s="11"/>
      <c r="K103" s="11"/>
      <c r="L103" s="11"/>
      <c r="M103" s="11"/>
      <c r="N103" s="11"/>
      <c r="O103" s="11"/>
    </row>
    <row r="104" spans="1:15" x14ac:dyDescent="0.45">
      <c r="A104" s="11"/>
      <c r="B104" s="11"/>
      <c r="C104" s="11"/>
      <c r="D104" s="11"/>
      <c r="F104" s="11"/>
      <c r="G104" s="11"/>
      <c r="H104" s="11"/>
      <c r="I104" s="11"/>
      <c r="J104" s="11"/>
      <c r="K104" s="11"/>
      <c r="L104" s="11"/>
      <c r="M104" s="11"/>
      <c r="N104" s="11"/>
      <c r="O104" s="11"/>
    </row>
    <row r="105" spans="1:15" x14ac:dyDescent="0.45">
      <c r="A105" s="11"/>
      <c r="B105" s="11"/>
      <c r="C105" s="11"/>
      <c r="D105" s="11"/>
      <c r="F105" s="11"/>
      <c r="G105" s="11"/>
      <c r="H105" s="11"/>
      <c r="I105" s="11"/>
      <c r="J105" s="11"/>
      <c r="K105" s="11"/>
      <c r="L105" s="11"/>
      <c r="M105" s="11"/>
      <c r="N105" s="11"/>
      <c r="O105" s="11"/>
    </row>
    <row r="106" spans="1:15" x14ac:dyDescent="0.45">
      <c r="A106" s="11"/>
      <c r="B106" s="11"/>
      <c r="C106" s="11"/>
      <c r="D106" s="11"/>
      <c r="F106" s="11"/>
      <c r="G106" s="11"/>
      <c r="H106" s="11"/>
      <c r="I106" s="11"/>
      <c r="J106" s="11"/>
      <c r="K106" s="11"/>
      <c r="L106" s="11"/>
      <c r="M106" s="11"/>
      <c r="N106" s="11"/>
      <c r="O106" s="11"/>
    </row>
    <row r="107" spans="1:15" x14ac:dyDescent="0.45">
      <c r="A107" s="11"/>
      <c r="B107" s="11"/>
      <c r="C107" s="11"/>
      <c r="D107" s="11"/>
      <c r="F107" s="11"/>
      <c r="G107" s="11"/>
      <c r="H107" s="11"/>
      <c r="I107" s="11"/>
      <c r="J107" s="11"/>
      <c r="K107" s="11"/>
      <c r="L107" s="11"/>
      <c r="M107" s="11"/>
      <c r="N107" s="11"/>
      <c r="O107" s="11"/>
    </row>
    <row r="108" spans="1:15" x14ac:dyDescent="0.45">
      <c r="A108" s="11"/>
      <c r="B108" s="11"/>
      <c r="C108" s="11"/>
      <c r="D108" s="11"/>
      <c r="F108" s="11"/>
      <c r="G108" s="11"/>
      <c r="H108" s="11"/>
      <c r="I108" s="11"/>
      <c r="J108" s="11"/>
      <c r="K108" s="11"/>
      <c r="L108" s="11"/>
      <c r="M108" s="11"/>
      <c r="N108" s="11"/>
      <c r="O108" s="11"/>
    </row>
    <row r="109" spans="1:15" x14ac:dyDescent="0.45">
      <c r="A109" s="11"/>
      <c r="B109" s="11"/>
      <c r="C109" s="11"/>
      <c r="D109" s="11"/>
      <c r="F109" s="11"/>
      <c r="G109" s="11"/>
      <c r="H109" s="11"/>
      <c r="I109" s="11"/>
      <c r="J109" s="11"/>
      <c r="K109" s="11"/>
      <c r="L109" s="11"/>
      <c r="M109" s="11"/>
      <c r="N109" s="11"/>
      <c r="O109" s="11"/>
    </row>
    <row r="110" spans="1:15" x14ac:dyDescent="0.45">
      <c r="A110" s="11"/>
      <c r="B110" s="11"/>
      <c r="C110" s="11"/>
      <c r="D110" s="11"/>
      <c r="F110" s="11"/>
      <c r="G110" s="11"/>
      <c r="H110" s="11"/>
      <c r="I110" s="11"/>
      <c r="J110" s="11"/>
      <c r="K110" s="11"/>
      <c r="L110" s="11"/>
      <c r="M110" s="11"/>
      <c r="N110" s="11"/>
      <c r="O110" s="11"/>
    </row>
    <row r="111" spans="1:15" x14ac:dyDescent="0.45">
      <c r="A111" s="11"/>
      <c r="B111" s="11"/>
      <c r="C111" s="11"/>
      <c r="D111" s="11"/>
      <c r="F111" s="11"/>
      <c r="G111" s="11"/>
      <c r="H111" s="11"/>
      <c r="I111" s="11"/>
      <c r="J111" s="11"/>
      <c r="K111" s="11"/>
      <c r="L111" s="11"/>
      <c r="M111" s="11"/>
      <c r="N111" s="11"/>
      <c r="O111" s="11"/>
    </row>
    <row r="112" spans="1:15" x14ac:dyDescent="0.45">
      <c r="A112" s="11"/>
      <c r="B112" s="11"/>
      <c r="C112" s="11"/>
      <c r="D112" s="11"/>
      <c r="F112" s="11"/>
      <c r="G112" s="11"/>
      <c r="H112" s="11"/>
      <c r="I112" s="11"/>
      <c r="J112" s="11"/>
      <c r="K112" s="11"/>
      <c r="L112" s="11"/>
      <c r="M112" s="11"/>
      <c r="N112" s="11"/>
      <c r="O112" s="11"/>
    </row>
    <row r="113" spans="1:15" x14ac:dyDescent="0.45">
      <c r="A113" s="11"/>
      <c r="B113" s="11"/>
      <c r="C113" s="11"/>
      <c r="D113" s="11"/>
      <c r="F113" s="11"/>
      <c r="G113" s="11"/>
      <c r="H113" s="11"/>
      <c r="I113" s="11"/>
      <c r="J113" s="11"/>
      <c r="K113" s="11"/>
      <c r="L113" s="11"/>
      <c r="M113" s="11"/>
      <c r="N113" s="11"/>
      <c r="O113" s="11"/>
    </row>
    <row r="114" spans="1:15" x14ac:dyDescent="0.45">
      <c r="A114" s="11"/>
      <c r="B114" s="11"/>
      <c r="C114" s="11"/>
      <c r="D114" s="11"/>
      <c r="F114" s="11"/>
      <c r="G114" s="11"/>
      <c r="H114" s="11"/>
      <c r="I114" s="11"/>
      <c r="J114" s="11"/>
      <c r="K114" s="11"/>
      <c r="L114" s="11"/>
      <c r="M114" s="11"/>
      <c r="N114" s="11"/>
      <c r="O114" s="11"/>
    </row>
    <row r="115" spans="1:15" x14ac:dyDescent="0.45">
      <c r="A115" s="11"/>
      <c r="B115" s="11"/>
      <c r="C115" s="11"/>
      <c r="D115" s="11"/>
      <c r="F115" s="11"/>
      <c r="G115" s="11"/>
      <c r="H115" s="11"/>
      <c r="I115" s="11"/>
      <c r="J115" s="11"/>
      <c r="K115" s="11"/>
      <c r="L115" s="11"/>
      <c r="M115" s="11"/>
      <c r="N115" s="11"/>
      <c r="O115" s="11"/>
    </row>
    <row r="116" spans="1:15" x14ac:dyDescent="0.45">
      <c r="A116" s="11"/>
      <c r="B116" s="11"/>
      <c r="C116" s="11"/>
      <c r="D116" s="11"/>
      <c r="F116" s="11"/>
      <c r="G116" s="11"/>
      <c r="H116" s="11"/>
      <c r="I116" s="11"/>
      <c r="J116" s="11"/>
      <c r="K116" s="11"/>
      <c r="L116" s="11"/>
      <c r="M116" s="11"/>
      <c r="N116" s="11"/>
      <c r="O116" s="11"/>
    </row>
    <row r="117" spans="1:15" x14ac:dyDescent="0.45">
      <c r="A117" s="11"/>
      <c r="B117" s="11"/>
      <c r="C117" s="11"/>
      <c r="D117" s="11"/>
      <c r="F117" s="11"/>
      <c r="G117" s="11"/>
      <c r="H117" s="11"/>
      <c r="I117" s="11"/>
      <c r="J117" s="11"/>
      <c r="K117" s="11"/>
      <c r="L117" s="11"/>
      <c r="M117" s="11"/>
      <c r="N117" s="11"/>
      <c r="O117" s="11"/>
    </row>
    <row r="118" spans="1:15" x14ac:dyDescent="0.45">
      <c r="A118" s="11"/>
      <c r="B118" s="11"/>
      <c r="C118" s="11"/>
      <c r="D118" s="11"/>
      <c r="F118" s="11"/>
      <c r="G118" s="11"/>
      <c r="H118" s="11"/>
      <c r="I118" s="11"/>
      <c r="J118" s="11"/>
      <c r="K118" s="11"/>
      <c r="L118" s="11"/>
      <c r="M118" s="11"/>
      <c r="N118" s="11"/>
      <c r="O118" s="11"/>
    </row>
    <row r="119" spans="1:15" x14ac:dyDescent="0.45">
      <c r="A119" s="11"/>
      <c r="B119" s="11"/>
      <c r="C119" s="11"/>
      <c r="D119" s="11"/>
      <c r="F119" s="11"/>
      <c r="G119" s="11"/>
      <c r="H119" s="11"/>
      <c r="I119" s="11"/>
      <c r="J119" s="11"/>
      <c r="K119" s="11"/>
      <c r="L119" s="11"/>
      <c r="M119" s="11"/>
      <c r="N119" s="11"/>
      <c r="O119" s="11"/>
    </row>
    <row r="120" spans="1:15" x14ac:dyDescent="0.45">
      <c r="A120" s="11"/>
      <c r="B120" s="11"/>
      <c r="C120" s="11"/>
      <c r="D120" s="11"/>
      <c r="F120" s="11"/>
      <c r="G120" s="11"/>
      <c r="H120" s="11"/>
      <c r="I120" s="11"/>
      <c r="J120" s="11"/>
      <c r="K120" s="11"/>
      <c r="L120" s="11"/>
      <c r="M120" s="11"/>
      <c r="N120" s="11"/>
      <c r="O120" s="11"/>
    </row>
    <row r="121" spans="1:15" x14ac:dyDescent="0.45">
      <c r="A121" s="11"/>
      <c r="B121" s="11"/>
      <c r="C121" s="11"/>
      <c r="D121" s="11"/>
      <c r="F121" s="11"/>
      <c r="G121" s="11"/>
      <c r="H121" s="11"/>
      <c r="I121" s="11"/>
      <c r="J121" s="11"/>
      <c r="K121" s="11"/>
      <c r="L121" s="11"/>
      <c r="M121" s="11"/>
      <c r="N121" s="11"/>
      <c r="O121" s="11"/>
    </row>
    <row r="122" spans="1:15" x14ac:dyDescent="0.45">
      <c r="A122" s="11"/>
      <c r="B122" s="11"/>
      <c r="C122" s="11"/>
      <c r="D122" s="11"/>
      <c r="F122" s="11"/>
      <c r="G122" s="11"/>
      <c r="H122" s="11"/>
      <c r="I122" s="11"/>
      <c r="J122" s="11"/>
      <c r="K122" s="11"/>
      <c r="L122" s="11"/>
      <c r="M122" s="11"/>
      <c r="N122" s="11"/>
      <c r="O122" s="11"/>
    </row>
    <row r="123" spans="1:15" x14ac:dyDescent="0.45">
      <c r="A123" s="11"/>
      <c r="B123" s="11"/>
      <c r="C123" s="11"/>
      <c r="D123" s="11"/>
      <c r="F123" s="11"/>
      <c r="G123" s="11"/>
      <c r="H123" s="11"/>
      <c r="I123" s="11"/>
      <c r="J123" s="11"/>
      <c r="K123" s="11"/>
      <c r="L123" s="11"/>
      <c r="M123" s="11"/>
      <c r="N123" s="11"/>
      <c r="O123" s="11"/>
    </row>
    <row r="124" spans="1:15" x14ac:dyDescent="0.45">
      <c r="A124" s="11"/>
      <c r="B124" s="11"/>
      <c r="C124" s="11"/>
      <c r="D124" s="11"/>
      <c r="F124" s="11"/>
      <c r="G124" s="11"/>
      <c r="H124" s="11"/>
      <c r="I124" s="11"/>
      <c r="J124" s="11"/>
      <c r="K124" s="11"/>
      <c r="L124" s="11"/>
      <c r="M124" s="11"/>
      <c r="N124" s="11"/>
      <c r="O124" s="11"/>
    </row>
    <row r="125" spans="1:15" x14ac:dyDescent="0.45">
      <c r="A125" s="11"/>
      <c r="B125" s="11"/>
      <c r="C125" s="11"/>
      <c r="D125" s="11"/>
      <c r="F125" s="11"/>
      <c r="G125" s="11"/>
      <c r="H125" s="11"/>
      <c r="I125" s="11"/>
      <c r="J125" s="11"/>
      <c r="K125" s="11"/>
      <c r="L125" s="11"/>
      <c r="M125" s="11"/>
      <c r="N125" s="11"/>
      <c r="O125" s="11"/>
    </row>
    <row r="126" spans="1:15" x14ac:dyDescent="0.45">
      <c r="A126" s="11"/>
      <c r="B126" s="11"/>
      <c r="C126" s="11"/>
      <c r="D126" s="11"/>
      <c r="F126" s="11"/>
      <c r="G126" s="11"/>
      <c r="H126" s="11"/>
      <c r="I126" s="11"/>
      <c r="J126" s="11"/>
      <c r="K126" s="11"/>
      <c r="L126" s="11"/>
      <c r="M126" s="11"/>
      <c r="N126" s="11"/>
      <c r="O126" s="11"/>
    </row>
    <row r="127" spans="1:15" x14ac:dyDescent="0.45">
      <c r="A127" s="11"/>
      <c r="B127" s="11"/>
      <c r="C127" s="11"/>
      <c r="D127" s="11"/>
      <c r="F127" s="11"/>
      <c r="G127" s="11"/>
      <c r="H127" s="11"/>
      <c r="I127" s="11"/>
      <c r="J127" s="11"/>
      <c r="K127" s="11"/>
      <c r="L127" s="11"/>
      <c r="M127" s="11"/>
      <c r="N127" s="11"/>
      <c r="O127" s="11"/>
    </row>
    <row r="128" spans="1:15" x14ac:dyDescent="0.45">
      <c r="A128" s="11"/>
      <c r="B128" s="11"/>
      <c r="C128" s="11"/>
      <c r="D128" s="11"/>
      <c r="F128" s="11"/>
      <c r="G128" s="11"/>
      <c r="H128" s="11"/>
      <c r="I128" s="11"/>
      <c r="J128" s="11"/>
      <c r="K128" s="11"/>
      <c r="L128" s="11"/>
      <c r="M128" s="11"/>
      <c r="N128" s="11"/>
      <c r="O128" s="11"/>
    </row>
    <row r="129" spans="1:15" x14ac:dyDescent="0.45">
      <c r="A129" s="11"/>
      <c r="B129" s="11"/>
      <c r="C129" s="11"/>
      <c r="D129" s="11"/>
      <c r="F129" s="11"/>
      <c r="G129" s="11"/>
      <c r="H129" s="11"/>
      <c r="I129" s="11"/>
      <c r="J129" s="11"/>
      <c r="K129" s="11"/>
      <c r="L129" s="11"/>
      <c r="M129" s="11"/>
      <c r="N129" s="11"/>
      <c r="O129" s="11"/>
    </row>
    <row r="130" spans="1:15" x14ac:dyDescent="0.45">
      <c r="A130" s="11"/>
      <c r="B130" s="11"/>
      <c r="C130" s="11"/>
      <c r="D130" s="11"/>
      <c r="F130" s="11"/>
      <c r="G130" s="11"/>
      <c r="H130" s="11"/>
      <c r="I130" s="11"/>
      <c r="J130" s="11"/>
      <c r="K130" s="11"/>
      <c r="L130" s="11"/>
      <c r="M130" s="11"/>
      <c r="N130" s="11"/>
      <c r="O130" s="11"/>
    </row>
    <row r="132" spans="1:15" x14ac:dyDescent="0.45">
      <c r="A132" s="11"/>
      <c r="B132" s="11"/>
      <c r="C132" s="11"/>
      <c r="D132" s="11"/>
      <c r="F132" s="11"/>
      <c r="G132" s="11"/>
      <c r="H132" s="11"/>
      <c r="I132" s="11"/>
      <c r="J132" s="11"/>
      <c r="K132" s="11"/>
      <c r="L132" s="11"/>
      <c r="M132" s="11"/>
      <c r="N132" s="11"/>
      <c r="O132" s="11"/>
    </row>
    <row r="133" spans="1:15" x14ac:dyDescent="0.45">
      <c r="A133" s="11"/>
      <c r="B133" s="11"/>
      <c r="C133" s="11"/>
      <c r="D133" s="11"/>
      <c r="F133" s="11"/>
      <c r="G133" s="11"/>
      <c r="H133" s="11"/>
      <c r="I133" s="11"/>
      <c r="J133" s="11"/>
      <c r="K133" s="11"/>
      <c r="L133" s="11"/>
      <c r="M133" s="11"/>
      <c r="N133" s="11"/>
      <c r="O133" s="11"/>
    </row>
    <row r="134" spans="1:15" x14ac:dyDescent="0.45">
      <c r="A134" s="11"/>
      <c r="B134" s="11"/>
      <c r="C134" s="11"/>
      <c r="D134" s="11"/>
      <c r="F134" s="11"/>
      <c r="G134" s="11"/>
      <c r="H134" s="11"/>
      <c r="I134" s="11"/>
      <c r="J134" s="11"/>
      <c r="K134" s="11"/>
      <c r="L134" s="11"/>
      <c r="M134" s="11"/>
      <c r="N134" s="11"/>
      <c r="O134" s="11"/>
    </row>
    <row r="135" spans="1:15" x14ac:dyDescent="0.45">
      <c r="A135" s="11"/>
      <c r="B135" s="11"/>
      <c r="C135" s="11"/>
      <c r="D135" s="11"/>
      <c r="F135" s="11"/>
      <c r="G135" s="11"/>
      <c r="H135" s="11"/>
      <c r="I135" s="11"/>
      <c r="J135" s="11"/>
      <c r="K135" s="11"/>
      <c r="L135" s="11"/>
      <c r="M135" s="11"/>
      <c r="N135" s="11"/>
      <c r="O135" s="11"/>
    </row>
    <row r="136" spans="1:15" x14ac:dyDescent="0.45">
      <c r="A136" s="11"/>
      <c r="B136" s="11"/>
      <c r="C136" s="11"/>
      <c r="D136" s="11"/>
      <c r="F136" s="11"/>
      <c r="G136" s="11"/>
      <c r="H136" s="11"/>
      <c r="I136" s="11"/>
      <c r="J136" s="11"/>
      <c r="K136" s="11"/>
      <c r="L136" s="11"/>
      <c r="M136" s="11"/>
      <c r="N136" s="11"/>
      <c r="O136" s="11"/>
    </row>
    <row r="137" spans="1:15" x14ac:dyDescent="0.45">
      <c r="A137" s="11"/>
      <c r="B137" s="11"/>
      <c r="C137" s="11"/>
      <c r="D137" s="11"/>
      <c r="F137" s="11"/>
      <c r="G137" s="11"/>
      <c r="H137" s="11"/>
      <c r="I137" s="11"/>
      <c r="J137" s="11"/>
      <c r="K137" s="11"/>
      <c r="L137" s="11"/>
      <c r="M137" s="11"/>
      <c r="N137" s="11"/>
      <c r="O137" s="11"/>
    </row>
    <row r="138" spans="1:15" x14ac:dyDescent="0.45">
      <c r="A138" s="11"/>
      <c r="B138" s="11"/>
      <c r="C138" s="11"/>
      <c r="D138" s="11"/>
      <c r="F138" s="11"/>
      <c r="G138" s="11"/>
      <c r="H138" s="11"/>
      <c r="I138" s="11"/>
      <c r="J138" s="11"/>
      <c r="K138" s="11"/>
      <c r="L138" s="11"/>
      <c r="M138" s="11"/>
      <c r="N138" s="11"/>
      <c r="O138" s="11"/>
    </row>
    <row r="139" spans="1:15" x14ac:dyDescent="0.45">
      <c r="A139" s="11"/>
      <c r="B139" s="11"/>
      <c r="C139" s="11"/>
      <c r="D139" s="11"/>
      <c r="F139" s="11"/>
      <c r="G139" s="11"/>
      <c r="H139" s="11"/>
      <c r="I139" s="11"/>
      <c r="J139" s="11"/>
      <c r="K139" s="11"/>
      <c r="L139" s="11"/>
      <c r="M139" s="11"/>
      <c r="N139" s="11"/>
      <c r="O139" s="11"/>
    </row>
    <row r="140" spans="1:15" x14ac:dyDescent="0.45">
      <c r="A140" s="11"/>
      <c r="B140" s="11"/>
      <c r="C140" s="11"/>
      <c r="D140" s="11"/>
      <c r="F140" s="11"/>
      <c r="G140" s="11"/>
      <c r="H140" s="11"/>
      <c r="I140" s="11"/>
      <c r="J140" s="11"/>
      <c r="K140" s="11"/>
      <c r="L140" s="11"/>
      <c r="M140" s="11"/>
      <c r="N140" s="11"/>
      <c r="O140" s="11"/>
    </row>
    <row r="141" spans="1:15" x14ac:dyDescent="0.45">
      <c r="A141" s="11"/>
      <c r="B141" s="11"/>
      <c r="C141" s="11"/>
      <c r="D141" s="11"/>
      <c r="F141" s="11"/>
      <c r="G141" s="11"/>
      <c r="H141" s="11"/>
      <c r="I141" s="11"/>
      <c r="J141" s="11"/>
      <c r="K141" s="11"/>
      <c r="L141" s="11"/>
      <c r="M141" s="11"/>
      <c r="N141" s="11"/>
      <c r="O141" s="11"/>
    </row>
    <row r="142" spans="1:15" x14ac:dyDescent="0.45">
      <c r="A142" s="11"/>
      <c r="B142" s="11"/>
      <c r="C142" s="11"/>
      <c r="D142" s="11"/>
      <c r="F142" s="11"/>
      <c r="G142" s="11"/>
      <c r="H142" s="11"/>
      <c r="I142" s="11"/>
      <c r="J142" s="11"/>
      <c r="K142" s="11"/>
      <c r="L142" s="11"/>
      <c r="M142" s="11"/>
      <c r="N142" s="11"/>
      <c r="O142" s="11"/>
    </row>
    <row r="143" spans="1:15" x14ac:dyDescent="0.45">
      <c r="A143" s="11"/>
      <c r="B143" s="11"/>
      <c r="C143" s="11"/>
      <c r="D143" s="11"/>
      <c r="F143" s="11"/>
      <c r="G143" s="11"/>
      <c r="H143" s="11"/>
      <c r="I143" s="11"/>
      <c r="J143" s="11"/>
      <c r="K143" s="11"/>
      <c r="L143" s="11"/>
      <c r="M143" s="11"/>
      <c r="N143" s="11"/>
      <c r="O143" s="11"/>
    </row>
    <row r="144" spans="1:15" x14ac:dyDescent="0.45">
      <c r="A144" s="11"/>
      <c r="B144" s="11"/>
      <c r="C144" s="11"/>
      <c r="D144" s="11"/>
      <c r="F144" s="11"/>
      <c r="G144" s="11"/>
      <c r="H144" s="11"/>
      <c r="I144" s="11"/>
      <c r="J144" s="11"/>
      <c r="K144" s="11"/>
      <c r="L144" s="11"/>
      <c r="M144" s="11"/>
      <c r="N144" s="11"/>
      <c r="O144" s="11"/>
    </row>
  </sheetData>
  <mergeCells count="10">
    <mergeCell ref="D17:D18"/>
    <mergeCell ref="C17:C18"/>
    <mergeCell ref="D19:D20"/>
    <mergeCell ref="C19:C20"/>
    <mergeCell ref="C7:C10"/>
    <mergeCell ref="D7:D10"/>
    <mergeCell ref="D12:D13"/>
    <mergeCell ref="C12:C13"/>
    <mergeCell ref="D15:D16"/>
    <mergeCell ref="C15:C16"/>
  </mergeCells>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D5" sqref="D5"/>
    </sheetView>
  </sheetViews>
  <sheetFormatPr defaultColWidth="9.1328125" defaultRowHeight="12.75" x14ac:dyDescent="0.35"/>
  <cols>
    <col min="1" max="1" width="89.59765625" style="65" customWidth="1"/>
    <col min="2" max="2" width="10.1328125" style="65" customWidth="1"/>
    <col min="3" max="3" width="10" style="65" customWidth="1"/>
    <col min="4" max="16384" width="9.1328125" style="65"/>
  </cols>
  <sheetData>
    <row r="1" spans="1:3" ht="13.15" x14ac:dyDescent="0.4">
      <c r="A1" s="67" t="s">
        <v>52</v>
      </c>
    </row>
    <row r="2" spans="1:3" ht="179.25" x14ac:dyDescent="0.35">
      <c r="A2" s="68" t="s">
        <v>53</v>
      </c>
    </row>
    <row r="4" spans="1:3" ht="13.15" x14ac:dyDescent="0.4">
      <c r="A4" s="67" t="s">
        <v>54</v>
      </c>
    </row>
    <row r="5" spans="1:3" ht="76.5" x14ac:dyDescent="0.35">
      <c r="A5" s="68" t="s">
        <v>55</v>
      </c>
    </row>
    <row r="13" spans="1:3" x14ac:dyDescent="0.35">
      <c r="C13" s="6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DD4595568683694BABD9DF4B0873FD78" ma:contentTypeVersion="0" ma:contentTypeDescription="Создание документа." ma:contentTypeScope="" ma:versionID="683dcc3c1ce00e21b4579c1020f97f50">
  <xsd:schema xmlns:xsd="http://www.w3.org/2001/XMLSchema" xmlns:p="http://schemas.microsoft.com/office/2006/metadata/properties" targetNamespace="http://schemas.microsoft.com/office/2006/metadata/properties" ma:root="true" ma:fieldsID="53974d1da0c14f073d2cc649cae9f3e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одержимого" ma:readOnly="true"/>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A8268D-A6EA-4033-8A6B-4F0499052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85DE1AA-8A51-4E1D-817E-88E3F1D77B6A}">
  <ds:schemaRefs>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http://purl.org/dc/dcmitype/"/>
    <ds:schemaRef ds:uri="http://purl.org/dc/terms/"/>
    <ds:schemaRef ds:uri="http://www.w3.org/XML/1998/namespace"/>
  </ds:schemaRefs>
</ds:datastoreItem>
</file>

<file path=customXml/itemProps3.xml><?xml version="1.0" encoding="utf-8"?>
<ds:datastoreItem xmlns:ds="http://schemas.openxmlformats.org/officeDocument/2006/customXml" ds:itemID="{3D0A1F42-774E-4D21-95AB-025693D1829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BR-7036</vt:lpstr>
      <vt:lpstr>железо</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2014-07-02T16:41:13Z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0x010100DD4595568683694BABD9DF4B0873FD78</vt:lpwstr>
  </property>
</Properties>
</file>