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Оценка" sheetId="1" r:id="rId1"/>
  </sheets>
  <calcPr calcId="145621" concurrentCalc="0"/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F7" i="1"/>
  <c r="F8" i="1"/>
  <c r="F15" i="1"/>
  <c r="F18" i="1"/>
  <c r="G7" i="1"/>
  <c r="G8" i="1"/>
  <c r="G15" i="1"/>
  <c r="G18" i="1"/>
  <c r="H7" i="1"/>
  <c r="H8" i="1"/>
  <c r="H15" i="1"/>
  <c r="H18" i="1"/>
  <c r="F19" i="1"/>
  <c r="L5" i="1"/>
  <c r="L6" i="1"/>
  <c r="L7" i="1"/>
  <c r="L8" i="1"/>
  <c r="L9" i="1"/>
  <c r="L10" i="1"/>
  <c r="L11" i="1"/>
  <c r="L12" i="1"/>
  <c r="L4" i="1"/>
  <c r="L15" i="1"/>
  <c r="F20" i="1"/>
  <c r="F16" i="1"/>
  <c r="L16" i="1"/>
  <c r="L17" i="1"/>
  <c r="I12" i="1"/>
  <c r="K12" i="1"/>
  <c r="I11" i="1"/>
  <c r="K11" i="1"/>
  <c r="I10" i="1"/>
  <c r="K10" i="1"/>
  <c r="I9" i="1"/>
  <c r="K9" i="1"/>
  <c r="I8" i="1"/>
  <c r="K8" i="1"/>
  <c r="I7" i="1"/>
  <c r="K7" i="1"/>
  <c r="I6" i="1"/>
  <c r="K6" i="1"/>
  <c r="I5" i="1"/>
  <c r="K5" i="1"/>
  <c r="I4" i="1"/>
  <c r="K4" i="1"/>
  <c r="J4" i="1"/>
</calcChain>
</file>

<file path=xl/comments1.xml><?xml version="1.0" encoding="utf-8"?>
<comments xmlns="http://schemas.openxmlformats.org/spreadsheetml/2006/main">
  <authors>
    <author>Автор</author>
  </authors>
  <commentList>
    <comment ref="D17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<sst xmlns="http://schemas.openxmlformats.org/spreadsheetml/2006/main" count="44" uniqueCount="35">
  <si>
    <t>Фича</t>
  </si>
  <si>
    <t>Компонент
(тип работ)</t>
  </si>
  <si>
    <t>Задача</t>
  </si>
  <si>
    <t>Должность</t>
  </si>
  <si>
    <t>Оптмистическая</t>
  </si>
  <si>
    <t>Наиболее вероятная</t>
  </si>
  <si>
    <t>Пессемистическая</t>
  </si>
  <si>
    <t>Ожидаемое время</t>
  </si>
  <si>
    <t>С фокус фактором</t>
  </si>
  <si>
    <t>Оценка трудозатрат для КП</t>
  </si>
  <si>
    <t>σ</t>
  </si>
  <si>
    <t>Комментарии, принятые допущения и ограничения</t>
  </si>
  <si>
    <t>MLVTBPLK-231 Подключение Литрес</t>
  </si>
  <si>
    <t>Аналитика</t>
  </si>
  <si>
    <t>Менеджер проектов</t>
  </si>
  <si>
    <t>Старший разработчик</t>
  </si>
  <si>
    <t>Каталог</t>
  </si>
  <si>
    <t>Сайт</t>
  </si>
  <si>
    <t>Тестирвание</t>
  </si>
  <si>
    <t>Тестирование (на обоих окружениях)</t>
  </si>
  <si>
    <t>Ведущий тестировщик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</si>
  <si>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</si>
  <si>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</si>
  <si>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Менеджмент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</si>
  <si>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</si>
  <si>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</si>
  <si>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</si>
  <si>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Сумма идеальных трудозатрат</t>
  </si>
  <si>
    <t>PERT идеальных трудозатрат</t>
  </si>
  <si>
    <t>Принятый фокус фактор</t>
  </si>
  <si>
    <t>С поправкой на фокус фактор</t>
  </si>
  <si>
    <t>PERT с фокус фактором</t>
  </si>
  <si>
    <t>Финальная оценка для компреда</t>
  </si>
  <si>
    <t>Сделать то</t>
  </si>
  <si>
    <t>Сделать другое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</si>
</sst>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8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9"/>
      <color indexed="8"/>
      <name val="Arial"/>
    </font>
    <font>
      <sz val="8"/>
      <color theme="0" tint="-0.499984740745262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8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1" fontId="6" fillId="0" borderId="4" xfId="0" applyNumberFormat="1" applyFont="1" applyFill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left" vertical="top" wrapText="1"/>
    </xf>
    <xf numFmtId="1" fontId="6" fillId="3" borderId="4" xfId="0" applyNumberFormat="1" applyFont="1" applyFill="1" applyBorder="1" applyAlignment="1">
      <alignment horizontal="center" vertical="top" wrapText="1"/>
    </xf>
    <xf numFmtId="1" fontId="3" fillId="3" borderId="4" xfId="0" applyNumberFormat="1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vertical="top" wrapText="1"/>
    </xf>
    <xf numFmtId="1" fontId="6" fillId="0" borderId="7" xfId="0" applyNumberFormat="1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vertical="top" wrapText="1"/>
    </xf>
    <xf numFmtId="0" fontId="8" fillId="4" borderId="1" xfId="0" applyNumberFormat="1" applyFont="1" applyFill="1" applyBorder="1" applyAlignment="1">
      <alignment horizontal="center" vertical="center" wrapText="1"/>
    </xf>
    <xf numFmtId="1" fontId="6" fillId="4" borderId="4" xfId="0" applyNumberFormat="1" applyFont="1" applyFill="1" applyBorder="1" applyAlignment="1">
      <alignment horizontal="center" vertical="top" wrapText="1"/>
    </xf>
    <xf numFmtId="1" fontId="3" fillId="4" borderId="4" xfId="0" applyNumberFormat="1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vertical="top" wrapText="1"/>
    </xf>
    <xf numFmtId="0" fontId="8" fillId="4" borderId="6" xfId="0" applyNumberFormat="1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 vertical="top" wrapText="1"/>
    </xf>
    <xf numFmtId="1" fontId="6" fillId="4" borderId="7" xfId="0" applyNumberFormat="1" applyFont="1" applyFill="1" applyBorder="1" applyAlignment="1">
      <alignment horizontal="center" vertical="top" wrapText="1"/>
    </xf>
    <xf numFmtId="1" fontId="3" fillId="4" borderId="3" xfId="0" applyNumberFormat="1" applyFont="1" applyFill="1" applyBorder="1" applyAlignment="1">
      <alignment horizontal="center" vertical="top" wrapText="1"/>
    </xf>
    <xf numFmtId="1" fontId="3" fillId="4" borderId="7" xfId="0" applyNumberFormat="1" applyFont="1" applyFill="1" applyBorder="1" applyAlignment="1">
      <alignment horizontal="center" vertical="top" wrapText="1"/>
    </xf>
    <xf numFmtId="1" fontId="6" fillId="0" borderId="9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4" xfId="0" applyNumberFormat="1" applyFont="1" applyFill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2" fontId="6" fillId="0" borderId="15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vertical="top" wrapText="1"/>
    </xf>
    <xf numFmtId="0" fontId="7" fillId="4" borderId="7" xfId="0" applyFont="1" applyFill="1" applyBorder="1" applyAlignment="1">
      <alignment vertical="top" wrapText="1"/>
    </xf>
    <xf numFmtId="0" fontId="1" fillId="0" borderId="8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13" xfId="0" applyFont="1" applyFill="1" applyBorder="1" applyAlignment="1">
      <alignment horizontal="right" vertical="center" wrapText="1"/>
    </xf>
    <xf numFmtId="0" fontId="3" fillId="0" borderId="14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0"/>
  <sheetViews>
    <sheetView tabSelected="1" workbookViewId="0">
      <selection activeCell="L17" sqref="L17"/>
    </sheetView>
  </sheetViews>
  <sheetFormatPr defaultRowHeight="15" x14ac:dyDescent="0.25"/>
  <cols>
    <col min="1" max="1" width="3.42578125" customWidth="1"/>
    <col min="2" max="2" width="19.42578125" bestFit="1" customWidth="1"/>
    <col min="3" max="3" width="12.85546875" bestFit="1" customWidth="1"/>
    <col min="4" max="4" width="44.5703125" bestFit="1" customWidth="1"/>
    <col min="5" max="5" width="17.7109375" bestFit="1" customWidth="1"/>
    <col min="6" max="6" width="7.85546875" customWidth="1"/>
    <col min="7" max="7" width="10" customWidth="1"/>
    <col min="8" max="8" width="9.42578125" customWidth="1"/>
    <col min="9" max="9" width="9" customWidth="1"/>
    <col min="10" max="10" width="9.28515625" bestFit="1" customWidth="1"/>
    <col min="11" max="11" width="11.42578125" bestFit="1" customWidth="1"/>
    <col min="12" max="12" width="8" customWidth="1"/>
    <col min="13" max="13" width="68.7109375" bestFit="1" customWidth="1"/>
  </cols>
  <sheetData>
    <row r="2" spans="2:13" ht="36" x14ac:dyDescent="0.25">
      <c r="B2" s="16" t="s">
        <v>0</v>
      </c>
      <c r="C2" s="16" t="s">
        <v>1</v>
      </c>
      <c r="D2" s="17" t="s">
        <v>2</v>
      </c>
      <c r="E2" s="17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9" t="s">
        <v>9</v>
      </c>
      <c r="L2" s="18" t="s">
        <v>10</v>
      </c>
      <c r="M2" s="20" t="s">
        <v>11</v>
      </c>
    </row>
    <row r="3" spans="2:13" ht="24" x14ac:dyDescent="0.25">
      <c r="B3" s="21" t="s">
        <v>12</v>
      </c>
      <c r="C3" s="22"/>
      <c r="D3" s="23"/>
      <c r="E3" s="23"/>
      <c r="F3" s="24"/>
      <c r="G3" s="24"/>
      <c r="H3" s="24"/>
      <c r="I3" s="24"/>
      <c r="J3" s="24"/>
      <c r="K3" s="25"/>
      <c r="L3" s="24"/>
      <c r="M3" s="26"/>
    </row>
    <row r="4" spans="2:13" x14ac:dyDescent="0.25">
      <c r="B4" s="28"/>
      <c r="C4" s="29" t="s">
        <v>13</v>
      </c>
      <c r="D4" s="30" t="s">
        <v>13</v>
      </c>
      <c r="E4" s="31" t="s">
        <v>14</v>
      </c>
      <c r="F4" s="32">
        <v>1</v>
      </c>
      <c r="G4" s="32">
        <v>2</v>
      </c>
      <c r="H4" s="32">
        <v>3</v>
      </c>
      <c r="I4" s="32">
        <f>(F4+4*G4+H4)/6</f>
        <v>2</v>
      </c>
      <c r="J4" s="32">
        <f>I4/$F$17</f>
        <v>2.8571428571428572</v>
      </c>
      <c r="K4" s="33">
        <f t="shared" ref="K4:K10" si="0">I4*$F$20/$F$16</f>
        <v>3.1852590999616517</v>
      </c>
      <c r="L4" s="32">
        <f>(H4-F4)/6</f>
        <v>0.33333333333333331</v>
      </c>
      <c r="M4" s="34"/>
    </row>
    <row r="5" spans="2:13" ht="24" x14ac:dyDescent="0.25">
      <c r="B5" s="35"/>
      <c r="C5" s="2" t="s">
        <v>17</v>
      </c>
      <c r="D5" s="5" t="s">
        <v>33</v>
      </c>
      <c r="E5" s="1" t="s">
        <v>15</v>
      </c>
      <c r="F5" s="3">
        <v>1</v>
      </c>
      <c r="G5" s="3">
        <v>2</v>
      </c>
      <c r="H5" s="3">
        <v>3</v>
      </c>
      <c r="I5" s="32">
        <f t="shared" ref="I5:I12" si="1">(F5+4*G5+H5)/6</f>
        <v>2</v>
      </c>
      <c r="J5" s="32">
        <f t="shared" ref="J5:J12" si="2">I5/$F$17</f>
        <v>2.8571428571428572</v>
      </c>
      <c r="K5" s="33">
        <f t="shared" si="0"/>
        <v>3.1852590999616517</v>
      </c>
      <c r="L5" s="32">
        <f t="shared" ref="L5:L12" si="3">(H5-F5)/6</f>
        <v>0.33333333333333331</v>
      </c>
      <c r="M5" s="4"/>
    </row>
    <row r="6" spans="2:13" ht="24" x14ac:dyDescent="0.25">
      <c r="B6" s="35"/>
      <c r="C6" s="2" t="s">
        <v>16</v>
      </c>
      <c r="D6" s="5" t="s">
        <v>34</v>
      </c>
      <c r="E6" s="1" t="s">
        <v>15</v>
      </c>
      <c r="F6" s="3">
        <v>1</v>
      </c>
      <c r="G6" s="3">
        <v>2</v>
      </c>
      <c r="H6" s="3">
        <v>3</v>
      </c>
      <c r="I6" s="32">
        <f t="shared" si="1"/>
        <v>2</v>
      </c>
      <c r="J6" s="32">
        <f t="shared" si="2"/>
        <v>2.8571428571428572</v>
      </c>
      <c r="K6" s="33">
        <f t="shared" si="0"/>
        <v>3.1852590999616517</v>
      </c>
      <c r="L6" s="32">
        <f t="shared" si="3"/>
        <v>0.33333333333333331</v>
      </c>
      <c r="M6" s="4"/>
    </row>
    <row r="7" spans="2:13" ht="24" x14ac:dyDescent="0.25">
      <c r="B7" s="35"/>
      <c r="C7" s="37" t="s">
        <v>18</v>
      </c>
      <c r="D7" s="39" t="s">
        <v>19</v>
      </c>
      <c r="E7" s="42" t="s">
        <v>20</v>
      </c>
      <c r="F7" s="43">
        <f>SUM(F5:F6)*0.3</f>
        <v>0.6</v>
      </c>
      <c r="G7" s="43">
        <f>SUM(G5:G6)*0.3</f>
        <v>1.2</v>
      </c>
      <c r="H7" s="43">
        <f>SUM(H5:H6)*0.3</f>
        <v>1.7999999999999998</v>
      </c>
      <c r="I7" s="43">
        <f t="shared" si="1"/>
        <v>1.2</v>
      </c>
      <c r="J7" s="43">
        <f t="shared" si="2"/>
        <v>1.7142857142857144</v>
      </c>
      <c r="K7" s="45">
        <f t="shared" si="0"/>
        <v>1.9111554599769909</v>
      </c>
      <c r="L7" s="43">
        <f t="shared" si="3"/>
        <v>0.19999999999999996</v>
      </c>
      <c r="M7" s="62"/>
    </row>
    <row r="8" spans="2:13" ht="24" x14ac:dyDescent="0.25">
      <c r="B8" s="35"/>
      <c r="C8" s="38" t="s">
        <v>21</v>
      </c>
      <c r="D8" s="40" t="s">
        <v>21</v>
      </c>
      <c r="E8" s="42" t="s">
        <v>15</v>
      </c>
      <c r="F8" s="44">
        <f>SUM(F5:F6)*0.3</f>
        <v>0.6</v>
      </c>
      <c r="G8" s="44">
        <f>SUM(G5:G6)*0.3</f>
        <v>1.2</v>
      </c>
      <c r="H8" s="44">
        <f>SUM(H5:H6)*0.3</f>
        <v>1.7999999999999998</v>
      </c>
      <c r="I8" s="44">
        <f t="shared" si="1"/>
        <v>1.2</v>
      </c>
      <c r="J8" s="44">
        <f t="shared" si="2"/>
        <v>1.7142857142857144</v>
      </c>
      <c r="K8" s="46">
        <f t="shared" si="0"/>
        <v>1.9111554599769909</v>
      </c>
      <c r="L8" s="44">
        <f t="shared" si="3"/>
        <v>0.19999999999999996</v>
      </c>
      <c r="M8" s="63"/>
    </row>
    <row r="9" spans="2:13" ht="48" x14ac:dyDescent="0.25">
      <c r="B9" s="35"/>
      <c r="C9" s="38" t="s">
        <v>13</v>
      </c>
      <c r="D9" s="40" t="s">
        <v>22</v>
      </c>
      <c r="E9" s="42" t="s">
        <v>14</v>
      </c>
      <c r="F9" s="27">
        <v>1</v>
      </c>
      <c r="G9" s="27">
        <v>1</v>
      </c>
      <c r="H9" s="27">
        <v>1</v>
      </c>
      <c r="I9" s="44">
        <f t="shared" si="1"/>
        <v>1</v>
      </c>
      <c r="J9" s="44">
        <f t="shared" si="2"/>
        <v>1.4285714285714286</v>
      </c>
      <c r="K9" s="46">
        <f t="shared" si="0"/>
        <v>1.5926295499808258</v>
      </c>
      <c r="L9" s="44">
        <f t="shared" si="3"/>
        <v>0</v>
      </c>
      <c r="M9" s="63"/>
    </row>
    <row r="10" spans="2:13" ht="24" x14ac:dyDescent="0.25">
      <c r="B10" s="35"/>
      <c r="C10" s="38" t="s">
        <v>23</v>
      </c>
      <c r="D10" s="41" t="s">
        <v>24</v>
      </c>
      <c r="E10" s="42" t="s">
        <v>14</v>
      </c>
      <c r="F10" s="27">
        <v>0</v>
      </c>
      <c r="G10" s="27">
        <v>0</v>
      </c>
      <c r="H10" s="27">
        <v>1</v>
      </c>
      <c r="I10" s="44">
        <f t="shared" si="1"/>
        <v>0.16666666666666666</v>
      </c>
      <c r="J10" s="44">
        <f t="shared" si="2"/>
        <v>0.23809523809523811</v>
      </c>
      <c r="K10" s="46">
        <f t="shared" si="0"/>
        <v>0.26543825833013762</v>
      </c>
      <c r="L10" s="44">
        <f t="shared" si="3"/>
        <v>0.16666666666666666</v>
      </c>
      <c r="M10" s="63"/>
    </row>
    <row r="11" spans="2:13" x14ac:dyDescent="0.25">
      <c r="B11" s="35"/>
      <c r="C11" s="38"/>
      <c r="D11" s="41" t="s">
        <v>25</v>
      </c>
      <c r="E11" s="42" t="s">
        <v>14</v>
      </c>
      <c r="F11" s="27">
        <v>1</v>
      </c>
      <c r="G11" s="27">
        <v>1</v>
      </c>
      <c r="H11" s="27">
        <v>1</v>
      </c>
      <c r="I11" s="44">
        <f t="shared" si="1"/>
        <v>1</v>
      </c>
      <c r="J11" s="44">
        <f t="shared" si="2"/>
        <v>1.4285714285714286</v>
      </c>
      <c r="K11" s="46">
        <f t="shared" ref="K11:K12" si="4">I11*$F$20/$F$16</f>
        <v>1.5926295499808258</v>
      </c>
      <c r="L11" s="44">
        <f t="shared" si="3"/>
        <v>0</v>
      </c>
      <c r="M11" s="63"/>
    </row>
    <row r="12" spans="2:13" ht="24" x14ac:dyDescent="0.25">
      <c r="B12" s="36"/>
      <c r="C12" s="38"/>
      <c r="D12" s="40" t="s">
        <v>26</v>
      </c>
      <c r="E12" s="42" t="s">
        <v>15</v>
      </c>
      <c r="F12" s="27">
        <v>1</v>
      </c>
      <c r="G12" s="27">
        <v>1</v>
      </c>
      <c r="H12" s="27">
        <v>1</v>
      </c>
      <c r="I12" s="44">
        <f t="shared" si="1"/>
        <v>1</v>
      </c>
      <c r="J12" s="44">
        <f t="shared" si="2"/>
        <v>1.4285714285714286</v>
      </c>
      <c r="K12" s="46">
        <f t="shared" si="4"/>
        <v>1.5926295499808258</v>
      </c>
      <c r="L12" s="44">
        <f t="shared" si="3"/>
        <v>0</v>
      </c>
      <c r="M12" s="63"/>
    </row>
    <row r="13" spans="2:13" x14ac:dyDescent="0.25">
      <c r="B13" s="6"/>
      <c r="C13" s="7"/>
      <c r="D13" s="8"/>
      <c r="E13" s="8"/>
      <c r="F13" s="9"/>
      <c r="G13" s="9"/>
      <c r="H13" s="9"/>
      <c r="I13" s="9"/>
      <c r="J13" s="9"/>
      <c r="K13" s="10"/>
      <c r="L13" s="9"/>
      <c r="M13" s="11"/>
    </row>
    <row r="14" spans="2:13" ht="15.75" thickBot="1" x14ac:dyDescent="0.3">
      <c r="B14" s="6"/>
      <c r="C14" s="7"/>
      <c r="D14" s="8"/>
      <c r="E14" s="8"/>
      <c r="F14" s="9"/>
      <c r="G14" s="9"/>
      <c r="H14" s="9"/>
      <c r="I14" s="9"/>
      <c r="J14" s="9"/>
      <c r="K14" s="10"/>
      <c r="L14" s="9"/>
      <c r="M14" s="11"/>
    </row>
    <row r="15" spans="2:13" x14ac:dyDescent="0.25">
      <c r="B15" s="6"/>
      <c r="C15" s="7"/>
      <c r="D15" s="64" t="s">
        <v>27</v>
      </c>
      <c r="E15" s="65"/>
      <c r="F15" s="57">
        <f>SUM(F3:F12)</f>
        <v>7.2</v>
      </c>
      <c r="G15" s="47">
        <f>SUM(G3:G12)</f>
        <v>11.4</v>
      </c>
      <c r="H15" s="47">
        <f>SUM(H3:H12)</f>
        <v>16.600000000000001</v>
      </c>
      <c r="I15" s="47"/>
      <c r="J15" s="47"/>
      <c r="K15" s="48"/>
      <c r="L15" s="49">
        <f>SQRT(SUMSQ(L3:L12))</f>
        <v>0.66416196150570916</v>
      </c>
      <c r="M15" s="11"/>
    </row>
    <row r="16" spans="2:13" x14ac:dyDescent="0.25">
      <c r="B16" s="6"/>
      <c r="C16" s="7"/>
      <c r="D16" s="66" t="s">
        <v>28</v>
      </c>
      <c r="E16" s="67"/>
      <c r="F16" s="58">
        <f>(F15+4*G15+H15)/6</f>
        <v>11.566666666666668</v>
      </c>
      <c r="G16" s="13"/>
      <c r="H16" s="12"/>
      <c r="I16" s="12"/>
      <c r="J16" s="12"/>
      <c r="K16" s="50"/>
      <c r="L16" s="51">
        <f>2*L15/F17</f>
        <v>1.8976056043020264</v>
      </c>
      <c r="M16" s="11"/>
    </row>
    <row r="17" spans="2:13" x14ac:dyDescent="0.25">
      <c r="B17" s="6"/>
      <c r="C17" s="7"/>
      <c r="D17" s="66" t="s">
        <v>29</v>
      </c>
      <c r="E17" s="67"/>
      <c r="F17" s="59">
        <v>0.7</v>
      </c>
      <c r="G17" s="13"/>
      <c r="H17" s="12"/>
      <c r="I17" s="12"/>
      <c r="J17" s="12"/>
      <c r="K17" s="50"/>
      <c r="L17" s="52">
        <f>L16/F20</f>
        <v>0.10301084857515812</v>
      </c>
      <c r="M17" s="11"/>
    </row>
    <row r="18" spans="2:13" x14ac:dyDescent="0.25">
      <c r="B18" s="14"/>
      <c r="C18" s="15"/>
      <c r="D18" s="66" t="s">
        <v>30</v>
      </c>
      <c r="E18" s="67"/>
      <c r="F18" s="58">
        <f>F15/F17</f>
        <v>10.285714285714286</v>
      </c>
      <c r="G18" s="13">
        <f>G15/F17</f>
        <v>16.285714285714288</v>
      </c>
      <c r="H18" s="12">
        <f>H15/F17</f>
        <v>23.714285714285719</v>
      </c>
      <c r="I18" s="12"/>
      <c r="J18" s="12"/>
      <c r="K18" s="50"/>
      <c r="L18" s="51"/>
      <c r="M18" s="11"/>
    </row>
    <row r="19" spans="2:13" x14ac:dyDescent="0.25">
      <c r="B19" s="14"/>
      <c r="C19" s="15"/>
      <c r="D19" s="68" t="s">
        <v>31</v>
      </c>
      <c r="E19" s="69"/>
      <c r="F19" s="61">
        <f>(F18+4*G18+H18)/6</f>
        <v>16.523809523809529</v>
      </c>
      <c r="G19" s="13"/>
      <c r="H19" s="12"/>
      <c r="I19" s="12"/>
      <c r="J19" s="12"/>
      <c r="K19" s="50"/>
      <c r="L19" s="51"/>
      <c r="M19" s="11"/>
    </row>
    <row r="20" spans="2:13" ht="15.75" thickBot="1" x14ac:dyDescent="0.3">
      <c r="B20" s="14"/>
      <c r="C20" s="15"/>
      <c r="D20" s="70" t="s">
        <v>32</v>
      </c>
      <c r="E20" s="71"/>
      <c r="F20" s="60">
        <f>F19+L15*2/F17</f>
        <v>18.421415128111555</v>
      </c>
      <c r="G20" s="54"/>
      <c r="H20" s="53"/>
      <c r="I20" s="53"/>
      <c r="J20" s="53"/>
      <c r="K20" s="55"/>
      <c r="L20" s="56"/>
      <c r="M20" s="14"/>
    </row>
  </sheetData>
  <mergeCells count="6">
    <mergeCell ref="D20:E20"/>
    <mergeCell ref="D15:E15"/>
    <mergeCell ref="D16:E16"/>
    <mergeCell ref="D17:E17"/>
    <mergeCell ref="D18:E18"/>
    <mergeCell ref="D19:E1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Goncharov</dc:creator>
  <cp:lastModifiedBy>Egor Goncharov</cp:lastModifiedBy>
  <dcterms:created xsi:type="dcterms:W3CDTF">2014-11-25T10:49:29Z</dcterms:created>
  <dcterms:modified xsi:type="dcterms:W3CDTF">2015-04-03T14:08:01Z</dcterms:modified>
</cp:coreProperties>
</file>