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0" windowWidth="24240" windowHeight="13740" tabRatio="704"/>
  </bookViews>
  <sheets>
    <sheet name="Шаблон" sheetId="19" r:id="rId1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9" l="1"/>
  <c r="K5" i="19"/>
  <c r="M5" i="19"/>
  <c r="H6" i="19" l="1"/>
  <c r="I6" i="19"/>
  <c r="G6" i="19"/>
  <c r="M4" i="19" l="1"/>
  <c r="K4" i="19"/>
  <c r="J4" i="19"/>
  <c r="H7" i="19"/>
  <c r="I7" i="19"/>
  <c r="K7" i="19" s="1"/>
  <c r="G7" i="19"/>
  <c r="J8" i="19"/>
  <c r="K8" i="19"/>
  <c r="M8" i="19"/>
  <c r="J9" i="19"/>
  <c r="K9" i="19"/>
  <c r="M9" i="19"/>
  <c r="K6" i="19"/>
  <c r="J6" i="19"/>
  <c r="J7" i="19" l="1"/>
  <c r="M6" i="19"/>
  <c r="M7" i="19"/>
  <c r="I12" i="19"/>
  <c r="I15" i="19" s="1"/>
  <c r="G12" i="19"/>
  <c r="G15" i="19" s="1"/>
  <c r="H12" i="19"/>
  <c r="H15" i="19" s="1"/>
  <c r="M3" i="19"/>
  <c r="J3" i="19"/>
  <c r="K3" i="19" s="1"/>
  <c r="M12" i="19" l="1"/>
  <c r="M13" i="19" s="1"/>
  <c r="G13" i="19"/>
  <c r="G16" i="19"/>
  <c r="G17" i="19" l="1"/>
  <c r="L5" i="19" l="1"/>
  <c r="L4" i="19"/>
  <c r="L8" i="19"/>
  <c r="L9" i="19"/>
  <c r="L6" i="19"/>
  <c r="L7" i="19"/>
  <c r="L3" i="19"/>
  <c r="M14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14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<sst xmlns="http://schemas.openxmlformats.org/spreadsheetml/2006/main" count="35" uniqueCount="34">
  <si>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</si>
  <si>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</si>
  <si>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</si>
  <si>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</si>
  <si>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</si>
  <si>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</si>
  <si>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</si>
  <si>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</si>
  <si>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</si>
  <si>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</si>
  <si>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</si>
  <si>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</si>
  <si>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</si>
  <si>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</si>
  <si>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</si>
  <si>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</si>
  <si>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</si>
  <si>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</si>
  <si>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</si>
  <si>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</si>
  <si>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Бэк</t>
  </si>
  <si>
    <t>Деплой</t>
  </si>
  <si>
    <t>Компонент
(тип работ)</t>
  </si>
  <si>
    <t>Проектирование и постановка задач</t>
  </si>
  <si>
    <t>Тестирвание</t>
  </si>
  <si>
    <t>Тестирвание (на обоих окружениях)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</si>
  <si>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</si>
  <si>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</si>
  <si>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</si>
  <si>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</si>
  <si>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</si>
  <si>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Общие-251 Добавление темы в загружаемые сообщения клиентов</t>
  </si>
  <si>
    <t>Добавление столбца Тема</t>
  </si>
  <si>
    <t>Обновление спецификации и постановка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</si>
</sst>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center"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abSelected="1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8.86328125" defaultRowHeight="11.65" x14ac:dyDescent="0.45"/>
  <cols>
    <col min="1" max="1" width="12.265625" style="21" hidden="1" customWidth="1"/>
    <col min="2" max="2" width="7.1328125" style="21" hidden="1" customWidth="1"/>
    <col min="3" max="3" width="8.86328125" style="44" customWidth="1"/>
    <col min="4" max="4" width="26" style="22" bestFit="1" customWidth="1"/>
    <col min="5" max="5" width="14.86328125" style="7" bestFit="1" customWidth="1"/>
    <col min="6" max="6" width="45.265625" style="23" customWidth="1"/>
    <col min="7" max="7" width="7.86328125" style="24" customWidth="1"/>
    <col min="8" max="8" width="10" style="24" customWidth="1"/>
    <col min="9" max="9" width="9.3984375" style="24" customWidth="1"/>
    <col min="10" max="10" width="9" style="24" customWidth="1"/>
    <col min="11" max="11" width="9.265625" style="24" bestFit="1" customWidth="1"/>
    <col min="12" max="12" width="11.3984375" style="25" bestFit="1" customWidth="1"/>
    <col min="13" max="13" width="8" style="24" customWidth="1"/>
    <col min="14" max="14" width="100.3984375" style="41" customWidth="1"/>
    <col min="15" max="16384" width="8.86328125" style="12"/>
  </cols>
  <sheetData>
    <row r="1" spans="1:14" s="7" customFormat="1" ht="34.9" x14ac:dyDescent="0.45">
      <c r="A1" s="2" t="s">
        <v>17</v>
      </c>
      <c r="B1" s="2" t="s">
        <v>18</v>
      </c>
      <c r="C1" s="42" t="s">
        <v>16</v>
      </c>
      <c r="D1" s="3" t="s">
        <v>15</v>
      </c>
      <c r="E1" s="3" t="s">
        <v>22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39" customHeight="1" x14ac:dyDescent="0.45">
      <c r="A2" s="34"/>
      <c r="B2" s="35"/>
      <c r="C2" s="9">
        <f>SUM(L3:L9)</f>
        <v>18.816030040096809</v>
      </c>
      <c r="D2" s="10" t="s">
        <v>31</v>
      </c>
      <c r="E2" s="36"/>
      <c r="F2" s="17"/>
      <c r="G2" s="11"/>
      <c r="H2" s="11"/>
      <c r="I2" s="11"/>
      <c r="J2" s="11"/>
      <c r="K2" s="11"/>
      <c r="L2" s="8"/>
      <c r="M2" s="11"/>
      <c r="N2" s="40"/>
    </row>
    <row r="3" spans="1:14" s="18" customFormat="1" x14ac:dyDescent="0.45">
      <c r="A3" s="19"/>
      <c r="B3" s="19"/>
      <c r="C3" s="49"/>
      <c r="D3" s="47"/>
      <c r="E3" s="37" t="s">
        <v>27</v>
      </c>
      <c r="F3" s="16"/>
      <c r="G3" s="52"/>
      <c r="H3" s="52"/>
      <c r="I3" s="52"/>
      <c r="J3" s="13">
        <f>(G3+4*H3+I3)/6</f>
        <v>0</v>
      </c>
      <c r="K3" s="13">
        <f>J3/$G$14</f>
        <v>0</v>
      </c>
      <c r="L3" s="15">
        <f t="shared" ref="L3:L9" si="0">J3*$G$17/$G$13</f>
        <v>0</v>
      </c>
      <c r="M3" s="13">
        <f>(I3-G3)/6</f>
        <v>0</v>
      </c>
      <c r="N3" s="1"/>
    </row>
    <row r="4" spans="1:14" s="18" customFormat="1" x14ac:dyDescent="0.45">
      <c r="A4" s="19"/>
      <c r="B4" s="19"/>
      <c r="C4" s="43"/>
      <c r="D4" s="20"/>
      <c r="E4" s="46" t="s">
        <v>28</v>
      </c>
      <c r="F4" s="16" t="s">
        <v>23</v>
      </c>
      <c r="G4" s="14">
        <v>1</v>
      </c>
      <c r="H4" s="14">
        <v>2</v>
      </c>
      <c r="I4" s="14">
        <v>4</v>
      </c>
      <c r="J4" s="13">
        <f>(G4+4*H4+I4)/6</f>
        <v>2.1666666666666665</v>
      </c>
      <c r="K4" s="13">
        <f>I4/$G$14</f>
        <v>6.1538461538461533</v>
      </c>
      <c r="L4" s="15">
        <f t="shared" si="0"/>
        <v>4.0464580731390987</v>
      </c>
      <c r="M4" s="13">
        <f>(I4-G4)/6</f>
        <v>0.5</v>
      </c>
      <c r="N4" s="1" t="s">
        <v>33</v>
      </c>
    </row>
    <row r="5" spans="1:14" s="18" customFormat="1" x14ac:dyDescent="0.45">
      <c r="A5" s="19"/>
      <c r="B5" s="19"/>
      <c r="C5" s="43"/>
      <c r="D5" s="20"/>
      <c r="E5" s="37" t="s">
        <v>20</v>
      </c>
      <c r="F5" s="16" t="s">
        <v>32</v>
      </c>
      <c r="G5" s="14">
        <v>1</v>
      </c>
      <c r="H5" s="14">
        <v>3</v>
      </c>
      <c r="I5" s="14">
        <v>6</v>
      </c>
      <c r="J5" s="13">
        <f t="shared" ref="J5" si="1">(G5+4*H5+I5)/6</f>
        <v>3.1666666666666665</v>
      </c>
      <c r="K5" s="13">
        <f>I5/$G$14</f>
        <v>9.2307692307692299</v>
      </c>
      <c r="L5" s="15">
        <f t="shared" si="0"/>
        <v>5.9140541068956063</v>
      </c>
      <c r="M5" s="13">
        <f t="shared" ref="M5" si="2">(I5-G5)/6</f>
        <v>0.83333333333333337</v>
      </c>
      <c r="N5" s="1"/>
    </row>
    <row r="6" spans="1:14" s="18" customFormat="1" x14ac:dyDescent="0.45">
      <c r="A6" s="19"/>
      <c r="B6" s="19"/>
      <c r="C6" s="43"/>
      <c r="D6" s="20"/>
      <c r="E6" s="46" t="s">
        <v>24</v>
      </c>
      <c r="F6" s="51" t="s">
        <v>25</v>
      </c>
      <c r="G6" s="14">
        <f>SUM(G5:G5)*0.25</f>
        <v>0.25</v>
      </c>
      <c r="H6" s="14">
        <f>SUM(H5:H5)*0.25</f>
        <v>0.75</v>
      </c>
      <c r="I6" s="14">
        <f>SUM(I5:I5)*0.25</f>
        <v>1.5</v>
      </c>
      <c r="J6" s="13">
        <f t="shared" ref="J6:J9" si="3">(G6+4*H6+I6)/6</f>
        <v>0.79166666666666663</v>
      </c>
      <c r="K6" s="13">
        <f t="shared" ref="K6:K9" si="4">I6/$G$14</f>
        <v>2.3076923076923075</v>
      </c>
      <c r="L6" s="15">
        <f t="shared" si="0"/>
        <v>1.4785135267239016</v>
      </c>
      <c r="M6" s="13">
        <f t="shared" ref="M6:M9" si="5">(I6-G6)/6</f>
        <v>0.20833333333333334</v>
      </c>
      <c r="N6" s="1"/>
    </row>
    <row r="7" spans="1:14" s="18" customFormat="1" x14ac:dyDescent="0.45">
      <c r="A7" s="19"/>
      <c r="B7" s="19"/>
      <c r="C7" s="43"/>
      <c r="D7" s="20"/>
      <c r="E7" s="46" t="s">
        <v>14</v>
      </c>
      <c r="F7" s="51" t="s">
        <v>14</v>
      </c>
      <c r="G7" s="14">
        <f>SUM(G5:G5)*0.3</f>
        <v>0.3</v>
      </c>
      <c r="H7" s="14">
        <f>SUM(H5:H5)*0.3</f>
        <v>0.89999999999999991</v>
      </c>
      <c r="I7" s="14">
        <f>SUM(I5:I5)*0.3</f>
        <v>1.7999999999999998</v>
      </c>
      <c r="J7" s="13">
        <f t="shared" si="3"/>
        <v>0.94999999999999984</v>
      </c>
      <c r="K7" s="13">
        <f t="shared" si="4"/>
        <v>2.7692307692307687</v>
      </c>
      <c r="L7" s="15">
        <f t="shared" si="0"/>
        <v>1.7742162320686814</v>
      </c>
      <c r="M7" s="13">
        <f t="shared" si="5"/>
        <v>0.24999999999999997</v>
      </c>
      <c r="N7" s="1"/>
    </row>
    <row r="8" spans="1:14" s="18" customFormat="1" ht="23.25" x14ac:dyDescent="0.45">
      <c r="A8" s="19"/>
      <c r="B8" s="19"/>
      <c r="C8" s="43"/>
      <c r="D8" s="20"/>
      <c r="E8" s="46" t="s">
        <v>26</v>
      </c>
      <c r="F8" s="16" t="s">
        <v>29</v>
      </c>
      <c r="G8" s="52"/>
      <c r="H8" s="52"/>
      <c r="I8" s="52"/>
      <c r="J8" s="13">
        <f t="shared" si="3"/>
        <v>0</v>
      </c>
      <c r="K8" s="13">
        <f t="shared" si="4"/>
        <v>0</v>
      </c>
      <c r="L8" s="15">
        <f t="shared" si="0"/>
        <v>0</v>
      </c>
      <c r="M8" s="13">
        <f t="shared" si="5"/>
        <v>0</v>
      </c>
      <c r="N8" s="1"/>
    </row>
    <row r="9" spans="1:14" s="18" customFormat="1" x14ac:dyDescent="0.45">
      <c r="A9" s="19"/>
      <c r="B9" s="19"/>
      <c r="C9" s="50"/>
      <c r="D9" s="48"/>
      <c r="E9" s="46" t="s">
        <v>21</v>
      </c>
      <c r="F9" s="51" t="s">
        <v>30</v>
      </c>
      <c r="G9" s="14">
        <v>2</v>
      </c>
      <c r="H9" s="14">
        <v>3</v>
      </c>
      <c r="I9" s="14">
        <v>4</v>
      </c>
      <c r="J9" s="13">
        <f t="shared" si="3"/>
        <v>3</v>
      </c>
      <c r="K9" s="13">
        <f t="shared" si="4"/>
        <v>6.1538461538461533</v>
      </c>
      <c r="L9" s="15">
        <f t="shared" si="0"/>
        <v>5.602788101269522</v>
      </c>
      <c r="M9" s="13">
        <f t="shared" si="5"/>
        <v>0.33333333333333331</v>
      </c>
      <c r="N9" s="1"/>
    </row>
    <row r="12" spans="1:14" x14ac:dyDescent="0.45">
      <c r="F12" s="26" t="s">
        <v>6</v>
      </c>
      <c r="G12" s="27">
        <f>SUM(G2:G9)</f>
        <v>4.55</v>
      </c>
      <c r="H12" s="27">
        <f>SUM(H2:H9)</f>
        <v>9.65</v>
      </c>
      <c r="I12" s="27">
        <f>SUM(I2:I9)</f>
        <v>17.3</v>
      </c>
      <c r="M12" s="32">
        <f>SQRT(SUMSQ(M2:M9))</f>
        <v>1.0777097630314636</v>
      </c>
    </row>
    <row r="13" spans="1:14" x14ac:dyDescent="0.45">
      <c r="F13" s="26" t="s">
        <v>13</v>
      </c>
      <c r="G13" s="27">
        <f>(G12+4*H12+I12)/6</f>
        <v>10.075000000000001</v>
      </c>
      <c r="H13" s="28"/>
      <c r="I13" s="27"/>
      <c r="M13" s="32">
        <f>2*M12/G14</f>
        <v>3.3160300400968108</v>
      </c>
    </row>
    <row r="14" spans="1:14" x14ac:dyDescent="0.45">
      <c r="F14" s="26" t="s">
        <v>5</v>
      </c>
      <c r="G14" s="29">
        <v>0.65</v>
      </c>
      <c r="H14" s="28"/>
      <c r="I14" s="27"/>
      <c r="M14" s="33">
        <f>M13/G17</f>
        <v>0.17623430835465168</v>
      </c>
    </row>
    <row r="15" spans="1:14" x14ac:dyDescent="0.45">
      <c r="A15" s="12"/>
      <c r="B15" s="12"/>
      <c r="C15" s="45"/>
      <c r="D15" s="12"/>
      <c r="E15" s="38"/>
      <c r="F15" s="26" t="s">
        <v>3</v>
      </c>
      <c r="G15" s="27">
        <f>G12/G14</f>
        <v>6.9999999999999991</v>
      </c>
      <c r="H15" s="28">
        <f>H12/G14</f>
        <v>14.846153846153847</v>
      </c>
      <c r="I15" s="27">
        <f>I12/G14</f>
        <v>26.615384615384617</v>
      </c>
      <c r="M15" s="32"/>
    </row>
    <row r="16" spans="1:14" x14ac:dyDescent="0.45">
      <c r="A16" s="12"/>
      <c r="B16" s="12"/>
      <c r="C16" s="45"/>
      <c r="D16" s="12"/>
      <c r="E16" s="38"/>
      <c r="F16" s="30" t="s">
        <v>12</v>
      </c>
      <c r="G16" s="27">
        <f>(G15+4*H15+I15)/6</f>
        <v>15.5</v>
      </c>
      <c r="H16" s="28"/>
      <c r="I16" s="27"/>
      <c r="M16" s="32"/>
    </row>
    <row r="17" spans="1:14" x14ac:dyDescent="0.45">
      <c r="A17" s="12"/>
      <c r="B17" s="12"/>
      <c r="C17" s="45"/>
      <c r="D17" s="12"/>
      <c r="E17" s="38"/>
      <c r="F17" s="31" t="s">
        <v>11</v>
      </c>
      <c r="G17" s="27">
        <f>G16+M12*2/G14</f>
        <v>18.816030040096813</v>
      </c>
      <c r="H17" s="28"/>
      <c r="I17" s="27"/>
      <c r="M17" s="32"/>
      <c r="N17" s="12"/>
    </row>
    <row r="18" spans="1:14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4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4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4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4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4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4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4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4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4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4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4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4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4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4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4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4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4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4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4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4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4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4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4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4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4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4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4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4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4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4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4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4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4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4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4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4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4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6" spans="1:14" x14ac:dyDescent="0.4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4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4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4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4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4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4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4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4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4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4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4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4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81" spans="1:14" x14ac:dyDescent="0.4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4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4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4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4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4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4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4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4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4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4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4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4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4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4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4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4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4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4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4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4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4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4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4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4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4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4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4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4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4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4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3" spans="1:14" x14ac:dyDescent="0.4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4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4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4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4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4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4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4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4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4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4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4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4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85DE1AA-8A51-4E1D-817E-88E3F1D77B6A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