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75" yWindow="180" windowWidth="14295" windowHeight="10965" tabRatio="704"/>
  </bookViews>
  <sheets>
    <sheet name="САЙТ-245" sheetId="19" r:id="rId1"/>
    <sheet name="Предложения по сокращению работ" sheetId="20" r:id="rId2"/>
  </sheets>
  <definedNames>
    <definedName name="_Ref379974539" localSheetId="0">'САЙТ-245'!#REF!</definedName>
    <definedName name="apf">#REF!</definedName>
    <definedName name="oth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9" l="1"/>
  <c r="I25" i="19"/>
  <c r="J25" i="19"/>
  <c r="G2" i="20"/>
  <c r="G7" i="20" s="1"/>
  <c r="K10" i="19"/>
  <c r="L10" i="19"/>
  <c r="N10" i="19"/>
  <c r="C7" i="20"/>
  <c r="K28" i="19"/>
  <c r="L28" i="19" s="1"/>
  <c r="N28" i="19"/>
  <c r="N4" i="19" l="1"/>
  <c r="N5" i="19"/>
  <c r="K4" i="19"/>
  <c r="L4" i="19"/>
  <c r="G8" i="20" l="1"/>
  <c r="G9" i="20" s="1"/>
  <c r="H26" i="19" l="1"/>
  <c r="J26" i="19"/>
  <c r="I26" i="19"/>
  <c r="K6" i="19"/>
  <c r="L6" i="19" s="1"/>
  <c r="N6" i="19"/>
  <c r="N7" i="19"/>
  <c r="K7" i="19"/>
  <c r="L7" i="19" s="1"/>
  <c r="N9" i="19" l="1"/>
  <c r="K9" i="19"/>
  <c r="L9" i="19" s="1"/>
  <c r="K13" i="19"/>
  <c r="L13" i="19" s="1"/>
  <c r="N13" i="19"/>
  <c r="N8" i="19"/>
  <c r="K8" i="19"/>
  <c r="L8" i="19" s="1"/>
  <c r="N21" i="19"/>
  <c r="K21" i="19"/>
  <c r="L21" i="19" s="1"/>
  <c r="N19" i="19"/>
  <c r="K19" i="19"/>
  <c r="L19" i="19" s="1"/>
  <c r="N11" i="19"/>
  <c r="N12" i="19"/>
  <c r="N14" i="19"/>
  <c r="N15" i="19"/>
  <c r="N16" i="19"/>
  <c r="N17" i="19"/>
  <c r="N18" i="19"/>
  <c r="N20" i="19"/>
  <c r="N22" i="19"/>
  <c r="N23" i="19"/>
  <c r="N24" i="19"/>
  <c r="K5" i="19"/>
  <c r="L5" i="19" s="1"/>
  <c r="K11" i="19"/>
  <c r="L11" i="19" s="1"/>
  <c r="K12" i="19"/>
  <c r="L12" i="19" s="1"/>
  <c r="K14" i="19"/>
  <c r="L14" i="19" s="1"/>
  <c r="K15" i="19"/>
  <c r="L15" i="19" s="1"/>
  <c r="K16" i="19"/>
  <c r="L16" i="19" s="1"/>
  <c r="K17" i="19"/>
  <c r="L17" i="19" s="1"/>
  <c r="K18" i="19"/>
  <c r="L18" i="19" s="1"/>
  <c r="K20" i="19"/>
  <c r="L20" i="19" s="1"/>
  <c r="K22" i="19"/>
  <c r="L22" i="19" s="1"/>
  <c r="K23" i="19"/>
  <c r="L23" i="19" s="1"/>
  <c r="K24" i="19"/>
  <c r="L24" i="19" s="1"/>
  <c r="N3" i="19" l="1"/>
  <c r="K3" i="19"/>
  <c r="L3" i="19" s="1"/>
  <c r="K27" i="19" l="1"/>
  <c r="L27" i="19" s="1"/>
  <c r="N27" i="19"/>
  <c r="K29" i="19"/>
  <c r="L29" i="19" s="1"/>
  <c r="N29" i="19"/>
  <c r="K30" i="19"/>
  <c r="L30" i="19" s="1"/>
  <c r="N30" i="19"/>
  <c r="K31" i="19"/>
  <c r="L31" i="19" s="1"/>
  <c r="N31" i="19"/>
  <c r="N26" i="19" l="1"/>
  <c r="K26" i="19"/>
  <c r="L26" i="19" s="1"/>
  <c r="K25" i="19" l="1"/>
  <c r="L25" i="19" s="1"/>
  <c r="N25" i="19"/>
  <c r="J34" i="19"/>
  <c r="J37" i="19" s="1"/>
  <c r="H34" i="19"/>
  <c r="H37" i="19" s="1"/>
  <c r="I34" i="19"/>
  <c r="I37" i="19" s="1"/>
  <c r="H35" i="19" l="1"/>
  <c r="H38" i="19"/>
  <c r="N34" i="19"/>
  <c r="H39" i="19" l="1"/>
  <c r="N35" i="19"/>
  <c r="M28" i="19" l="1"/>
  <c r="M10" i="19"/>
  <c r="M6" i="19"/>
  <c r="M4" i="19"/>
  <c r="M9" i="19"/>
  <c r="M7" i="19"/>
  <c r="M8" i="19"/>
  <c r="M13" i="19"/>
  <c r="M19" i="19"/>
  <c r="M21" i="19"/>
  <c r="M31" i="19"/>
  <c r="M12" i="19"/>
  <c r="M17" i="19"/>
  <c r="M23" i="19"/>
  <c r="M15" i="19"/>
  <c r="M20" i="19"/>
  <c r="M11" i="19"/>
  <c r="M16" i="19"/>
  <c r="M5" i="19"/>
  <c r="M14" i="19"/>
  <c r="M18" i="19"/>
  <c r="M24" i="19"/>
  <c r="M22" i="19"/>
  <c r="M27" i="19"/>
  <c r="M29" i="19"/>
  <c r="M3" i="19"/>
  <c r="M30" i="19"/>
  <c r="M26" i="19"/>
  <c r="M25" i="19"/>
  <c r="N36" i="19"/>
  <c r="C2" i="19" l="1"/>
</calcChain>
</file>

<file path=xl/comments1.xml><?xml version="1.0" encoding="utf-8"?>
<comments xmlns="http://schemas.openxmlformats.org/spreadsheetml/2006/main">
  <authors>
    <author>Автор</author>
  </authors>
  <commentList>
    <comment ref="G36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<sst xmlns="http://schemas.openxmlformats.org/spreadsheetml/2006/main" count="163" uniqueCount="120">
  <si>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</si>
  <si>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</si>
  <si>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</si>
  <si>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</si>
  <si>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</si>
  <si>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</si>
  <si>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</si>
  <si>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</si>
  <si>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</si>
  <si>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</si>
  <si>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</si>
  <si>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</si>
  <si>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</si>
  <si>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</si>
  <si>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Фича</t>
  </si>
  <si>
    <t>Итого,ч.</t>
  </si>
  <si>
    <t>Задача
Jira</t>
  </si>
  <si>
    <t>Статус
вып-я</t>
  </si>
  <si>
    <t>Задача</t>
  </si>
  <si>
    <t>Компонент
(тип работ)</t>
  </si>
  <si>
    <t>Тестирвание</t>
  </si>
  <si>
    <t>Тестирвание (на обоих окружениях)</t>
  </si>
  <si>
    <t>Менеджмент</t>
  </si>
  <si>
    <t>Аналитика</t>
  </si>
  <si>
    <t>Архитектура</t>
  </si>
  <si>
    <t>Деплой (на обоих окружениях)</t>
  </si>
  <si>
    <t>Приемка</t>
  </si>
  <si>
    <t>Запрос недостающих материалов у заказчика перед выкатом, согласование деталей (интерфейсов, текстов и пр.).</t>
  </si>
  <si>
    <t>Сайт</t>
  </si>
  <si>
    <t>Каталог</t>
  </si>
  <si>
    <t>АРМ Каталога</t>
  </si>
  <si>
    <t>АРМ Клиентов</t>
  </si>
  <si>
    <t>Коннектор к Банку</t>
  </si>
  <si>
    <r>
      <t>Доработка</t>
    </r>
    <r>
      <rPr>
        <b/>
        <sz val="9"/>
        <color theme="1"/>
        <rFont val="Arial"/>
        <family val="2"/>
        <charset val="204"/>
      </rPr>
      <t xml:space="preserve"> взаимодействия 3.10 Отправка реестра совершенных заказов по выгрузке совершенных заказов в ИС Банка</t>
    </r>
  </si>
  <si>
    <t>Отладка</t>
  </si>
  <si>
    <t>САЙТ-245 Доставка вознаграждений по электронной почте</t>
  </si>
  <si>
    <t>Доработка преследует две основные цели:
• Клиентам упростить процедуру заказа вознаграждений, доставляемых по электронной почте.
• Партнерам упростить процедуру доставки вознаграждений по электронной почте.
Основные требования:
1. Добавить новый тип доставки для электронных товаров – отправка вознаграждения по электронной почте.
2. Добавить проверку e-mail.
3. Добавить в свойства вознаграждения признак доставки вознаграждения по электронной почте.
4. Отображать товары, доставляемые по электронной почте, во всех регионах.
5. Зафиксировать стоимость доставки товаров, доставляемых по электронной почте – 0 рублей (0 бонусов).</t>
  </si>
  <si>
    <r>
      <t xml:space="preserve">Доработки на </t>
    </r>
    <r>
      <rPr>
        <b/>
        <sz val="10"/>
        <color theme="1"/>
        <rFont val="Arial"/>
        <family val="2"/>
        <charset val="204"/>
      </rPr>
      <t>сайте «Коллекция»</t>
    </r>
    <r>
      <rPr>
        <sz val="10"/>
        <color theme="1"/>
        <rFont val="Arial"/>
        <family val="2"/>
        <charset val="204"/>
      </rPr>
      <t xml:space="preserve">. </t>
    </r>
    <r>
      <rPr>
        <b/>
        <sz val="10"/>
        <color theme="1"/>
        <rFont val="Arial"/>
        <family val="2"/>
        <charset val="204"/>
      </rPr>
      <t>Каталог вознаграждений</t>
    </r>
  </si>
  <si>
    <r>
      <t xml:space="preserve">Доработки на </t>
    </r>
    <r>
      <rPr>
        <b/>
        <sz val="9"/>
        <color theme="1"/>
        <rFont val="Arial"/>
        <family val="2"/>
        <charset val="204"/>
      </rPr>
      <t>сайте «Коллекция»</t>
    </r>
    <r>
      <rPr>
        <sz val="9"/>
        <color theme="1"/>
        <rFont val="Arial"/>
        <family val="2"/>
        <charset val="204"/>
      </rPr>
      <t xml:space="preserve">. </t>
    </r>
    <r>
      <rPr>
        <b/>
        <sz val="9"/>
        <color theme="1"/>
        <rFont val="Arial"/>
        <family val="2"/>
        <charset val="204"/>
      </rPr>
      <t>Страница вознаграждения</t>
    </r>
  </si>
  <si>
    <r>
      <t>Доработки на</t>
    </r>
    <r>
      <rPr>
        <b/>
        <sz val="9"/>
        <color theme="1"/>
        <rFont val="Arial"/>
        <family val="2"/>
        <charset val="204"/>
      </rPr>
      <t xml:space="preserve"> сайте «Коллекция»</t>
    </r>
    <r>
      <rPr>
        <sz val="9"/>
        <color theme="1"/>
        <rFont val="Arial"/>
        <family val="2"/>
        <charset val="204"/>
      </rPr>
      <t xml:space="preserve">. </t>
    </r>
    <r>
      <rPr>
        <b/>
        <sz val="9"/>
        <color theme="1"/>
        <rFont val="Arial"/>
        <family val="2"/>
        <charset val="204"/>
      </rPr>
      <t>Форма оформления заказа</t>
    </r>
  </si>
  <si>
    <r>
      <t>Доработки на</t>
    </r>
    <r>
      <rPr>
        <b/>
        <sz val="9"/>
        <color theme="1"/>
        <rFont val="Arial"/>
        <family val="2"/>
        <charset val="204"/>
      </rPr>
      <t xml:space="preserve"> сайте «Коллекция»</t>
    </r>
    <r>
      <rPr>
        <sz val="9"/>
        <color theme="1"/>
        <rFont val="Arial"/>
        <family val="2"/>
        <charset val="204"/>
      </rPr>
      <t xml:space="preserve">. </t>
    </r>
    <r>
      <rPr>
        <b/>
        <sz val="9"/>
        <color theme="1"/>
        <rFont val="Arial"/>
        <family val="2"/>
        <charset val="204"/>
      </rPr>
      <t>Личный кабинет</t>
    </r>
    <r>
      <rPr>
        <sz val="9"/>
        <color theme="1"/>
        <rFont val="Arial"/>
        <family val="2"/>
        <charset val="204"/>
      </rPr>
      <t xml:space="preserve">, раздел </t>
    </r>
    <r>
      <rPr>
        <b/>
        <sz val="9"/>
        <color theme="1"/>
        <rFont val="Arial"/>
        <family val="2"/>
        <charset val="204"/>
      </rPr>
      <t>«Заказы»</t>
    </r>
  </si>
  <si>
    <r>
      <t xml:space="preserve">Доработки на </t>
    </r>
    <r>
      <rPr>
        <b/>
        <sz val="9"/>
        <color theme="1"/>
        <rFont val="Arial"/>
        <family val="2"/>
        <charset val="204"/>
      </rPr>
      <t>сайте «Коллекция»</t>
    </r>
    <r>
      <rPr>
        <sz val="9"/>
        <color theme="1"/>
        <rFont val="Arial"/>
        <family val="2"/>
        <charset val="204"/>
      </rPr>
      <t xml:space="preserve">. </t>
    </r>
    <r>
      <rPr>
        <b/>
        <sz val="9"/>
        <color theme="1"/>
        <rFont val="Arial"/>
        <family val="2"/>
        <charset val="204"/>
      </rPr>
      <t>Личный кабинет</t>
    </r>
    <r>
      <rPr>
        <sz val="9"/>
        <color theme="1"/>
        <rFont val="Arial"/>
        <family val="2"/>
        <charset val="204"/>
      </rPr>
      <t xml:space="preserve">, раздел </t>
    </r>
    <r>
      <rPr>
        <b/>
        <sz val="9"/>
        <color theme="1"/>
        <rFont val="Arial"/>
        <family val="2"/>
        <charset val="204"/>
      </rPr>
      <t>«Корзина»</t>
    </r>
  </si>
  <si>
    <r>
      <t xml:space="preserve">Доработка </t>
    </r>
    <r>
      <rPr>
        <b/>
        <sz val="9"/>
        <color theme="1"/>
        <rFont val="Arial"/>
        <family val="2"/>
        <charset val="204"/>
      </rPr>
      <t>нотификаций WishList</t>
    </r>
  </si>
  <si>
    <r>
      <t xml:space="preserve">Доработки </t>
    </r>
    <r>
      <rPr>
        <b/>
        <sz val="9"/>
        <color theme="1"/>
        <rFont val="Arial"/>
        <family val="2"/>
        <charset val="204"/>
      </rPr>
      <t>АРМ Администратора каталога</t>
    </r>
    <r>
      <rPr>
        <sz val="9"/>
        <color theme="1"/>
        <rFont val="Arial"/>
        <family val="2"/>
        <charset val="204"/>
      </rPr>
      <t xml:space="preserve"> </t>
    </r>
    <r>
      <rPr>
        <b/>
        <sz val="9"/>
        <color theme="1"/>
        <rFont val="Arial"/>
        <family val="2"/>
        <charset val="204"/>
      </rPr>
      <t>вознаграждений</t>
    </r>
    <r>
      <rPr>
        <sz val="9"/>
        <color theme="1"/>
        <rFont val="Arial"/>
        <family val="2"/>
        <charset val="204"/>
      </rPr>
      <t xml:space="preserve"> (Каталог и заказы), вкладка «</t>
    </r>
    <r>
      <rPr>
        <b/>
        <sz val="9"/>
        <color theme="1"/>
        <rFont val="Arial"/>
        <family val="2"/>
        <charset val="204"/>
      </rPr>
      <t>Вознаграждения</t>
    </r>
    <r>
      <rPr>
        <sz val="9"/>
        <color theme="1"/>
        <rFont val="Arial"/>
        <family val="2"/>
        <charset val="204"/>
      </rPr>
      <t>»</t>
    </r>
  </si>
  <si>
    <r>
      <t xml:space="preserve">Доработки </t>
    </r>
    <r>
      <rPr>
        <b/>
        <sz val="9"/>
        <color theme="1"/>
        <rFont val="Arial"/>
        <family val="2"/>
        <charset val="204"/>
      </rPr>
      <t>АРМ Администратора каталога вознаграждений</t>
    </r>
    <r>
      <rPr>
        <sz val="9"/>
        <color theme="1"/>
        <rFont val="Arial"/>
        <family val="2"/>
        <charset val="204"/>
      </rPr>
      <t xml:space="preserve"> (Каталог и заказы), вкладка </t>
    </r>
    <r>
      <rPr>
        <b/>
        <sz val="9"/>
        <color theme="1"/>
        <rFont val="Arial"/>
        <family val="2"/>
        <charset val="204"/>
      </rPr>
      <t>«Заказы»</t>
    </r>
  </si>
  <si>
    <r>
      <t xml:space="preserve">Доработки </t>
    </r>
    <r>
      <rPr>
        <b/>
        <sz val="9"/>
        <color theme="1"/>
        <rFont val="Arial"/>
        <family val="2"/>
        <charset val="204"/>
      </rPr>
      <t>АРМ Администратора безопасности</t>
    </r>
    <r>
      <rPr>
        <sz val="9"/>
        <color theme="1"/>
        <rFont val="Arial"/>
        <family val="2"/>
        <charset val="204"/>
      </rPr>
      <t xml:space="preserve"> (Клиенты), вкладка «Клиенты», подраздел </t>
    </r>
    <r>
      <rPr>
        <b/>
        <sz val="9"/>
        <color theme="1"/>
        <rFont val="Arial"/>
        <family val="2"/>
        <charset val="204"/>
      </rPr>
      <t>«Заказы»</t>
    </r>
  </si>
  <si>
    <r>
      <t xml:space="preserve">Доработка </t>
    </r>
    <r>
      <rPr>
        <b/>
        <sz val="9"/>
        <color theme="1"/>
        <rFont val="Arial"/>
        <family val="2"/>
        <charset val="204"/>
      </rPr>
      <t>e-mail оповещения о заказе поставщиков о заказах</t>
    </r>
  </si>
  <si>
    <r>
      <t>Доработка</t>
    </r>
    <r>
      <rPr>
        <b/>
        <sz val="9"/>
        <color theme="1"/>
        <rFont val="Arial"/>
        <family val="2"/>
        <charset val="204"/>
      </rPr>
      <t xml:space="preserve"> взаимодействия с поставщиками вознаграждений 2.10 Получение каталога вознаграждений</t>
    </r>
  </si>
  <si>
    <t>Доработка алгоритма определения доступности товаров</t>
  </si>
  <si>
    <t>Добавление информера на страницу вознаграждения</t>
  </si>
  <si>
    <t>Создание формы заказа вознаграждения по email</t>
  </si>
  <si>
    <t>Отображение заказов с доставкой по email на странице с информацией о заказе</t>
  </si>
  <si>
    <t>Выводить информацию об email</t>
  </si>
  <si>
    <t>Доработка алгоритма формирования мультипозиционного заказа</t>
  </si>
  <si>
    <t>Товары с доставкой по email могут попасть в заказ только по отдельности.</t>
  </si>
  <si>
    <t>Доработка алгоритма формирования нотификаций</t>
  </si>
  <si>
    <r>
      <t xml:space="preserve">Товары, поддерживающие доставку по email доступны для всех регионов, независимо от географии доставки поставщика.
</t>
    </r>
    <r>
      <rPr>
        <sz val="8"/>
        <color rgb="FF00B050"/>
        <rFont val="Arial"/>
        <family val="2"/>
        <charset val="204"/>
      </rPr>
      <t>От задачи можно отказаться (потребуется актуализация спецификации). Доступности вознаграждений по всей России можно добиться через манипуляции с матрицей доставки.</t>
    </r>
  </si>
  <si>
    <t>Доработка формы редактирования вознаграждения</t>
  </si>
  <si>
    <r>
      <t xml:space="preserve">Не учитывать принятую "усреднённую" стоимость доставки при расчёте доступности желаемых вознаграждений для товаров с доставкой по email
</t>
    </r>
    <r>
      <rPr>
        <sz val="8"/>
        <color rgb="FF00B050"/>
        <rFont val="Arial"/>
        <family val="2"/>
        <charset val="204"/>
      </rPr>
      <t>От задачи можно отказаться (потребуется актуализация спецификации). Потребуется актуализация спецификации</t>
    </r>
  </si>
  <si>
    <t>Доработка страницы со списком заказов клиента</t>
  </si>
  <si>
    <t>Доработка страницы со списком заказов поставщика</t>
  </si>
  <si>
    <t>Доработка страницы с подробной информацией о заказе поставщика</t>
  </si>
  <si>
    <t>Доработка страницы с подробной информацией о заказе клиента</t>
  </si>
  <si>
    <t>Доработка реестра совершённых заказов</t>
  </si>
  <si>
    <t>Выгружать информацио об email</t>
  </si>
  <si>
    <t>Доработка загрузки каталога вознаграждений</t>
  </si>
  <si>
    <t>Обновление сущностей Каталога</t>
  </si>
  <si>
    <t>1. Заведение нового типа доставки "Доставка по email"
2. Добавление признака поддержки доставки по email в сущости Товар (Product)</t>
  </si>
  <si>
    <t>Доработка алгоритма создания заказа для поддержки заказов с доставкой по email</t>
  </si>
  <si>
    <t xml:space="preserve">Обновление правил валидации заказа для поддержки заказов с доставкой по email
</t>
  </si>
  <si>
    <t>Обновление API внутренних сервисов каталога</t>
  </si>
  <si>
    <t>1.Сервисы доступа к товарам и категориям (для сайта и АРМа)
2. Сервисы работы с заказами (для сайта и АРМа)
3. Сервисы работы с корзиной</t>
  </si>
  <si>
    <t>Общие задачи разработки</t>
  </si>
  <si>
    <t>1. Выводить информацию об email
2. Внутреняя интеграция с компонентом Каталог (сервисы работы с заказами для АРМ)</t>
  </si>
  <si>
    <t>1. Выводить информацию об email
2. Внутреняя интеграция с компонентом Каталог (сервисы работы с заказами для сайта)</t>
  </si>
  <si>
    <t>1. Добавить флаг "доставка по email"
2. Убрать ограничение валидации
3. Внутреняя интеграция с компонентом Каталог (сервисы доступа к товарам для АРМ)</t>
  </si>
  <si>
    <t>1. Вёрстка и прототипирование
2. Серверная часть
3. Внутренняя интеграция с компонентом Каталог (сервисы работы с заказами для сайта)</t>
  </si>
  <si>
    <r>
      <rPr>
        <sz val="8"/>
        <rFont val="Arial"/>
        <family val="2"/>
        <charset val="204"/>
      </rPr>
      <t>1. Вёрстка
2. Внутренняя интеграция с компонентом Каталог (сервисы доступа к товарам для сайта)</t>
    </r>
    <r>
      <rPr>
        <sz val="8"/>
        <color rgb="FF00B050"/>
        <rFont val="Arial"/>
        <family val="2"/>
        <charset val="204"/>
      </rPr>
      <t xml:space="preserve">
От задачи можно отказаться (потребуется актуализация спецификации)</t>
    </r>
  </si>
  <si>
    <t>Доработка шаблона email оповещений партнёров</t>
  </si>
  <si>
    <t>Проектирование доработок компонента Каталог</t>
  </si>
  <si>
    <r>
      <t xml:space="preserve">Доработка формата.
</t>
    </r>
    <r>
      <rPr>
        <sz val="8"/>
        <color rgb="FF00B050"/>
        <rFont val="Arial"/>
        <family val="2"/>
        <charset val="204"/>
      </rPr>
      <t xml:space="preserve">От задачи можно отказаться (потребуется актуализация спецификации). Доставка по email будет доступна только директ-партнёрам, </t>
    </r>
    <r>
      <rPr>
        <b/>
        <sz val="8"/>
        <color rgb="FF00B050"/>
        <rFont val="Arial"/>
        <family val="2"/>
        <charset val="204"/>
      </rPr>
      <t>редактирующим вознаградения через АРМ</t>
    </r>
  </si>
  <si>
    <t>Проектирование и постановка задач</t>
  </si>
  <si>
    <t>Обновление документа "Описание электронного обмена информацией с поставщиками вознаграждений"</t>
  </si>
  <si>
    <t>Проектирование доработок в формат XML-каталога</t>
  </si>
  <si>
    <r>
      <t xml:space="preserve">Обновление описания формата каталога.
</t>
    </r>
    <r>
      <rPr>
        <sz val="8"/>
        <color rgb="FF00B050"/>
        <rFont val="Arial"/>
        <family val="2"/>
        <charset val="204"/>
      </rPr>
      <t xml:space="preserve">От задачи можно отказаться (потребуется актуализация спецификации), если отказаться от </t>
    </r>
    <r>
      <rPr>
        <b/>
        <sz val="8"/>
        <color rgb="FF00B050"/>
        <rFont val="Arial"/>
        <family val="2"/>
        <charset val="204"/>
      </rPr>
      <t>доработки взаимодействия с поставщиками вознаграждений 2.10 Получение каталога вознаграждений</t>
    </r>
  </si>
  <si>
    <r>
      <t xml:space="preserve">От задачи можно отказаться (потребуется актуализация спецификации), если отказаться от </t>
    </r>
    <r>
      <rPr>
        <b/>
        <sz val="8"/>
        <color rgb="FF00B050"/>
        <rFont val="Arial"/>
        <family val="2"/>
        <charset val="204"/>
      </rPr>
      <t>доработки взаимодействия с поставщиками вознаграждений 2.10 Получение каталога вознаграждений</t>
    </r>
  </si>
  <si>
    <t>№</t>
  </si>
  <si>
    <t>Функция</t>
  </si>
  <si>
    <t>Исх. Трудоёмкость</t>
  </si>
  <si>
    <t>Δ</t>
  </si>
  <si>
    <t>Изменения</t>
  </si>
  <si>
    <t>Ограничения, которые эти изменения налагают</t>
  </si>
  <si>
    <t>Рез. Трудоёмкость</t>
  </si>
  <si>
    <t>ИТОГО:</t>
  </si>
  <si>
    <t> </t>
  </si>
  <si>
    <t>Итого, экономия, часов:</t>
  </si>
  <si>
    <t>Итого, экономия, %:</t>
  </si>
  <si>
    <t xml:space="preserve">Спецификация для договора
</t>
  </si>
  <si>
    <t>Обновление спецификации после выполнения работ (к окончанию релиза</t>
  </si>
  <si>
    <t>Аналитическая поддержка (при возникновении вопросов в ходе разработки - решение их с Заказчиком, ответы на вопросы Заказчика и команды по функционалу)</t>
  </si>
  <si>
    <t>Управление проектом
- инициация проекта (заведение задач в jira, создание проекта в реестре),
- создание и обновление проектного плана,
- контроль трудозатрат (бюджета),
- контроль исполнения требований (scope),
- контроль сроков,
- планирование ресурсов,
- отчеты.</t>
  </si>
  <si>
    <t>Техническое руководство (ревью кода, консультации по тех. реализации, коммуникации с командой  разработчиков)</t>
  </si>
  <si>
    <t>На обсуждение требований, написание спецификации уже потрачено ок. 20 часов. Могут потребоваться мелкие коррективы для оформления к договору или по небольшим комментариям от заказчика.</t>
  </si>
  <si>
    <t>Не дорабатываем взаимодействие с оффлайн-партнерами.</t>
  </si>
  <si>
    <t xml:space="preserve">Через yml-каталог невозможно залить вознаграждения с признаком "доставка по e-mail". </t>
  </si>
  <si>
    <t>Не дорабатываем алгоритм формирования нотификаций</t>
  </si>
  <si>
    <t>Нотификации о возможности приобретения вознаграждения с доставкой по e-mail как и прежде будут приходить при наличии у клиента средств на покупку вознаграждения + средняя стоимость доставки.</t>
  </si>
  <si>
    <t>Не публикуем на странице вознаграждения уникальный информер вознаграждения с доставкой по e-mail</t>
  </si>
  <si>
    <t>Товары с доставкой по e-mail не будут иметь никакого отличительноо признака на странице вознаграждений.
При необходимости поставщик может опубликовать информацию о доставке по e-mail в описании вознаграждения.</t>
  </si>
  <si>
    <t>Не делать для товаров с доставкой по e-mail доставки по всей России</t>
  </si>
  <si>
    <t>В этом случае решить вопрос с доставкой таких товаров можно с помощью матрицы доставки: а именно для товаров с нулевым весом прописать геограцию доставки - вся Россия.
Но в этом случае ВСЕ товары партнера будут отображаться по всей России. А при заказе товара с весом &gt; 0 грамм на форме оформления заказа клиент будет проинформирован, что заказать товар невозможно.
От этого функционала отказываться не рекомендуется.</t>
  </si>
  <si>
    <t>Роли</t>
  </si>
  <si>
    <t>Аналитик</t>
  </si>
  <si>
    <t>Архитектор</t>
  </si>
  <si>
    <t>Дев-лид</t>
  </si>
  <si>
    <t>Менеджер</t>
  </si>
  <si>
    <t xml:space="preserve">Cтарший разработчик </t>
  </si>
  <si>
    <t>Тестировщик</t>
  </si>
  <si>
    <t>Разработчик, Старший разработчик</t>
  </si>
  <si>
    <t>Старший разработчик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</si>
</sst>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B050"/>
      <name val="Arial"/>
      <family val="2"/>
      <charset val="204"/>
    </font>
    <font>
      <b/>
      <sz val="8"/>
      <color rgb="FF00B050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B5AB2"/>
      <name val="Arial"/>
      <family val="2"/>
      <charset val="204"/>
    </font>
    <font>
      <b/>
      <sz val="10"/>
      <color rgb="FF0B5AB2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D0D0"/>
        <bgColor rgb="FFC0C0C0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7" fillId="0" borderId="0" applyFont="0" applyFill="0" applyBorder="0" applyAlignment="0" applyProtection="0"/>
  </cellStyleXfs>
  <cellXfs count="104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top" wrapText="1"/>
    </xf>
    <xf numFmtId="1" fontId="7" fillId="3" borderId="3" xfId="0" applyNumberFormat="1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vertical="top" wrapText="1"/>
    </xf>
    <xf numFmtId="1" fontId="5" fillId="3" borderId="1" xfId="0" applyNumberFormat="1" applyFont="1" applyFill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1" fontId="5" fillId="0" borderId="1" xfId="0" applyNumberFormat="1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10" fillId="0" borderId="0" xfId="0" applyFont="1" applyAlignment="1">
      <alignment vertical="center" wrapText="1"/>
    </xf>
    <xf numFmtId="1" fontId="5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 wrapText="1"/>
    </xf>
    <xf numFmtId="1" fontId="5" fillId="0" borderId="0" xfId="0" applyNumberFormat="1" applyFont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2" fontId="5" fillId="0" borderId="0" xfId="0" applyNumberFormat="1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0" fontId="11" fillId="4" borderId="1" xfId="231" applyFont="1" applyFill="1" applyBorder="1" applyAlignment="1">
      <alignment horizontal="center" vertical="top" wrapText="1"/>
    </xf>
    <xf numFmtId="1" fontId="7" fillId="4" borderId="1" xfId="0" applyNumberFormat="1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top" wrapText="1"/>
    </xf>
    <xf numFmtId="0" fontId="6" fillId="0" borderId="0" xfId="0" applyFont="1" applyAlignment="1">
      <alignment vertical="top" wrapText="1"/>
    </xf>
    <xf numFmtId="1" fontId="7" fillId="2" borderId="3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vertical="top" wrapText="1"/>
    </xf>
    <xf numFmtId="1" fontId="7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vertical="top" wrapText="1"/>
    </xf>
    <xf numFmtId="1" fontId="7" fillId="0" borderId="4" xfId="0" applyNumberFormat="1" applyFont="1" applyFill="1" applyBorder="1" applyAlignment="1">
      <alignment vertical="top" wrapText="1"/>
    </xf>
    <xf numFmtId="1" fontId="7" fillId="0" borderId="5" xfId="0" applyNumberFormat="1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 wrapText="1"/>
    </xf>
    <xf numFmtId="1" fontId="7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top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vertical="top" wrapText="1"/>
    </xf>
    <xf numFmtId="0" fontId="15" fillId="0" borderId="1" xfId="0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1" fontId="7" fillId="2" borderId="2" xfId="0" applyNumberFormat="1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1" fontId="5" fillId="2" borderId="1" xfId="0" applyNumberFormat="1" applyFont="1" applyFill="1" applyBorder="1" applyAlignment="1">
      <alignment horizontal="center" vertical="top" wrapText="1"/>
    </xf>
    <xf numFmtId="1" fontId="7" fillId="2" borderId="1" xfId="0" applyNumberFormat="1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0" fillId="0" borderId="2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vertical="top" wrapText="1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vertical="center"/>
    </xf>
    <xf numFmtId="0" fontId="19" fillId="6" borderId="1" xfId="0" applyFont="1" applyFill="1" applyBorder="1" applyAlignment="1">
      <alignment horizontal="center" vertical="top"/>
    </xf>
    <xf numFmtId="0" fontId="20" fillId="6" borderId="1" xfId="0" applyFont="1" applyFill="1" applyBorder="1" applyAlignment="1">
      <alignment horizontal="left" vertical="top" wrapText="1"/>
    </xf>
    <xf numFmtId="0" fontId="20" fillId="6" borderId="1" xfId="0" applyFont="1" applyFill="1" applyBorder="1" applyAlignment="1">
      <alignment horizontal="center" vertical="top" wrapText="1"/>
    </xf>
    <xf numFmtId="1" fontId="21" fillId="6" borderId="1" xfId="0" applyNumberFormat="1" applyFont="1" applyFill="1" applyBorder="1" applyAlignment="1">
      <alignment horizontal="center" vertical="top"/>
    </xf>
    <xf numFmtId="0" fontId="20" fillId="0" borderId="0" xfId="0" applyFont="1" applyAlignment="1">
      <alignment horizontal="left" vertical="top"/>
    </xf>
    <xf numFmtId="0" fontId="19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top" wrapText="1"/>
    </xf>
    <xf numFmtId="1" fontId="21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 wrapText="1"/>
    </xf>
    <xf numFmtId="0" fontId="19" fillId="0" borderId="1" xfId="0" applyFont="1" applyBorder="1" applyAlignment="1">
      <alignment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center" vertical="top"/>
    </xf>
    <xf numFmtId="9" fontId="19" fillId="0" borderId="0" xfId="235" applyFont="1" applyAlignment="1">
      <alignment horizontal="center" vertical="top"/>
    </xf>
    <xf numFmtId="0" fontId="20" fillId="0" borderId="0" xfId="0" applyFont="1" applyAlignment="1">
      <alignment wrapText="1"/>
    </xf>
    <xf numFmtId="0" fontId="20" fillId="0" borderId="0" xfId="0" applyFont="1"/>
    <xf numFmtId="0" fontId="20" fillId="0" borderId="0" xfId="0" applyFont="1" applyAlignment="1">
      <alignment horizontal="left" wrapText="1"/>
    </xf>
    <xf numFmtId="1" fontId="7" fillId="2" borderId="2" xfId="0" applyNumberFormat="1" applyFont="1" applyFill="1" applyBorder="1" applyAlignment="1">
      <alignment horizontal="center" vertical="top" wrapText="1"/>
    </xf>
    <xf numFmtId="1" fontId="7" fillId="0" borderId="2" xfId="0" applyNumberFormat="1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center"/>
    </xf>
    <xf numFmtId="0" fontId="8" fillId="0" borderId="6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 wrapText="1"/>
    </xf>
    <xf numFmtId="0" fontId="10" fillId="2" borderId="7" xfId="0" applyFont="1" applyFill="1" applyBorder="1" applyAlignment="1">
      <alignment horizontal="center" vertical="top" wrapText="1"/>
    </xf>
    <xf numFmtId="0" fontId="10" fillId="0" borderId="7" xfId="0" applyFont="1" applyFill="1" applyBorder="1" applyAlignment="1">
      <alignment horizontal="center" vertical="top" wrapText="1"/>
    </xf>
    <xf numFmtId="0" fontId="10" fillId="0" borderId="7" xfId="0" applyFont="1" applyFill="1" applyBorder="1" applyAlignment="1">
      <alignment horizontal="center" vertical="top" wrapText="1"/>
    </xf>
    <xf numFmtId="0" fontId="10" fillId="2" borderId="7" xfId="0" applyFont="1" applyFill="1" applyBorder="1" applyAlignment="1">
      <alignment horizontal="center" vertical="top" wrapText="1"/>
    </xf>
    <xf numFmtId="0" fontId="8" fillId="0" borderId="8" xfId="0" applyFont="1" applyFill="1" applyBorder="1" applyAlignment="1">
      <alignment horizontal="center" vertical="top" wrapText="1"/>
    </xf>
    <xf numFmtId="0" fontId="10" fillId="0" borderId="9" xfId="0" applyFont="1" applyFill="1" applyBorder="1" applyAlignment="1">
      <alignment horizontal="center" vertical="top" wrapText="1"/>
    </xf>
    <xf numFmtId="0" fontId="10" fillId="2" borderId="9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vertical="top" wrapText="1"/>
    </xf>
    <xf numFmtId="0" fontId="10" fillId="0" borderId="4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0" fillId="0" borderId="5" xfId="0" applyFont="1" applyFill="1" applyBorder="1" applyAlignment="1">
      <alignment horizontal="center" vertical="top" wrapText="1"/>
    </xf>
  </cellXfs>
  <cellStyles count="236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  <cellStyle name="Процентный" xfId="235" builtinId="5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7"/>
  <sheetViews>
    <sheetView tabSelected="1" topLeftCell="C1" workbookViewId="0">
      <pane ySplit="1" topLeftCell="A2" activePane="bottomLeft" state="frozen"/>
      <selection activeCell="C1" sqref="C1"/>
      <selection pane="bottomLeft" activeCell="G7" sqref="G7"/>
    </sheetView>
  </sheetViews>
  <sheetFormatPr defaultColWidth="8.85546875" defaultRowHeight="12" x14ac:dyDescent="0.25"/>
  <cols>
    <col min="1" max="1" width="12.28515625" style="16" hidden="1" customWidth="1"/>
    <col min="2" max="2" width="7.140625" style="16" hidden="1" customWidth="1"/>
    <col min="3" max="3" width="8.85546875" style="38" customWidth="1"/>
    <col min="4" max="4" width="33.140625" style="17" customWidth="1"/>
    <col min="5" max="5" width="19.28515625" style="11" bestFit="1" customWidth="1"/>
    <col min="6" max="6" width="14.85546875" style="6" bestFit="1" customWidth="1"/>
    <col min="7" max="7" width="45.28515625" style="18" customWidth="1"/>
    <col min="8" max="8" width="7.85546875" style="19" customWidth="1"/>
    <col min="9" max="9" width="10" style="19" customWidth="1"/>
    <col min="10" max="10" width="9.42578125" style="19" customWidth="1"/>
    <col min="11" max="11" width="9" style="19" customWidth="1"/>
    <col min="12" max="12" width="9.28515625" style="19" bestFit="1" customWidth="1"/>
    <col min="13" max="13" width="11.42578125" style="20" bestFit="1" customWidth="1"/>
    <col min="14" max="14" width="8" style="19" customWidth="1"/>
    <col min="15" max="15" width="102.28515625" style="35" customWidth="1"/>
    <col min="16" max="16384" width="8.85546875" style="11"/>
  </cols>
  <sheetData>
    <row r="1" spans="1:15" s="6" customFormat="1" ht="36" x14ac:dyDescent="0.25">
      <c r="A1" s="1" t="s">
        <v>16</v>
      </c>
      <c r="B1" s="1" t="s">
        <v>17</v>
      </c>
      <c r="C1" s="36" t="s">
        <v>15</v>
      </c>
      <c r="D1" s="2" t="s">
        <v>14</v>
      </c>
      <c r="E1" s="2" t="s">
        <v>111</v>
      </c>
      <c r="F1" s="2" t="s">
        <v>19</v>
      </c>
      <c r="G1" s="3" t="s">
        <v>18</v>
      </c>
      <c r="H1" s="4" t="s">
        <v>1</v>
      </c>
      <c r="I1" s="4" t="s">
        <v>2</v>
      </c>
      <c r="J1" s="4" t="s">
        <v>0</v>
      </c>
      <c r="K1" s="4" t="s">
        <v>7</v>
      </c>
      <c r="L1" s="4" t="s">
        <v>8</v>
      </c>
      <c r="M1" s="5" t="s">
        <v>9</v>
      </c>
      <c r="N1" s="4" t="s">
        <v>10</v>
      </c>
      <c r="O1" s="33" t="s">
        <v>4</v>
      </c>
    </row>
    <row r="2" spans="1:15" s="14" customFormat="1" ht="112.5" x14ac:dyDescent="0.25">
      <c r="A2" s="29"/>
      <c r="B2" s="30"/>
      <c r="C2" s="8">
        <f>SUM(M3:M31)</f>
        <v>191.94367073111681</v>
      </c>
      <c r="D2" s="9" t="s">
        <v>35</v>
      </c>
      <c r="E2" s="100"/>
      <c r="F2" s="31"/>
      <c r="G2" s="13"/>
      <c r="H2" s="10"/>
      <c r="I2" s="10"/>
      <c r="J2" s="10"/>
      <c r="K2" s="10"/>
      <c r="L2" s="10"/>
      <c r="M2" s="7"/>
      <c r="N2" s="10"/>
      <c r="O2" s="34" t="s">
        <v>36</v>
      </c>
    </row>
    <row r="3" spans="1:15" s="14" customFormat="1" ht="24" x14ac:dyDescent="0.25">
      <c r="A3" s="15"/>
      <c r="B3" s="15"/>
      <c r="C3" s="40"/>
      <c r="D3" s="90"/>
      <c r="E3" s="101" t="s">
        <v>112</v>
      </c>
      <c r="F3" s="98" t="s">
        <v>23</v>
      </c>
      <c r="G3" s="42" t="s">
        <v>97</v>
      </c>
      <c r="H3" s="12">
        <v>14</v>
      </c>
      <c r="I3" s="12">
        <v>15</v>
      </c>
      <c r="J3" s="12">
        <v>16</v>
      </c>
      <c r="K3" s="12">
        <f t="shared" ref="K3:K24" si="0">(H3+4*I3+J3)/6</f>
        <v>15</v>
      </c>
      <c r="L3" s="12">
        <f t="shared" ref="L3:L31" si="1">K3/$H$36</f>
        <v>23.076923076923077</v>
      </c>
      <c r="M3" s="43">
        <f t="shared" ref="M3:M31" si="2">K3*$H$39/$H$35</f>
        <v>25.041574785533829</v>
      </c>
      <c r="N3" s="12">
        <f t="shared" ref="N3:N24" si="3">(J3-H3)/6</f>
        <v>0.33333333333333331</v>
      </c>
      <c r="O3" s="59" t="s">
        <v>102</v>
      </c>
    </row>
    <row r="4" spans="1:15" s="14" customFormat="1" ht="24" x14ac:dyDescent="0.25">
      <c r="A4" s="15"/>
      <c r="B4" s="15"/>
      <c r="C4" s="37"/>
      <c r="D4" s="91"/>
      <c r="E4" s="57" t="s">
        <v>112</v>
      </c>
      <c r="F4" s="98" t="s">
        <v>23</v>
      </c>
      <c r="G4" s="42" t="s">
        <v>98</v>
      </c>
      <c r="H4" s="12">
        <v>1</v>
      </c>
      <c r="I4" s="12">
        <v>1</v>
      </c>
      <c r="J4" s="12">
        <v>2</v>
      </c>
      <c r="K4" s="12">
        <f t="shared" ref="K4" si="4">(H4+4*I4+J4)/6</f>
        <v>1.1666666666666667</v>
      </c>
      <c r="L4" s="12">
        <f t="shared" si="1"/>
        <v>1.7948717948717949</v>
      </c>
      <c r="M4" s="43">
        <f t="shared" si="2"/>
        <v>1.9476780388748536</v>
      </c>
      <c r="N4" s="12">
        <f t="shared" si="3"/>
        <v>0.16666666666666666</v>
      </c>
      <c r="O4" s="59"/>
    </row>
    <row r="5" spans="1:15" s="14" customFormat="1" x14ac:dyDescent="0.25">
      <c r="A5" s="15"/>
      <c r="B5" s="15"/>
      <c r="C5" s="37"/>
      <c r="D5" s="91"/>
      <c r="E5" s="57" t="s">
        <v>113</v>
      </c>
      <c r="F5" s="98" t="s">
        <v>24</v>
      </c>
      <c r="G5" s="42" t="s">
        <v>79</v>
      </c>
      <c r="H5" s="12">
        <v>3</v>
      </c>
      <c r="I5" s="12">
        <v>6</v>
      </c>
      <c r="J5" s="12">
        <v>12</v>
      </c>
      <c r="K5" s="12">
        <f t="shared" si="0"/>
        <v>6.5</v>
      </c>
      <c r="L5" s="12">
        <f t="shared" si="1"/>
        <v>10</v>
      </c>
      <c r="M5" s="43">
        <f t="shared" si="2"/>
        <v>10.851349073731326</v>
      </c>
      <c r="N5" s="12">
        <f t="shared" si="3"/>
        <v>1.5</v>
      </c>
      <c r="O5" s="44" t="s">
        <v>81</v>
      </c>
    </row>
    <row r="6" spans="1:15" s="14" customFormat="1" ht="22.5" x14ac:dyDescent="0.25">
      <c r="A6" s="15"/>
      <c r="B6" s="15"/>
      <c r="C6" s="37"/>
      <c r="D6" s="91"/>
      <c r="E6" s="57" t="s">
        <v>113</v>
      </c>
      <c r="F6" s="98" t="s">
        <v>24</v>
      </c>
      <c r="G6" s="42" t="s">
        <v>83</v>
      </c>
      <c r="H6" s="12">
        <v>1</v>
      </c>
      <c r="I6" s="12">
        <v>2</v>
      </c>
      <c r="J6" s="12">
        <v>4</v>
      </c>
      <c r="K6" s="12">
        <f t="shared" ref="K6" si="5">(H6+4*I6+J6)/6</f>
        <v>2.1666666666666665</v>
      </c>
      <c r="L6" s="12">
        <f t="shared" si="1"/>
        <v>3.333333333333333</v>
      </c>
      <c r="M6" s="43">
        <f t="shared" si="2"/>
        <v>3.6171163579104419</v>
      </c>
      <c r="N6" s="12">
        <f t="shared" ref="N6" si="6">(J6-H6)/6</f>
        <v>0.5</v>
      </c>
      <c r="O6" s="48" t="s">
        <v>85</v>
      </c>
    </row>
    <row r="7" spans="1:15" s="14" customFormat="1" ht="45" x14ac:dyDescent="0.25">
      <c r="A7" s="15"/>
      <c r="B7" s="15"/>
      <c r="C7" s="37"/>
      <c r="D7" s="91"/>
      <c r="E7" s="57" t="s">
        <v>113</v>
      </c>
      <c r="F7" s="98" t="s">
        <v>24</v>
      </c>
      <c r="G7" s="42" t="s">
        <v>82</v>
      </c>
      <c r="H7" s="12">
        <v>1</v>
      </c>
      <c r="I7" s="12">
        <v>2</v>
      </c>
      <c r="J7" s="12">
        <v>3</v>
      </c>
      <c r="K7" s="12">
        <f t="shared" si="0"/>
        <v>2</v>
      </c>
      <c r="L7" s="12">
        <f t="shared" si="1"/>
        <v>3.0769230769230766</v>
      </c>
      <c r="M7" s="43">
        <f t="shared" si="2"/>
        <v>3.3388766380711772</v>
      </c>
      <c r="N7" s="12">
        <f t="shared" ref="N7" si="7">(J7-H7)/6</f>
        <v>0.33333333333333331</v>
      </c>
      <c r="O7" s="44" t="s">
        <v>84</v>
      </c>
    </row>
    <row r="8" spans="1:15" s="55" customFormat="1" ht="22.5" x14ac:dyDescent="0.25">
      <c r="A8" s="49"/>
      <c r="B8" s="49"/>
      <c r="C8" s="87"/>
      <c r="D8" s="92" t="s">
        <v>72</v>
      </c>
      <c r="E8" s="58" t="s">
        <v>119</v>
      </c>
      <c r="F8" s="99" t="s">
        <v>29</v>
      </c>
      <c r="G8" s="51" t="s">
        <v>66</v>
      </c>
      <c r="H8" s="52">
        <v>1</v>
      </c>
      <c r="I8" s="52">
        <v>2</v>
      </c>
      <c r="J8" s="52">
        <v>4</v>
      </c>
      <c r="K8" s="52">
        <f t="shared" si="0"/>
        <v>2.1666666666666665</v>
      </c>
      <c r="L8" s="52">
        <f t="shared" si="1"/>
        <v>3.333333333333333</v>
      </c>
      <c r="M8" s="53">
        <f t="shared" si="2"/>
        <v>3.6171163579104419</v>
      </c>
      <c r="N8" s="52">
        <f t="shared" si="3"/>
        <v>0.5</v>
      </c>
      <c r="O8" s="54" t="s">
        <v>67</v>
      </c>
    </row>
    <row r="9" spans="1:15" s="55" customFormat="1" ht="33.75" x14ac:dyDescent="0.25">
      <c r="A9" s="49"/>
      <c r="B9" s="49"/>
      <c r="C9" s="87"/>
      <c r="D9" s="92"/>
      <c r="E9" s="58" t="s">
        <v>119</v>
      </c>
      <c r="F9" s="99" t="s">
        <v>29</v>
      </c>
      <c r="G9" s="51" t="s">
        <v>70</v>
      </c>
      <c r="H9" s="52">
        <v>1</v>
      </c>
      <c r="I9" s="52">
        <v>2</v>
      </c>
      <c r="J9" s="52">
        <v>4</v>
      </c>
      <c r="K9" s="52">
        <f t="shared" si="0"/>
        <v>2.1666666666666665</v>
      </c>
      <c r="L9" s="52">
        <f t="shared" si="1"/>
        <v>3.333333333333333</v>
      </c>
      <c r="M9" s="53">
        <f t="shared" si="2"/>
        <v>3.6171163579104419</v>
      </c>
      <c r="N9" s="52">
        <f t="shared" si="3"/>
        <v>0.5</v>
      </c>
      <c r="O9" s="54" t="s">
        <v>71</v>
      </c>
    </row>
    <row r="10" spans="1:15" s="14" customFormat="1" ht="45" x14ac:dyDescent="0.25">
      <c r="A10" s="15"/>
      <c r="B10" s="15"/>
      <c r="C10" s="37"/>
      <c r="D10" s="47" t="s">
        <v>37</v>
      </c>
      <c r="E10" s="102" t="s">
        <v>119</v>
      </c>
      <c r="F10" s="98" t="s">
        <v>29</v>
      </c>
      <c r="G10" s="42" t="s">
        <v>48</v>
      </c>
      <c r="H10" s="12">
        <v>2</v>
      </c>
      <c r="I10" s="12">
        <v>4</v>
      </c>
      <c r="J10" s="12">
        <v>6</v>
      </c>
      <c r="K10" s="12">
        <f t="shared" si="0"/>
        <v>4</v>
      </c>
      <c r="L10" s="12">
        <f t="shared" si="1"/>
        <v>6.1538461538461533</v>
      </c>
      <c r="M10" s="43">
        <f t="shared" si="2"/>
        <v>6.6777532761423544</v>
      </c>
      <c r="N10" s="12">
        <f t="shared" si="3"/>
        <v>0.66666666666666663</v>
      </c>
      <c r="O10" s="44" t="s">
        <v>56</v>
      </c>
    </row>
    <row r="11" spans="1:15" s="55" customFormat="1" ht="33.75" x14ac:dyDescent="0.25">
      <c r="A11" s="49"/>
      <c r="B11" s="49"/>
      <c r="C11" s="50"/>
      <c r="D11" s="93" t="s">
        <v>38</v>
      </c>
      <c r="E11" s="58" t="s">
        <v>119</v>
      </c>
      <c r="F11" s="99" t="s">
        <v>28</v>
      </c>
      <c r="G11" s="51" t="s">
        <v>49</v>
      </c>
      <c r="H11" s="52">
        <v>2</v>
      </c>
      <c r="I11" s="52">
        <v>4</v>
      </c>
      <c r="J11" s="52">
        <v>8</v>
      </c>
      <c r="K11" s="52">
        <f t="shared" si="0"/>
        <v>4.333333333333333</v>
      </c>
      <c r="L11" s="52">
        <f t="shared" si="1"/>
        <v>6.6666666666666661</v>
      </c>
      <c r="M11" s="53">
        <f t="shared" si="2"/>
        <v>7.2342327158208839</v>
      </c>
      <c r="N11" s="52">
        <f t="shared" si="3"/>
        <v>1</v>
      </c>
      <c r="O11" s="56" t="s">
        <v>77</v>
      </c>
    </row>
    <row r="12" spans="1:15" s="14" customFormat="1" ht="33.75" x14ac:dyDescent="0.25">
      <c r="A12" s="15"/>
      <c r="B12" s="15"/>
      <c r="C12" s="88"/>
      <c r="D12" s="94" t="s">
        <v>39</v>
      </c>
      <c r="E12" s="102" t="s">
        <v>119</v>
      </c>
      <c r="F12" s="98" t="s">
        <v>28</v>
      </c>
      <c r="G12" s="42" t="s">
        <v>50</v>
      </c>
      <c r="H12" s="12">
        <v>3</v>
      </c>
      <c r="I12" s="12">
        <v>6</v>
      </c>
      <c r="J12" s="12">
        <v>12</v>
      </c>
      <c r="K12" s="12">
        <f t="shared" si="0"/>
        <v>6.5</v>
      </c>
      <c r="L12" s="12">
        <f t="shared" si="1"/>
        <v>10</v>
      </c>
      <c r="M12" s="43">
        <f t="shared" si="2"/>
        <v>10.851349073731326</v>
      </c>
      <c r="N12" s="12">
        <f t="shared" si="3"/>
        <v>1.5</v>
      </c>
      <c r="O12" s="44" t="s">
        <v>76</v>
      </c>
    </row>
    <row r="13" spans="1:15" s="14" customFormat="1" ht="25.5" x14ac:dyDescent="0.25">
      <c r="A13" s="15"/>
      <c r="B13" s="15"/>
      <c r="C13" s="88"/>
      <c r="D13" s="94"/>
      <c r="E13" s="102" t="s">
        <v>119</v>
      </c>
      <c r="F13" s="98" t="s">
        <v>29</v>
      </c>
      <c r="G13" s="42" t="s">
        <v>68</v>
      </c>
      <c r="H13" s="12">
        <v>1</v>
      </c>
      <c r="I13" s="12">
        <v>2</v>
      </c>
      <c r="J13" s="12">
        <v>8</v>
      </c>
      <c r="K13" s="12">
        <f t="shared" ref="K13" si="8">(H13+4*I13+J13)/6</f>
        <v>2.8333333333333335</v>
      </c>
      <c r="L13" s="12">
        <f t="shared" si="1"/>
        <v>4.3589743589743595</v>
      </c>
      <c r="M13" s="43">
        <f t="shared" si="2"/>
        <v>4.7300752372675019</v>
      </c>
      <c r="N13" s="12">
        <f t="shared" ref="N13" si="9">(J13-H13)/6</f>
        <v>1.1666666666666667</v>
      </c>
      <c r="O13" s="44" t="s">
        <v>69</v>
      </c>
    </row>
    <row r="14" spans="1:15" s="55" customFormat="1" ht="24" x14ac:dyDescent="0.25">
      <c r="A14" s="49"/>
      <c r="B14" s="49"/>
      <c r="C14" s="50"/>
      <c r="D14" s="93" t="s">
        <v>40</v>
      </c>
      <c r="E14" s="58" t="s">
        <v>119</v>
      </c>
      <c r="F14" s="99" t="s">
        <v>28</v>
      </c>
      <c r="G14" s="51" t="s">
        <v>51</v>
      </c>
      <c r="H14" s="52">
        <v>1</v>
      </c>
      <c r="I14" s="52">
        <v>2</v>
      </c>
      <c r="J14" s="52">
        <v>4</v>
      </c>
      <c r="K14" s="52">
        <f t="shared" si="0"/>
        <v>2.1666666666666665</v>
      </c>
      <c r="L14" s="52">
        <f t="shared" si="1"/>
        <v>3.333333333333333</v>
      </c>
      <c r="M14" s="53">
        <f t="shared" si="2"/>
        <v>3.6171163579104419</v>
      </c>
      <c r="N14" s="52">
        <f t="shared" si="3"/>
        <v>0.5</v>
      </c>
      <c r="O14" s="54" t="s">
        <v>52</v>
      </c>
    </row>
    <row r="15" spans="1:15" s="14" customFormat="1" ht="25.5" x14ac:dyDescent="0.2">
      <c r="A15" s="15"/>
      <c r="B15" s="15"/>
      <c r="C15" s="37"/>
      <c r="D15" s="95" t="s">
        <v>41</v>
      </c>
      <c r="E15" s="102" t="s">
        <v>119</v>
      </c>
      <c r="F15" s="98" t="s">
        <v>28</v>
      </c>
      <c r="G15" s="46" t="s">
        <v>53</v>
      </c>
      <c r="H15" s="12">
        <v>1</v>
      </c>
      <c r="I15" s="12">
        <v>2</v>
      </c>
      <c r="J15" s="12">
        <v>2</v>
      </c>
      <c r="K15" s="12">
        <f t="shared" si="0"/>
        <v>1.8333333333333333</v>
      </c>
      <c r="L15" s="12">
        <f t="shared" si="1"/>
        <v>2.8205128205128203</v>
      </c>
      <c r="M15" s="43">
        <f t="shared" si="2"/>
        <v>3.0606369182319124</v>
      </c>
      <c r="N15" s="12">
        <f t="shared" si="3"/>
        <v>0.16666666666666666</v>
      </c>
      <c r="O15" s="44" t="s">
        <v>54</v>
      </c>
    </row>
    <row r="16" spans="1:15" s="55" customFormat="1" ht="45" x14ac:dyDescent="0.25">
      <c r="A16" s="49"/>
      <c r="B16" s="49"/>
      <c r="C16" s="50"/>
      <c r="D16" s="93" t="s">
        <v>42</v>
      </c>
      <c r="E16" s="58" t="s">
        <v>119</v>
      </c>
      <c r="F16" s="99" t="s">
        <v>29</v>
      </c>
      <c r="G16" s="51" t="s">
        <v>55</v>
      </c>
      <c r="H16" s="52">
        <v>1</v>
      </c>
      <c r="I16" s="52">
        <v>3</v>
      </c>
      <c r="J16" s="52">
        <v>6</v>
      </c>
      <c r="K16" s="52">
        <f t="shared" si="0"/>
        <v>3.1666666666666665</v>
      </c>
      <c r="L16" s="52">
        <f t="shared" si="1"/>
        <v>4.8717948717948714</v>
      </c>
      <c r="M16" s="53">
        <f t="shared" si="2"/>
        <v>5.2865546769460297</v>
      </c>
      <c r="N16" s="52">
        <f t="shared" si="3"/>
        <v>0.83333333333333337</v>
      </c>
      <c r="O16" s="54" t="s">
        <v>58</v>
      </c>
    </row>
    <row r="17" spans="1:15" s="14" customFormat="1" ht="36" x14ac:dyDescent="0.25">
      <c r="A17" s="15"/>
      <c r="B17" s="15"/>
      <c r="C17" s="37"/>
      <c r="D17" s="95" t="s">
        <v>43</v>
      </c>
      <c r="E17" s="102" t="s">
        <v>119</v>
      </c>
      <c r="F17" s="98" t="s">
        <v>30</v>
      </c>
      <c r="G17" s="42" t="s">
        <v>57</v>
      </c>
      <c r="H17" s="12">
        <v>2</v>
      </c>
      <c r="I17" s="12">
        <v>3</v>
      </c>
      <c r="J17" s="12">
        <v>4</v>
      </c>
      <c r="K17" s="12">
        <f t="shared" si="0"/>
        <v>3</v>
      </c>
      <c r="L17" s="12">
        <f t="shared" si="1"/>
        <v>4.615384615384615</v>
      </c>
      <c r="M17" s="43">
        <f t="shared" si="2"/>
        <v>5.0083149571067667</v>
      </c>
      <c r="N17" s="12">
        <f t="shared" si="3"/>
        <v>0.33333333333333331</v>
      </c>
      <c r="O17" s="44" t="s">
        <v>75</v>
      </c>
    </row>
    <row r="18" spans="1:15" s="55" customFormat="1" ht="24" x14ac:dyDescent="0.25">
      <c r="A18" s="49"/>
      <c r="B18" s="49"/>
      <c r="C18" s="50"/>
      <c r="D18" s="96" t="s">
        <v>44</v>
      </c>
      <c r="E18" s="58" t="s">
        <v>119</v>
      </c>
      <c r="F18" s="99" t="s">
        <v>30</v>
      </c>
      <c r="G18" s="51" t="s">
        <v>60</v>
      </c>
      <c r="H18" s="52">
        <v>1</v>
      </c>
      <c r="I18" s="52">
        <v>2</v>
      </c>
      <c r="J18" s="52">
        <v>2</v>
      </c>
      <c r="K18" s="52">
        <f t="shared" si="0"/>
        <v>1.8333333333333333</v>
      </c>
      <c r="L18" s="52">
        <f t="shared" si="1"/>
        <v>2.8205128205128203</v>
      </c>
      <c r="M18" s="53">
        <f t="shared" si="2"/>
        <v>3.0606369182319124</v>
      </c>
      <c r="N18" s="52">
        <f t="shared" si="3"/>
        <v>0.16666666666666666</v>
      </c>
      <c r="O18" s="54" t="s">
        <v>73</v>
      </c>
    </row>
    <row r="19" spans="1:15" s="55" customFormat="1" ht="24" x14ac:dyDescent="0.25">
      <c r="A19" s="49"/>
      <c r="B19" s="49"/>
      <c r="C19" s="50"/>
      <c r="D19" s="96"/>
      <c r="E19" s="58" t="s">
        <v>119</v>
      </c>
      <c r="F19" s="99" t="s">
        <v>30</v>
      </c>
      <c r="G19" s="51" t="s">
        <v>61</v>
      </c>
      <c r="H19" s="52">
        <v>1</v>
      </c>
      <c r="I19" s="52">
        <v>1</v>
      </c>
      <c r="J19" s="52">
        <v>2</v>
      </c>
      <c r="K19" s="52">
        <f t="shared" si="0"/>
        <v>1.1666666666666667</v>
      </c>
      <c r="L19" s="52">
        <f t="shared" si="1"/>
        <v>1.7948717948717949</v>
      </c>
      <c r="M19" s="53">
        <f t="shared" si="2"/>
        <v>1.9476780388748536</v>
      </c>
      <c r="N19" s="52">
        <f t="shared" si="3"/>
        <v>0.16666666666666666</v>
      </c>
      <c r="O19" s="54" t="s">
        <v>52</v>
      </c>
    </row>
    <row r="20" spans="1:15" s="14" customFormat="1" ht="25.5" x14ac:dyDescent="0.25">
      <c r="A20" s="15"/>
      <c r="B20" s="15"/>
      <c r="C20" s="88"/>
      <c r="D20" s="94" t="s">
        <v>45</v>
      </c>
      <c r="E20" s="102" t="s">
        <v>119</v>
      </c>
      <c r="F20" s="98" t="s">
        <v>31</v>
      </c>
      <c r="G20" s="42" t="s">
        <v>59</v>
      </c>
      <c r="H20" s="12">
        <v>1</v>
      </c>
      <c r="I20" s="12">
        <v>2</v>
      </c>
      <c r="J20" s="12">
        <v>2</v>
      </c>
      <c r="K20" s="12">
        <f t="shared" si="0"/>
        <v>1.8333333333333333</v>
      </c>
      <c r="L20" s="12">
        <f t="shared" si="1"/>
        <v>2.8205128205128203</v>
      </c>
      <c r="M20" s="43">
        <f t="shared" si="2"/>
        <v>3.0606369182319124</v>
      </c>
      <c r="N20" s="12">
        <f t="shared" si="3"/>
        <v>0.16666666666666666</v>
      </c>
      <c r="O20" s="44" t="s">
        <v>74</v>
      </c>
    </row>
    <row r="21" spans="1:15" s="14" customFormat="1" ht="25.5" x14ac:dyDescent="0.25">
      <c r="A21" s="15"/>
      <c r="B21" s="15"/>
      <c r="C21" s="88"/>
      <c r="D21" s="94"/>
      <c r="E21" s="102" t="s">
        <v>119</v>
      </c>
      <c r="F21" s="98" t="s">
        <v>31</v>
      </c>
      <c r="G21" s="42" t="s">
        <v>62</v>
      </c>
      <c r="H21" s="12">
        <v>1</v>
      </c>
      <c r="I21" s="12">
        <v>1</v>
      </c>
      <c r="J21" s="12">
        <v>2</v>
      </c>
      <c r="K21" s="12">
        <f t="shared" si="0"/>
        <v>1.1666666666666667</v>
      </c>
      <c r="L21" s="12">
        <f t="shared" si="1"/>
        <v>1.7948717948717949</v>
      </c>
      <c r="M21" s="43">
        <f t="shared" si="2"/>
        <v>1.9476780388748536</v>
      </c>
      <c r="N21" s="12">
        <f t="shared" si="3"/>
        <v>0.16666666666666666</v>
      </c>
      <c r="O21" s="44" t="s">
        <v>52</v>
      </c>
    </row>
    <row r="22" spans="1:15" s="55" customFormat="1" ht="24" x14ac:dyDescent="0.25">
      <c r="A22" s="49"/>
      <c r="B22" s="49"/>
      <c r="C22" s="50"/>
      <c r="D22" s="93" t="s">
        <v>46</v>
      </c>
      <c r="E22" s="58" t="s">
        <v>119</v>
      </c>
      <c r="F22" s="99" t="s">
        <v>29</v>
      </c>
      <c r="G22" s="51" t="s">
        <v>78</v>
      </c>
      <c r="H22" s="52">
        <v>1</v>
      </c>
      <c r="I22" s="52">
        <v>2</v>
      </c>
      <c r="J22" s="52">
        <v>4</v>
      </c>
      <c r="K22" s="52">
        <f t="shared" si="0"/>
        <v>2.1666666666666665</v>
      </c>
      <c r="L22" s="52">
        <f t="shared" si="1"/>
        <v>3.333333333333333</v>
      </c>
      <c r="M22" s="53">
        <f t="shared" si="2"/>
        <v>3.6171163579104419</v>
      </c>
      <c r="N22" s="52">
        <f t="shared" si="3"/>
        <v>0.5</v>
      </c>
      <c r="O22" s="54" t="s">
        <v>52</v>
      </c>
    </row>
    <row r="23" spans="1:15" s="14" customFormat="1" ht="48" x14ac:dyDescent="0.25">
      <c r="A23" s="15"/>
      <c r="B23" s="15"/>
      <c r="C23" s="37"/>
      <c r="D23" s="95" t="s">
        <v>33</v>
      </c>
      <c r="E23" s="102" t="s">
        <v>119</v>
      </c>
      <c r="F23" s="98" t="s">
        <v>32</v>
      </c>
      <c r="G23" s="42" t="s">
        <v>63</v>
      </c>
      <c r="H23" s="12">
        <v>1</v>
      </c>
      <c r="I23" s="12">
        <v>2</v>
      </c>
      <c r="J23" s="12">
        <v>3</v>
      </c>
      <c r="K23" s="12">
        <f t="shared" si="0"/>
        <v>2</v>
      </c>
      <c r="L23" s="12">
        <f t="shared" si="1"/>
        <v>3.0769230769230766</v>
      </c>
      <c r="M23" s="43">
        <f t="shared" si="2"/>
        <v>3.3388766380711772</v>
      </c>
      <c r="N23" s="12">
        <f t="shared" si="3"/>
        <v>0.33333333333333331</v>
      </c>
      <c r="O23" s="44" t="s">
        <v>64</v>
      </c>
    </row>
    <row r="24" spans="1:15" s="55" customFormat="1" ht="48" x14ac:dyDescent="0.25">
      <c r="A24" s="49"/>
      <c r="B24" s="49"/>
      <c r="C24" s="50"/>
      <c r="D24" s="93" t="s">
        <v>47</v>
      </c>
      <c r="E24" s="58" t="s">
        <v>119</v>
      </c>
      <c r="F24" s="99" t="s">
        <v>29</v>
      </c>
      <c r="G24" s="51" t="s">
        <v>65</v>
      </c>
      <c r="H24" s="52">
        <v>1</v>
      </c>
      <c r="I24" s="52">
        <v>2</v>
      </c>
      <c r="J24" s="52">
        <v>4</v>
      </c>
      <c r="K24" s="52">
        <f t="shared" si="0"/>
        <v>2.1666666666666665</v>
      </c>
      <c r="L24" s="52">
        <f t="shared" si="1"/>
        <v>3.333333333333333</v>
      </c>
      <c r="M24" s="53">
        <f t="shared" si="2"/>
        <v>3.6171163579104419</v>
      </c>
      <c r="N24" s="52">
        <f t="shared" si="3"/>
        <v>0.5</v>
      </c>
      <c r="O24" s="54" t="s">
        <v>80</v>
      </c>
    </row>
    <row r="25" spans="1:15" s="14" customFormat="1" x14ac:dyDescent="0.25">
      <c r="A25" s="15"/>
      <c r="B25" s="15"/>
      <c r="C25" s="37"/>
      <c r="D25" s="91"/>
      <c r="E25" s="57" t="s">
        <v>117</v>
      </c>
      <c r="F25" s="98" t="s">
        <v>20</v>
      </c>
      <c r="G25" s="45" t="s">
        <v>21</v>
      </c>
      <c r="H25" s="12">
        <f>SUM(H8:H24)*0.25</f>
        <v>5.5</v>
      </c>
      <c r="I25" s="12">
        <f>SUM(I8:I24)*0.25</f>
        <v>10.5</v>
      </c>
      <c r="J25" s="12">
        <f>SUM(J8:J24)*0.25</f>
        <v>19.25</v>
      </c>
      <c r="K25" s="12">
        <f t="shared" ref="K25:K31" si="10">(H25+4*I25+J25)/6</f>
        <v>11.125</v>
      </c>
      <c r="L25" s="12">
        <f t="shared" si="1"/>
        <v>17.115384615384613</v>
      </c>
      <c r="M25" s="43">
        <f t="shared" si="2"/>
        <v>18.572501299270925</v>
      </c>
      <c r="N25" s="12">
        <f t="shared" ref="N25:N31" si="11">(J25-H25)/6</f>
        <v>2.2916666666666665</v>
      </c>
      <c r="O25" s="44"/>
    </row>
    <row r="26" spans="1:15" s="14" customFormat="1" ht="24" x14ac:dyDescent="0.25">
      <c r="A26" s="15"/>
      <c r="B26" s="15"/>
      <c r="C26" s="37"/>
      <c r="D26" s="91"/>
      <c r="E26" s="57" t="s">
        <v>118</v>
      </c>
      <c r="F26" s="98" t="s">
        <v>34</v>
      </c>
      <c r="G26" s="45" t="s">
        <v>34</v>
      </c>
      <c r="H26" s="12">
        <f>SUM(H8:H24)*0.3</f>
        <v>6.6</v>
      </c>
      <c r="I26" s="12">
        <f>SUM(I8:I24)*0.3</f>
        <v>12.6</v>
      </c>
      <c r="J26" s="12">
        <f>SUM(J8:J24)*0.3</f>
        <v>23.099999999999998</v>
      </c>
      <c r="K26" s="12">
        <f t="shared" si="10"/>
        <v>13.35</v>
      </c>
      <c r="L26" s="12">
        <f t="shared" si="1"/>
        <v>20.538461538461537</v>
      </c>
      <c r="M26" s="43">
        <f t="shared" si="2"/>
        <v>22.287001559125109</v>
      </c>
      <c r="N26" s="12">
        <f t="shared" si="11"/>
        <v>2.75</v>
      </c>
      <c r="O26" s="44"/>
    </row>
    <row r="27" spans="1:15" s="14" customFormat="1" ht="48" x14ac:dyDescent="0.25">
      <c r="A27" s="15"/>
      <c r="B27" s="15"/>
      <c r="C27" s="37"/>
      <c r="D27" s="91"/>
      <c r="E27" s="57" t="s">
        <v>112</v>
      </c>
      <c r="F27" s="98" t="s">
        <v>23</v>
      </c>
      <c r="G27" s="45" t="s">
        <v>99</v>
      </c>
      <c r="H27" s="12">
        <v>1</v>
      </c>
      <c r="I27" s="12">
        <v>2</v>
      </c>
      <c r="J27" s="12">
        <v>4</v>
      </c>
      <c r="K27" s="12">
        <f t="shared" si="10"/>
        <v>2.1666666666666665</v>
      </c>
      <c r="L27" s="12">
        <f t="shared" si="1"/>
        <v>3.333333333333333</v>
      </c>
      <c r="M27" s="43">
        <f t="shared" si="2"/>
        <v>3.6171163579104419</v>
      </c>
      <c r="N27" s="12">
        <f t="shared" si="11"/>
        <v>0.5</v>
      </c>
      <c r="O27" s="44"/>
    </row>
    <row r="28" spans="1:15" s="14" customFormat="1" ht="36" x14ac:dyDescent="0.25">
      <c r="A28" s="15"/>
      <c r="B28" s="15"/>
      <c r="C28" s="37"/>
      <c r="D28" s="91"/>
      <c r="E28" s="57" t="s">
        <v>114</v>
      </c>
      <c r="F28" s="98" t="s">
        <v>22</v>
      </c>
      <c r="G28" s="45" t="s">
        <v>101</v>
      </c>
      <c r="H28" s="12">
        <v>2</v>
      </c>
      <c r="I28" s="12">
        <v>3</v>
      </c>
      <c r="J28" s="12">
        <v>4</v>
      </c>
      <c r="K28" s="12">
        <f t="shared" si="10"/>
        <v>3</v>
      </c>
      <c r="L28" s="12">
        <f t="shared" si="1"/>
        <v>4.615384615384615</v>
      </c>
      <c r="M28" s="43">
        <f t="shared" si="2"/>
        <v>5.0083149571067667</v>
      </c>
      <c r="N28" s="12">
        <f t="shared" si="11"/>
        <v>0.33333333333333331</v>
      </c>
      <c r="O28" s="44"/>
    </row>
    <row r="29" spans="1:15" s="14" customFormat="1" ht="108" x14ac:dyDescent="0.25">
      <c r="A29" s="15"/>
      <c r="B29" s="15"/>
      <c r="C29" s="37"/>
      <c r="D29" s="91"/>
      <c r="E29" s="57" t="s">
        <v>115</v>
      </c>
      <c r="F29" s="98" t="s">
        <v>22</v>
      </c>
      <c r="G29" s="45" t="s">
        <v>100</v>
      </c>
      <c r="H29" s="12">
        <v>8</v>
      </c>
      <c r="I29" s="12">
        <v>10</v>
      </c>
      <c r="J29" s="12">
        <v>12</v>
      </c>
      <c r="K29" s="12">
        <f t="shared" si="10"/>
        <v>10</v>
      </c>
      <c r="L29" s="12">
        <f t="shared" si="1"/>
        <v>15.384615384615383</v>
      </c>
      <c r="M29" s="43">
        <f t="shared" si="2"/>
        <v>16.694383190355886</v>
      </c>
      <c r="N29" s="12">
        <f t="shared" si="11"/>
        <v>0.66666666666666663</v>
      </c>
      <c r="O29" s="44"/>
    </row>
    <row r="30" spans="1:15" s="14" customFormat="1" x14ac:dyDescent="0.25">
      <c r="A30" s="15"/>
      <c r="B30" s="15"/>
      <c r="C30" s="37"/>
      <c r="D30" s="91"/>
      <c r="E30" s="57" t="s">
        <v>115</v>
      </c>
      <c r="F30" s="98"/>
      <c r="G30" s="42" t="s">
        <v>26</v>
      </c>
      <c r="H30" s="12">
        <v>1</v>
      </c>
      <c r="I30" s="12">
        <v>2</v>
      </c>
      <c r="J30" s="12">
        <v>3</v>
      </c>
      <c r="K30" s="12">
        <f t="shared" si="10"/>
        <v>2</v>
      </c>
      <c r="L30" s="12">
        <f t="shared" si="1"/>
        <v>3.0769230769230766</v>
      </c>
      <c r="M30" s="43">
        <f t="shared" si="2"/>
        <v>3.3388766380711772</v>
      </c>
      <c r="N30" s="12">
        <f t="shared" si="11"/>
        <v>0.33333333333333331</v>
      </c>
      <c r="O30" s="44" t="s">
        <v>27</v>
      </c>
    </row>
    <row r="31" spans="1:15" s="14" customFormat="1" x14ac:dyDescent="0.25">
      <c r="A31" s="15"/>
      <c r="B31" s="15"/>
      <c r="C31" s="41"/>
      <c r="D31" s="97"/>
      <c r="E31" s="103" t="s">
        <v>116</v>
      </c>
      <c r="F31" s="98"/>
      <c r="G31" s="45" t="s">
        <v>25</v>
      </c>
      <c r="H31" s="12">
        <v>1</v>
      </c>
      <c r="I31" s="12">
        <v>2</v>
      </c>
      <c r="J31" s="12">
        <v>3</v>
      </c>
      <c r="K31" s="12">
        <f t="shared" si="10"/>
        <v>2</v>
      </c>
      <c r="L31" s="12">
        <f t="shared" si="1"/>
        <v>3.0769230769230766</v>
      </c>
      <c r="M31" s="43">
        <f t="shared" si="2"/>
        <v>3.3388766380711772</v>
      </c>
      <c r="N31" s="12">
        <f t="shared" si="11"/>
        <v>0.33333333333333331</v>
      </c>
      <c r="O31" s="44"/>
    </row>
    <row r="34" spans="1:15" x14ac:dyDescent="0.25">
      <c r="G34" s="21" t="s">
        <v>6</v>
      </c>
      <c r="H34" s="22">
        <f>SUM(H2:H31)</f>
        <v>67.099999999999994</v>
      </c>
      <c r="I34" s="22">
        <f>SUM(I2:I31)</f>
        <v>110.1</v>
      </c>
      <c r="J34" s="22">
        <f>SUM(J2:J31)</f>
        <v>182.35</v>
      </c>
      <c r="N34" s="27">
        <f>SQRT(SUMSQ(N2:N31))</f>
        <v>4.8941929876129731</v>
      </c>
    </row>
    <row r="35" spans="1:15" x14ac:dyDescent="0.25">
      <c r="G35" s="21" t="s">
        <v>13</v>
      </c>
      <c r="H35" s="22">
        <f>(H34+4*I34+J34)/6</f>
        <v>114.97500000000001</v>
      </c>
      <c r="I35" s="23"/>
      <c r="J35" s="22"/>
      <c r="N35" s="27">
        <f>2*N34/H36</f>
        <v>15.059055346501456</v>
      </c>
    </row>
    <row r="36" spans="1:15" x14ac:dyDescent="0.25">
      <c r="G36" s="21" t="s">
        <v>5</v>
      </c>
      <c r="H36" s="24">
        <v>0.65</v>
      </c>
      <c r="I36" s="23"/>
      <c r="J36" s="22"/>
      <c r="N36" s="28">
        <f>N35/H39</f>
        <v>7.845559735906503E-2</v>
      </c>
    </row>
    <row r="37" spans="1:15" x14ac:dyDescent="0.25">
      <c r="A37" s="11"/>
      <c r="B37" s="11"/>
      <c r="C37" s="39"/>
      <c r="D37" s="11"/>
      <c r="F37" s="32"/>
      <c r="G37" s="21" t="s">
        <v>3</v>
      </c>
      <c r="H37" s="22">
        <f>H34/H36</f>
        <v>103.23076923076921</v>
      </c>
      <c r="I37" s="23">
        <f>I34/H36</f>
        <v>169.38461538461536</v>
      </c>
      <c r="J37" s="22">
        <f>J34/H36</f>
        <v>280.53846153846155</v>
      </c>
      <c r="N37" s="27"/>
    </row>
    <row r="38" spans="1:15" x14ac:dyDescent="0.25">
      <c r="A38" s="11"/>
      <c r="B38" s="11"/>
      <c r="C38" s="39"/>
      <c r="D38" s="11"/>
      <c r="F38" s="32"/>
      <c r="G38" s="25" t="s">
        <v>12</v>
      </c>
      <c r="H38" s="22">
        <f>(H37+4*I37+J37)/6</f>
        <v>176.88461538461536</v>
      </c>
      <c r="I38" s="23"/>
      <c r="J38" s="22"/>
      <c r="N38" s="27"/>
    </row>
    <row r="39" spans="1:15" x14ac:dyDescent="0.25">
      <c r="A39" s="11"/>
      <c r="B39" s="11"/>
      <c r="C39" s="39"/>
      <c r="D39" s="11"/>
      <c r="F39" s="32"/>
      <c r="G39" s="26" t="s">
        <v>11</v>
      </c>
      <c r="H39" s="22">
        <f>H38+N34*2/H36</f>
        <v>191.94367073111681</v>
      </c>
      <c r="I39" s="23"/>
      <c r="J39" s="22"/>
      <c r="N39" s="27"/>
      <c r="O39" s="11"/>
    </row>
    <row r="40" spans="1:15" x14ac:dyDescent="0.25">
      <c r="A40" s="11"/>
      <c r="B40" s="11"/>
      <c r="C40" s="11"/>
      <c r="D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25">
      <c r="A41" s="11"/>
      <c r="B41" s="11"/>
      <c r="C41" s="11"/>
      <c r="D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x14ac:dyDescent="0.25">
      <c r="A42" s="11"/>
      <c r="B42" s="11"/>
      <c r="C42" s="11"/>
      <c r="D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x14ac:dyDescent="0.25">
      <c r="A43" s="11"/>
      <c r="B43" s="11"/>
      <c r="C43" s="11"/>
      <c r="D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x14ac:dyDescent="0.25">
      <c r="A44" s="11"/>
      <c r="B44" s="11"/>
      <c r="C44" s="11"/>
      <c r="D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x14ac:dyDescent="0.25">
      <c r="A45" s="11"/>
      <c r="B45" s="11"/>
      <c r="C45" s="11"/>
      <c r="D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x14ac:dyDescent="0.25">
      <c r="A46" s="11"/>
      <c r="B46" s="11"/>
      <c r="C46" s="11"/>
      <c r="D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x14ac:dyDescent="0.25">
      <c r="A47" s="11"/>
      <c r="B47" s="11"/>
      <c r="C47" s="11"/>
      <c r="D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x14ac:dyDescent="0.25">
      <c r="A48" s="11"/>
      <c r="B48" s="11"/>
      <c r="C48" s="11"/>
      <c r="D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x14ac:dyDescent="0.25">
      <c r="A49" s="11"/>
      <c r="B49" s="11"/>
      <c r="C49" s="11"/>
      <c r="D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x14ac:dyDescent="0.25">
      <c r="A50" s="11"/>
      <c r="B50" s="11"/>
      <c r="C50" s="11"/>
      <c r="D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x14ac:dyDescent="0.25">
      <c r="A51" s="11"/>
      <c r="B51" s="11"/>
      <c r="C51" s="11"/>
      <c r="D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x14ac:dyDescent="0.25">
      <c r="A52" s="11"/>
      <c r="B52" s="11"/>
      <c r="C52" s="11"/>
      <c r="D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x14ac:dyDescent="0.25">
      <c r="A53" s="11"/>
      <c r="B53" s="11"/>
      <c r="C53" s="11"/>
      <c r="D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 x14ac:dyDescent="0.25">
      <c r="A54" s="11"/>
      <c r="B54" s="11"/>
      <c r="C54" s="11"/>
      <c r="D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x14ac:dyDescent="0.25">
      <c r="A55" s="11"/>
      <c r="B55" s="11"/>
      <c r="C55" s="11"/>
      <c r="D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 x14ac:dyDescent="0.25">
      <c r="A56" s="11"/>
      <c r="B56" s="11"/>
      <c r="C56" s="11"/>
      <c r="D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x14ac:dyDescent="0.25">
      <c r="A57" s="11"/>
      <c r="B57" s="11"/>
      <c r="C57" s="11"/>
      <c r="D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 x14ac:dyDescent="0.25">
      <c r="A58" s="11"/>
      <c r="B58" s="11"/>
      <c r="C58" s="11"/>
      <c r="D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1:15" x14ac:dyDescent="0.25">
      <c r="A59" s="11"/>
      <c r="B59" s="11"/>
      <c r="C59" s="11"/>
      <c r="D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 spans="1:15" x14ac:dyDescent="0.25">
      <c r="A60" s="11"/>
      <c r="B60" s="11"/>
      <c r="C60" s="11"/>
      <c r="D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1:15" x14ac:dyDescent="0.25">
      <c r="A61" s="11"/>
      <c r="B61" s="11"/>
      <c r="C61" s="11"/>
      <c r="D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 x14ac:dyDescent="0.25">
      <c r="A62" s="11"/>
      <c r="B62" s="11"/>
      <c r="C62" s="11"/>
      <c r="D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x14ac:dyDescent="0.25">
      <c r="A63" s="11"/>
      <c r="B63" s="11"/>
      <c r="C63" s="11"/>
      <c r="D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x14ac:dyDescent="0.25">
      <c r="A64" s="11"/>
      <c r="B64" s="11"/>
      <c r="C64" s="11"/>
      <c r="D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x14ac:dyDescent="0.25">
      <c r="A65" s="11"/>
      <c r="B65" s="11"/>
      <c r="C65" s="11"/>
      <c r="D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x14ac:dyDescent="0.25">
      <c r="A66" s="11"/>
      <c r="B66" s="11"/>
      <c r="C66" s="11"/>
      <c r="D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x14ac:dyDescent="0.25">
      <c r="A67" s="11"/>
      <c r="B67" s="11"/>
      <c r="C67" s="11"/>
      <c r="D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x14ac:dyDescent="0.25">
      <c r="A68" s="11"/>
      <c r="B68" s="11"/>
      <c r="C68" s="11"/>
      <c r="D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x14ac:dyDescent="0.25">
      <c r="A69" s="11"/>
      <c r="B69" s="11"/>
      <c r="C69" s="11"/>
      <c r="D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x14ac:dyDescent="0.25">
      <c r="A70" s="11"/>
      <c r="B70" s="11"/>
      <c r="C70" s="11"/>
      <c r="D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x14ac:dyDescent="0.25">
      <c r="A71" s="11"/>
      <c r="B71" s="11"/>
      <c r="C71" s="11"/>
      <c r="D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5" x14ac:dyDescent="0.25">
      <c r="A72" s="11"/>
      <c r="B72" s="11"/>
      <c r="C72" s="11"/>
      <c r="D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1:15" x14ac:dyDescent="0.25">
      <c r="A73" s="11"/>
      <c r="B73" s="11"/>
      <c r="C73" s="11"/>
      <c r="D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1:15" x14ac:dyDescent="0.25">
      <c r="A74" s="11"/>
      <c r="B74" s="11"/>
      <c r="C74" s="11"/>
      <c r="D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1:15" x14ac:dyDescent="0.25">
      <c r="A75" s="11"/>
      <c r="B75" s="11"/>
      <c r="C75" s="11"/>
      <c r="D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spans="1:15" x14ac:dyDescent="0.25">
      <c r="A76" s="11"/>
      <c r="B76" s="11"/>
      <c r="C76" s="11"/>
      <c r="D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x14ac:dyDescent="0.25">
      <c r="A77" s="11"/>
      <c r="B77" s="11"/>
      <c r="C77" s="11"/>
      <c r="D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x14ac:dyDescent="0.25">
      <c r="A78" s="11"/>
      <c r="B78" s="11"/>
      <c r="C78" s="11"/>
      <c r="D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x14ac:dyDescent="0.25">
      <c r="A79" s="11"/>
      <c r="B79" s="11"/>
      <c r="C79" s="11"/>
      <c r="D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x14ac:dyDescent="0.25">
      <c r="A80" s="11"/>
      <c r="B80" s="11"/>
      <c r="C80" s="11"/>
      <c r="D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x14ac:dyDescent="0.25">
      <c r="A81" s="11"/>
      <c r="B81" s="11"/>
      <c r="C81" s="11"/>
      <c r="D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1:15" x14ac:dyDescent="0.25">
      <c r="A82" s="11"/>
      <c r="B82" s="11"/>
      <c r="C82" s="11"/>
      <c r="D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 spans="1:15" x14ac:dyDescent="0.25">
      <c r="A83" s="11"/>
      <c r="B83" s="11"/>
      <c r="C83" s="11"/>
      <c r="D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1:15" x14ac:dyDescent="0.25">
      <c r="A84" s="11"/>
      <c r="B84" s="11"/>
      <c r="C84" s="11"/>
      <c r="D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 spans="1:15" x14ac:dyDescent="0.25">
      <c r="A85" s="11"/>
      <c r="B85" s="11"/>
      <c r="C85" s="11"/>
      <c r="D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6" spans="1:15" x14ac:dyDescent="0.25">
      <c r="A86" s="11"/>
      <c r="B86" s="11"/>
      <c r="C86" s="11"/>
      <c r="D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8" spans="1:15" x14ac:dyDescent="0.25">
      <c r="A88" s="11"/>
      <c r="B88" s="11"/>
      <c r="C88" s="11"/>
      <c r="D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 x14ac:dyDescent="0.25">
      <c r="A89" s="11"/>
      <c r="B89" s="11"/>
      <c r="C89" s="11"/>
      <c r="D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x14ac:dyDescent="0.25">
      <c r="A90" s="11"/>
      <c r="B90" s="11"/>
      <c r="C90" s="11"/>
      <c r="D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x14ac:dyDescent="0.25">
      <c r="A91" s="11"/>
      <c r="B91" s="11"/>
      <c r="C91" s="11"/>
      <c r="D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x14ac:dyDescent="0.25">
      <c r="A92" s="11"/>
      <c r="B92" s="11"/>
      <c r="C92" s="11"/>
      <c r="D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x14ac:dyDescent="0.25">
      <c r="A93" s="11"/>
      <c r="B93" s="11"/>
      <c r="C93" s="11"/>
      <c r="D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 x14ac:dyDescent="0.25">
      <c r="A94" s="11"/>
      <c r="B94" s="11"/>
      <c r="C94" s="11"/>
      <c r="D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 x14ac:dyDescent="0.25">
      <c r="A95" s="11"/>
      <c r="B95" s="11"/>
      <c r="C95" s="11"/>
      <c r="D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x14ac:dyDescent="0.25">
      <c r="A96" s="11"/>
      <c r="B96" s="11"/>
      <c r="C96" s="11"/>
      <c r="D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1:15" x14ac:dyDescent="0.25">
      <c r="A97" s="11"/>
      <c r="B97" s="11"/>
      <c r="C97" s="11"/>
      <c r="D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1:15" x14ac:dyDescent="0.25">
      <c r="A98" s="11"/>
      <c r="B98" s="11"/>
      <c r="C98" s="11"/>
      <c r="D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x14ac:dyDescent="0.25">
      <c r="A99" s="11"/>
      <c r="B99" s="11"/>
      <c r="C99" s="11"/>
      <c r="D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x14ac:dyDescent="0.25">
      <c r="A100" s="11"/>
      <c r="B100" s="11"/>
      <c r="C100" s="11"/>
      <c r="D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3" spans="1:15" x14ac:dyDescent="0.25">
      <c r="A103" s="11"/>
      <c r="B103" s="11"/>
      <c r="C103" s="11"/>
      <c r="D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x14ac:dyDescent="0.25">
      <c r="A104" s="11"/>
      <c r="B104" s="11"/>
      <c r="C104" s="11"/>
      <c r="D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x14ac:dyDescent="0.25">
      <c r="A105" s="11"/>
      <c r="B105" s="11"/>
      <c r="C105" s="11"/>
      <c r="D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x14ac:dyDescent="0.25">
      <c r="A106" s="11"/>
      <c r="B106" s="11"/>
      <c r="C106" s="11"/>
      <c r="D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 x14ac:dyDescent="0.25">
      <c r="A107" s="11"/>
      <c r="B107" s="11"/>
      <c r="C107" s="11"/>
      <c r="D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 x14ac:dyDescent="0.25">
      <c r="A108" s="11"/>
      <c r="B108" s="11"/>
      <c r="C108" s="11"/>
      <c r="D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5" x14ac:dyDescent="0.25">
      <c r="A109" s="11"/>
      <c r="B109" s="11"/>
      <c r="C109" s="11"/>
      <c r="D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1:15" x14ac:dyDescent="0.25">
      <c r="A110" s="11"/>
      <c r="B110" s="11"/>
      <c r="C110" s="11"/>
      <c r="D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1:15" x14ac:dyDescent="0.25">
      <c r="A111" s="11"/>
      <c r="B111" s="11"/>
      <c r="C111" s="11"/>
      <c r="D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1:15" x14ac:dyDescent="0.25">
      <c r="A112" s="11"/>
      <c r="B112" s="11"/>
      <c r="C112" s="11"/>
      <c r="D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15" x14ac:dyDescent="0.25">
      <c r="A113" s="11"/>
      <c r="B113" s="11"/>
      <c r="C113" s="11"/>
      <c r="D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 x14ac:dyDescent="0.25">
      <c r="A114" s="11"/>
      <c r="B114" s="11"/>
      <c r="C114" s="11"/>
      <c r="D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 x14ac:dyDescent="0.25">
      <c r="A115" s="11"/>
      <c r="B115" s="11"/>
      <c r="C115" s="11"/>
      <c r="D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1:15" x14ac:dyDescent="0.25">
      <c r="A116" s="11"/>
      <c r="B116" s="11"/>
      <c r="C116" s="11"/>
      <c r="D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1:15" x14ac:dyDescent="0.25">
      <c r="A117" s="11"/>
      <c r="B117" s="11"/>
      <c r="C117" s="11"/>
      <c r="D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1:15" x14ac:dyDescent="0.25">
      <c r="A118" s="11"/>
      <c r="B118" s="11"/>
      <c r="C118" s="11"/>
      <c r="D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1:15" x14ac:dyDescent="0.25">
      <c r="A119" s="11"/>
      <c r="B119" s="11"/>
      <c r="C119" s="11"/>
      <c r="D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1:15" x14ac:dyDescent="0.25">
      <c r="A120" s="11"/>
      <c r="B120" s="11"/>
      <c r="C120" s="11"/>
      <c r="D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1:15" x14ac:dyDescent="0.25">
      <c r="A121" s="11"/>
      <c r="B121" s="11"/>
      <c r="C121" s="11"/>
      <c r="D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1:15" x14ac:dyDescent="0.25">
      <c r="A122" s="11"/>
      <c r="B122" s="11"/>
      <c r="C122" s="11"/>
      <c r="D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1:15" x14ac:dyDescent="0.25">
      <c r="A123" s="11"/>
      <c r="B123" s="11"/>
      <c r="C123" s="11"/>
      <c r="D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1:15" x14ac:dyDescent="0.25">
      <c r="A124" s="11"/>
      <c r="B124" s="11"/>
      <c r="C124" s="11"/>
      <c r="D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1:15" x14ac:dyDescent="0.25">
      <c r="A125" s="11"/>
      <c r="B125" s="11"/>
      <c r="C125" s="11"/>
      <c r="D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1:15" x14ac:dyDescent="0.25">
      <c r="A126" s="11"/>
      <c r="B126" s="11"/>
      <c r="C126" s="11"/>
      <c r="D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1:15" x14ac:dyDescent="0.25">
      <c r="A127" s="11"/>
      <c r="B127" s="11"/>
      <c r="C127" s="11"/>
      <c r="D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1:15" x14ac:dyDescent="0.25">
      <c r="A128" s="11"/>
      <c r="B128" s="11"/>
      <c r="C128" s="11"/>
      <c r="D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1:15" x14ac:dyDescent="0.25">
      <c r="A129" s="11"/>
      <c r="B129" s="11"/>
      <c r="C129" s="11"/>
      <c r="D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1:15" x14ac:dyDescent="0.25">
      <c r="A130" s="11"/>
      <c r="B130" s="11"/>
      <c r="C130" s="11"/>
      <c r="D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1:15" x14ac:dyDescent="0.25">
      <c r="A131" s="11"/>
      <c r="B131" s="11"/>
      <c r="C131" s="11"/>
      <c r="D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1:15" x14ac:dyDescent="0.25">
      <c r="A132" s="11"/>
      <c r="B132" s="11"/>
      <c r="C132" s="11"/>
      <c r="D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1:15" x14ac:dyDescent="0.25">
      <c r="A133" s="11"/>
      <c r="B133" s="11"/>
      <c r="C133" s="11"/>
      <c r="D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5" spans="1:15" x14ac:dyDescent="0.25">
      <c r="A135" s="11"/>
      <c r="B135" s="11"/>
      <c r="C135" s="11"/>
      <c r="D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1:15" x14ac:dyDescent="0.25">
      <c r="A136" s="11"/>
      <c r="B136" s="11"/>
      <c r="C136" s="11"/>
      <c r="D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1:15" x14ac:dyDescent="0.25">
      <c r="A137" s="11"/>
      <c r="B137" s="11"/>
      <c r="C137" s="11"/>
      <c r="D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1:15" x14ac:dyDescent="0.25">
      <c r="A138" s="11"/>
      <c r="B138" s="11"/>
      <c r="C138" s="11"/>
      <c r="D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1:15" x14ac:dyDescent="0.25">
      <c r="A139" s="11"/>
      <c r="B139" s="11"/>
      <c r="C139" s="11"/>
      <c r="D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1:15" x14ac:dyDescent="0.25">
      <c r="A140" s="11"/>
      <c r="B140" s="11"/>
      <c r="C140" s="11"/>
      <c r="D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1:15" x14ac:dyDescent="0.25">
      <c r="A141" s="11"/>
      <c r="B141" s="11"/>
      <c r="C141" s="11"/>
      <c r="D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1:15" x14ac:dyDescent="0.25">
      <c r="A142" s="11"/>
      <c r="B142" s="11"/>
      <c r="C142" s="11"/>
      <c r="D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1:15" x14ac:dyDescent="0.25">
      <c r="A143" s="11"/>
      <c r="B143" s="11"/>
      <c r="C143" s="11"/>
      <c r="D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1:15" x14ac:dyDescent="0.25">
      <c r="A144" s="11"/>
      <c r="B144" s="11"/>
      <c r="C144" s="11"/>
      <c r="D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1:15" x14ac:dyDescent="0.25">
      <c r="A145" s="11"/>
      <c r="B145" s="11"/>
      <c r="C145" s="11"/>
      <c r="D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1:15" x14ac:dyDescent="0.25">
      <c r="A146" s="11"/>
      <c r="B146" s="11"/>
      <c r="C146" s="11"/>
      <c r="D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1:15" x14ac:dyDescent="0.25">
      <c r="A147" s="11"/>
      <c r="B147" s="11"/>
      <c r="C147" s="11"/>
      <c r="D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</sheetData>
  <mergeCells count="7">
    <mergeCell ref="C8:C9"/>
    <mergeCell ref="D20:D21"/>
    <mergeCell ref="C20:C21"/>
    <mergeCell ref="C12:C13"/>
    <mergeCell ref="D12:D13"/>
    <mergeCell ref="D18:D19"/>
    <mergeCell ref="D8:D9"/>
  </mergeCells>
  <pageMargins left="0.23622047244094491" right="0.23622047244094491" top="0.74803149606299213" bottom="0.74803149606299213" header="0.31496062992125984" footer="0.31496062992125984"/>
  <pageSetup paperSize="9" scale="7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23" sqref="B23"/>
    </sheetView>
  </sheetViews>
  <sheetFormatPr defaultColWidth="8.85546875" defaultRowHeight="12.75" x14ac:dyDescent="0.2"/>
  <cols>
    <col min="1" max="1" width="5.7109375" style="79" customWidth="1"/>
    <col min="2" max="2" width="36.42578125" style="84" customWidth="1"/>
    <col min="3" max="3" width="14.28515625" style="84" bestFit="1" customWidth="1"/>
    <col min="4" max="4" width="8.85546875" style="85"/>
    <col min="5" max="5" width="43.140625" style="86" customWidth="1"/>
    <col min="6" max="6" width="65.140625" style="84" customWidth="1"/>
    <col min="7" max="7" width="16.85546875" style="85" customWidth="1"/>
    <col min="8" max="16384" width="8.85546875" style="85"/>
  </cols>
  <sheetData>
    <row r="1" spans="1:7" s="63" customFormat="1" ht="25.5" x14ac:dyDescent="0.25">
      <c r="A1" s="60" t="s">
        <v>86</v>
      </c>
      <c r="B1" s="61" t="s">
        <v>87</v>
      </c>
      <c r="C1" s="61" t="s">
        <v>88</v>
      </c>
      <c r="D1" s="60" t="s">
        <v>89</v>
      </c>
      <c r="E1" s="62" t="s">
        <v>90</v>
      </c>
      <c r="F1" s="62" t="s">
        <v>91</v>
      </c>
      <c r="G1" s="61" t="s">
        <v>92</v>
      </c>
    </row>
    <row r="2" spans="1:7" s="68" customFormat="1" ht="25.5" x14ac:dyDescent="0.25">
      <c r="A2" s="64">
        <v>1</v>
      </c>
      <c r="B2" s="65" t="s">
        <v>35</v>
      </c>
      <c r="C2" s="66">
        <v>190</v>
      </c>
      <c r="D2" s="67"/>
      <c r="E2" s="65"/>
      <c r="F2" s="65"/>
      <c r="G2" s="67">
        <f>C2+SUM(D3:D6)</f>
        <v>147</v>
      </c>
    </row>
    <row r="3" spans="1:7" s="68" customFormat="1" ht="25.5" x14ac:dyDescent="0.25">
      <c r="A3" s="69"/>
      <c r="B3" s="70"/>
      <c r="C3" s="71"/>
      <c r="D3" s="72">
        <v>-14</v>
      </c>
      <c r="E3" s="70" t="s">
        <v>103</v>
      </c>
      <c r="F3" s="70" t="s">
        <v>104</v>
      </c>
      <c r="G3" s="73"/>
    </row>
    <row r="4" spans="1:7" s="68" customFormat="1" ht="38.25" x14ac:dyDescent="0.25">
      <c r="A4" s="69"/>
      <c r="B4" s="70"/>
      <c r="C4" s="71"/>
      <c r="D4" s="72">
        <v>-7</v>
      </c>
      <c r="E4" s="70" t="s">
        <v>105</v>
      </c>
      <c r="F4" s="70" t="s">
        <v>106</v>
      </c>
      <c r="G4" s="73"/>
    </row>
    <row r="5" spans="1:7" s="68" customFormat="1" ht="51" x14ac:dyDescent="0.25">
      <c r="A5" s="69"/>
      <c r="B5" s="70"/>
      <c r="C5" s="71"/>
      <c r="D5" s="72">
        <v>-11</v>
      </c>
      <c r="E5" s="70" t="s">
        <v>107</v>
      </c>
      <c r="F5" s="70" t="s">
        <v>108</v>
      </c>
      <c r="G5" s="73"/>
    </row>
    <row r="6" spans="1:7" s="68" customFormat="1" ht="102" x14ac:dyDescent="0.25">
      <c r="A6" s="69"/>
      <c r="B6" s="70"/>
      <c r="C6" s="71"/>
      <c r="D6" s="72">
        <v>-11</v>
      </c>
      <c r="E6" s="70" t="s">
        <v>109</v>
      </c>
      <c r="F6" s="70" t="s">
        <v>110</v>
      </c>
      <c r="G6" s="73"/>
    </row>
    <row r="7" spans="1:7" s="78" customFormat="1" x14ac:dyDescent="0.2">
      <c r="A7" s="89" t="s">
        <v>93</v>
      </c>
      <c r="B7" s="89"/>
      <c r="C7" s="74">
        <f>SUM(C2:C5)</f>
        <v>190</v>
      </c>
      <c r="D7" s="75"/>
      <c r="E7" s="76" t="s">
        <v>94</v>
      </c>
      <c r="F7" s="77"/>
      <c r="G7" s="75">
        <f>SUM(G2:G5)</f>
        <v>147</v>
      </c>
    </row>
    <row r="8" spans="1:7" s="78" customFormat="1" x14ac:dyDescent="0.2">
      <c r="A8" s="79"/>
      <c r="B8" s="80"/>
      <c r="C8" s="80"/>
      <c r="E8" s="81"/>
      <c r="F8" s="80" t="s">
        <v>95</v>
      </c>
      <c r="G8" s="82">
        <f>C7-G7</f>
        <v>43</v>
      </c>
    </row>
    <row r="9" spans="1:7" s="78" customFormat="1" x14ac:dyDescent="0.2">
      <c r="A9" s="79"/>
      <c r="B9" s="80"/>
      <c r="C9" s="80"/>
      <c r="E9" s="81"/>
      <c r="F9" s="80" t="s">
        <v>96</v>
      </c>
      <c r="G9" s="83">
        <f>G8/C7</f>
        <v>0.22631578947368422</v>
      </c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5DE1AA-8A51-4E1D-817E-88E3F1D77B6A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САЙТ-245</vt:lpstr>
      <vt:lpstr>Предложения по сокращению работ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2014-05-05T14:01:22Z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