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L10" i="1" l="1"/>
  <c r="I10" i="1"/>
  <c r="F12" i="1"/>
  <c r="F13" i="1"/>
  <c r="F20" i="1"/>
  <c r="F23" i="1"/>
  <c r="G12" i="1"/>
  <c r="G13" i="1"/>
  <c r="G20" i="1"/>
  <c r="G23" i="1"/>
  <c r="H12" i="1"/>
  <c r="H13" i="1"/>
  <c r="H20" i="1"/>
  <c r="H23" i="1"/>
  <c r="F24" i="1"/>
  <c r="L11" i="1"/>
  <c r="L12" i="1"/>
  <c r="L13" i="1"/>
  <c r="L20" i="1"/>
  <c r="F25" i="1"/>
  <c r="F21" i="1"/>
  <c r="K10" i="1"/>
  <c r="J10" i="1"/>
  <c r="L9" i="1"/>
  <c r="I9" i="1"/>
  <c r="L4" i="1"/>
  <c r="L5" i="1"/>
  <c r="L6" i="1"/>
  <c r="L7" i="1"/>
  <c r="L8" i="1"/>
  <c r="L14" i="1"/>
  <c r="L15" i="1"/>
  <c r="L16" i="1"/>
  <c r="L17" i="1"/>
  <c r="K9" i="1"/>
  <c r="J9" i="1"/>
  <c r="I5" i="1"/>
  <c r="K5" i="1"/>
  <c r="J5" i="1"/>
  <c r="I8" i="1"/>
  <c r="K8" i="1"/>
  <c r="J8" i="1"/>
  <c r="I7" i="1"/>
  <c r="K7" i="1"/>
  <c r="J7" i="1"/>
  <c r="I11" i="1"/>
  <c r="K11" i="1"/>
  <c r="J11" i="1"/>
  <c r="L21" i="1"/>
  <c r="L22" i="1"/>
  <c r="I17" i="1"/>
  <c r="K17" i="1"/>
  <c r="J17" i="1"/>
  <c r="I16" i="1"/>
  <c r="K16" i="1"/>
  <c r="J16" i="1"/>
  <c r="I15" i="1"/>
  <c r="K15" i="1"/>
  <c r="J15" i="1"/>
  <c r="I14" i="1"/>
  <c r="K14" i="1"/>
  <c r="J14" i="1"/>
  <c r="I13" i="1"/>
  <c r="K13" i="1"/>
  <c r="J13" i="1"/>
  <c r="I12" i="1"/>
  <c r="K12" i="1"/>
  <c r="J12" i="1"/>
  <c r="I6" i="1"/>
  <c r="K6" i="1"/>
  <c r="J6" i="1"/>
  <c r="I4" i="1"/>
  <c r="K4" i="1"/>
  <c r="J4" i="1"/>
</calcChain>
</file>

<file path=xl/comments1.xml><?xml version="1.0" encoding="utf-8"?>
<comments xmlns="http://schemas.openxmlformats.org/spreadsheetml/2006/main">
  <authors>
    <author>Автор</author>
  </authors>
  <commentList>
    <comment ref="D22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<sst xmlns="http://schemas.openxmlformats.org/spreadsheetml/2006/main" count="66" uniqueCount="49">
  <si>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</si>
  <si>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</si>
  <si>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</si>
  <si>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</si>
  <si>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</si>
  <si>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</si>
  <si>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</si>
  <si>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</si>
  <si>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</si>
  <si>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</si>
  <si>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</si>
  <si>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</si>
  <si>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</si>
  <si>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</si>
  <si>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</si>
  <si>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Сайт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</si>
  <si>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</si>
  <si>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</si>
  <si>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</si>
  <si>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</si>
  <si>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</si>
  <si>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</si>
  <si>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</si>
  <si>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</si>
  <si>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</si>
  <si>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</si>
  <si>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</si>
  <si>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</si>
  <si>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</si>
  <si>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</si>
  <si>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</si>
  <si>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MLVTBPLK-283. Сделать возможность УДАЛЕНИЯ писем из личного кабинета</t>
  </si>
  <si>
    <t>Система оповещений</t>
  </si>
  <si>
    <t>Добавление метода для удаления сообщений из ЛК</t>
  </si>
  <si>
    <t>Доработка метода добавления ответа оператора</t>
  </si>
  <si>
    <t>Возможно, ответ добавляется к удаленному сообщению, тогда необходимо создать новую переписку.</t>
  </si>
  <si>
    <t>Доработка методов получения сообщений, использующихся на Сайте</t>
  </si>
  <si>
    <t>Не возвращать удаленные сообщения</t>
  </si>
  <si>
    <t>АРМ Клиенты</t>
  </si>
  <si>
    <t>1. Визуально помечать удаленные сообщения в списке сообщений и на странице сообщения
2. Добавить фильтр-флажок "скрыть удаленные пользователем"</t>
  </si>
  <si>
    <t>Добавление в сообщение признака "удалено"</t>
  </si>
  <si>
    <t>Установленный признак означает, что клиент удалил сообщение.</t>
  </si>
  <si>
    <t>Батчевый метод. Не удаляет сообщения из базы.</t>
  </si>
  <si>
    <t>Доработка вкладки Обратная связь с пользователями</t>
  </si>
  <si>
    <t>Интеграция с Системой оповещений</t>
  </si>
  <si>
    <t>Сайт / АРМы</t>
  </si>
  <si>
    <t>Доработка ЛК, раздел Сообщения</t>
  </si>
  <si>
    <r>
      <rPr>
        <b/>
        <sz val="8"/>
        <rFont val="Arial"/>
        <family val="2"/>
        <charset val="204"/>
      </rPr>
      <t>вариант I:</t>
    </r>
    <r>
      <rPr>
        <sz val="8"/>
        <rFont val="Arial"/>
        <family val="2"/>
        <charset val="204"/>
      </rPr>
      <t xml:space="preserve">
1. список сообщений: выделение сообщений флажками и удаление выделенных сообщений кнопкой
2. на странице с перепиской: кнопка удаления переписки
</t>
    </r>
    <r>
      <rPr>
        <b/>
        <sz val="8"/>
        <rFont val="Arial"/>
        <family val="2"/>
        <charset val="204"/>
      </rPr>
      <t>вариант II:</t>
    </r>
    <r>
      <rPr>
        <sz val="8"/>
        <rFont val="Arial"/>
        <family val="2"/>
        <charset val="204"/>
      </rPr>
      <t xml:space="preserve">
1. кнопка удаления около каждого сообщения в списке (возможно, с подтверждением)
2. кнопка удаления на странице с перепиской</t>
    </r>
  </si>
  <si>
    <r>
      <rPr>
        <b/>
        <sz val="8"/>
        <rFont val="Arial"/>
        <family val="2"/>
        <charset val="204"/>
      </rPr>
      <t>Допущения:</t>
    </r>
    <r>
      <rPr>
        <sz val="8"/>
        <rFont val="Arial"/>
        <family val="2"/>
        <charset val="204"/>
      </rPr>
      <t xml:space="preserve">
1. При получении ответа от оператора на удаленную переписку создается новая переписка
2. Оценку надо уточнить после получения прототипов
3. Необходимые прототипы от банка:
3.1. сайт - список сообщений
3.2. сайт - страница с перепиской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</si>
</sst>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5"/>
  <sheetViews>
    <sheetView tabSelected="1" topLeftCell="A4" workbookViewId="0">
      <selection activeCell="G11" sqref="G11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2.85546875" bestFit="1" customWidth="1"/>
    <col min="4" max="4" width="44.5703125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6" t="s">
        <v>0</v>
      </c>
      <c r="C2" s="16" t="s">
        <v>1</v>
      </c>
      <c r="D2" s="17" t="s">
        <v>2</v>
      </c>
      <c r="E2" s="17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9" t="s">
        <v>9</v>
      </c>
      <c r="L2" s="18" t="s">
        <v>10</v>
      </c>
      <c r="M2" s="20" t="s">
        <v>11</v>
      </c>
    </row>
    <row r="3" spans="2:13" ht="78.75" x14ac:dyDescent="0.25">
      <c r="B3" s="21" t="s">
        <v>31</v>
      </c>
      <c r="C3" s="22"/>
      <c r="D3" s="23"/>
      <c r="E3" s="23"/>
      <c r="F3" s="24"/>
      <c r="G3" s="24"/>
      <c r="H3" s="24"/>
      <c r="I3" s="24"/>
      <c r="J3" s="24"/>
      <c r="K3" s="25"/>
      <c r="L3" s="24"/>
      <c r="M3" s="26" t="s">
        <v>48</v>
      </c>
    </row>
    <row r="4" spans="2:13" x14ac:dyDescent="0.25">
      <c r="B4" s="28"/>
      <c r="C4" s="29" t="s">
        <v>12</v>
      </c>
      <c r="D4" s="30" t="s">
        <v>12</v>
      </c>
      <c r="E4" s="31" t="s">
        <v>13</v>
      </c>
      <c r="F4" s="32">
        <v>1</v>
      </c>
      <c r="G4" s="32">
        <v>2</v>
      </c>
      <c r="H4" s="32">
        <v>3</v>
      </c>
      <c r="I4" s="32">
        <f>(F4+4*G4+H4)/6</f>
        <v>2</v>
      </c>
      <c r="J4" s="32">
        <f>I4/$F$22</f>
        <v>2.8571428571428572</v>
      </c>
      <c r="K4" s="33">
        <f>I4*$F$25/$F$21</f>
        <v>3.1148646907966708</v>
      </c>
      <c r="L4" s="32">
        <f>(H4-F4)/6</f>
        <v>0.33333333333333331</v>
      </c>
      <c r="M4" s="34"/>
    </row>
    <row r="5" spans="2:13" ht="24" x14ac:dyDescent="0.25">
      <c r="B5" s="35"/>
      <c r="C5" s="2" t="s">
        <v>32</v>
      </c>
      <c r="D5" s="5" t="s">
        <v>40</v>
      </c>
      <c r="E5" s="1" t="s">
        <v>14</v>
      </c>
      <c r="F5" s="3">
        <v>1</v>
      </c>
      <c r="G5" s="3">
        <v>1</v>
      </c>
      <c r="H5" s="3">
        <v>2</v>
      </c>
      <c r="I5" s="32">
        <f t="shared" ref="I5" si="0">(F5+4*G5+H5)/6</f>
        <v>1.1666666666666667</v>
      </c>
      <c r="J5" s="32">
        <f>H5/$F$22</f>
        <v>2.8571428571428572</v>
      </c>
      <c r="K5" s="33">
        <f>I5*$F$25/$F$21</f>
        <v>1.8170044029647248</v>
      </c>
      <c r="L5" s="32">
        <f t="shared" ref="L5" si="1">(H5-F5)/6</f>
        <v>0.16666666666666666</v>
      </c>
      <c r="M5" s="4" t="s">
        <v>41</v>
      </c>
    </row>
    <row r="6" spans="2:13" ht="24" x14ac:dyDescent="0.25">
      <c r="B6" s="35"/>
      <c r="C6" s="2" t="s">
        <v>32</v>
      </c>
      <c r="D6" s="5" t="s">
        <v>33</v>
      </c>
      <c r="E6" s="1" t="s">
        <v>14</v>
      </c>
      <c r="F6" s="3">
        <v>1</v>
      </c>
      <c r="G6" s="3">
        <v>2</v>
      </c>
      <c r="H6" s="3">
        <v>3</v>
      </c>
      <c r="I6" s="32">
        <f t="shared" ref="I6:I17" si="2">(F6+4*G6+H6)/6</f>
        <v>2</v>
      </c>
      <c r="J6" s="32">
        <f>H6/$F$22</f>
        <v>4.2857142857142856</v>
      </c>
      <c r="K6" s="33">
        <f>I6*$F$25/$F$21</f>
        <v>3.1148646907966708</v>
      </c>
      <c r="L6" s="32">
        <f t="shared" ref="L6:L17" si="3">(H6-F6)/6</f>
        <v>0.33333333333333331</v>
      </c>
      <c r="M6" s="4" t="s">
        <v>42</v>
      </c>
    </row>
    <row r="7" spans="2:13" ht="24" x14ac:dyDescent="0.25">
      <c r="B7" s="35"/>
      <c r="C7" s="2" t="s">
        <v>32</v>
      </c>
      <c r="D7" s="5" t="s">
        <v>34</v>
      </c>
      <c r="E7" s="1" t="s">
        <v>14</v>
      </c>
      <c r="F7" s="3">
        <v>1</v>
      </c>
      <c r="G7" s="3">
        <v>2</v>
      </c>
      <c r="H7" s="3">
        <v>3</v>
      </c>
      <c r="I7" s="32">
        <f t="shared" si="2"/>
        <v>2</v>
      </c>
      <c r="J7" s="32">
        <f>H7/$F$22</f>
        <v>4.2857142857142856</v>
      </c>
      <c r="K7" s="33">
        <f>I7*$F$25/$F$21</f>
        <v>3.1148646907966708</v>
      </c>
      <c r="L7" s="32">
        <f t="shared" si="3"/>
        <v>0.33333333333333331</v>
      </c>
      <c r="M7" s="4" t="s">
        <v>35</v>
      </c>
    </row>
    <row r="8" spans="2:13" ht="24" x14ac:dyDescent="0.25">
      <c r="B8" s="35"/>
      <c r="C8" s="2" t="s">
        <v>32</v>
      </c>
      <c r="D8" s="5" t="s">
        <v>36</v>
      </c>
      <c r="E8" s="1" t="s">
        <v>14</v>
      </c>
      <c r="F8" s="3">
        <v>1</v>
      </c>
      <c r="G8" s="3">
        <v>1</v>
      </c>
      <c r="H8" s="3">
        <v>2</v>
      </c>
      <c r="I8" s="32">
        <f t="shared" si="2"/>
        <v>1.1666666666666667</v>
      </c>
      <c r="J8" s="32">
        <f>H8/$F$22</f>
        <v>2.8571428571428572</v>
      </c>
      <c r="K8" s="33">
        <f>I8*$F$25/$F$21</f>
        <v>1.8170044029647248</v>
      </c>
      <c r="L8" s="32">
        <f t="shared" si="3"/>
        <v>0.16666666666666666</v>
      </c>
      <c r="M8" s="4" t="s">
        <v>37</v>
      </c>
    </row>
    <row r="9" spans="2:13" ht="33.75" x14ac:dyDescent="0.25">
      <c r="B9" s="35"/>
      <c r="C9" s="2" t="s">
        <v>38</v>
      </c>
      <c r="D9" s="5" t="s">
        <v>43</v>
      </c>
      <c r="E9" s="1" t="s">
        <v>14</v>
      </c>
      <c r="F9" s="3">
        <v>1</v>
      </c>
      <c r="G9" s="3">
        <v>2</v>
      </c>
      <c r="H9" s="3">
        <v>3</v>
      </c>
      <c r="I9" s="32">
        <f t="shared" si="2"/>
        <v>2</v>
      </c>
      <c r="J9" s="32">
        <f>H9/$F$22</f>
        <v>4.2857142857142856</v>
      </c>
      <c r="K9" s="33">
        <f>I9*$F$25/$F$21</f>
        <v>3.1148646907966708</v>
      </c>
      <c r="L9" s="32">
        <f t="shared" si="3"/>
        <v>0.33333333333333331</v>
      </c>
      <c r="M9" s="4" t="s">
        <v>39</v>
      </c>
    </row>
    <row r="10" spans="2:13" ht="24" x14ac:dyDescent="0.25">
      <c r="B10" s="35"/>
      <c r="C10" s="2" t="s">
        <v>45</v>
      </c>
      <c r="D10" s="5" t="s">
        <v>44</v>
      </c>
      <c r="E10" s="1" t="s">
        <v>14</v>
      </c>
      <c r="F10" s="3">
        <v>1</v>
      </c>
      <c r="G10" s="3">
        <v>1</v>
      </c>
      <c r="H10" s="3">
        <v>2</v>
      </c>
      <c r="I10" s="32">
        <f t="shared" si="2"/>
        <v>1.1666666666666667</v>
      </c>
      <c r="J10" s="32">
        <f>H10/$F$22</f>
        <v>2.8571428571428572</v>
      </c>
      <c r="K10" s="33">
        <f>I10*$F$25/$F$21</f>
        <v>1.8170044029647248</v>
      </c>
      <c r="L10" s="32">
        <f t="shared" si="3"/>
        <v>0.16666666666666666</v>
      </c>
      <c r="M10" s="4"/>
    </row>
    <row r="11" spans="2:13" ht="90" x14ac:dyDescent="0.25">
      <c r="B11" s="35"/>
      <c r="C11" s="2" t="s">
        <v>15</v>
      </c>
      <c r="D11" s="5" t="s">
        <v>46</v>
      </c>
      <c r="E11" s="1" t="s">
        <v>14</v>
      </c>
      <c r="F11" s="3">
        <v>3</v>
      </c>
      <c r="G11" s="3">
        <v>4</v>
      </c>
      <c r="H11" s="3">
        <v>6</v>
      </c>
      <c r="I11" s="32">
        <f t="shared" ref="I11" si="4">(F11+4*G11+H11)/6</f>
        <v>4.166666666666667</v>
      </c>
      <c r="J11" s="32">
        <f>H11/$F$22</f>
        <v>8.5714285714285712</v>
      </c>
      <c r="K11" s="33">
        <f>I11*$F$25/$F$21</f>
        <v>6.4893014391597319</v>
      </c>
      <c r="L11" s="32">
        <f t="shared" ref="L11" si="5">(H11-F11)/6</f>
        <v>0.5</v>
      </c>
      <c r="M11" s="4" t="s">
        <v>47</v>
      </c>
    </row>
    <row r="12" spans="2:13" ht="24" x14ac:dyDescent="0.25">
      <c r="B12" s="35"/>
      <c r="C12" s="37" t="s">
        <v>16</v>
      </c>
      <c r="D12" s="39" t="s">
        <v>17</v>
      </c>
      <c r="E12" s="42" t="s">
        <v>18</v>
      </c>
      <c r="F12" s="43">
        <f>SUM(F6:F11)*0.3</f>
        <v>2.4</v>
      </c>
      <c r="G12" s="43">
        <f>SUM(G6:G11)*0.3</f>
        <v>3.5999999999999996</v>
      </c>
      <c r="H12" s="43">
        <f>SUM(H6:H11)*0.3</f>
        <v>5.7</v>
      </c>
      <c r="I12" s="43">
        <f t="shared" si="2"/>
        <v>3.7499999999999996</v>
      </c>
      <c r="J12" s="43">
        <f>H12/$F$22</f>
        <v>8.1428571428571441</v>
      </c>
      <c r="K12" s="45">
        <f>I12*$F$25/$F$21</f>
        <v>5.8403712952437576</v>
      </c>
      <c r="L12" s="43">
        <f t="shared" si="3"/>
        <v>0.55000000000000004</v>
      </c>
      <c r="M12" s="62"/>
    </row>
    <row r="13" spans="2:13" ht="24" x14ac:dyDescent="0.25">
      <c r="B13" s="35"/>
      <c r="C13" s="38" t="s">
        <v>19</v>
      </c>
      <c r="D13" s="40" t="s">
        <v>19</v>
      </c>
      <c r="E13" s="42" t="s">
        <v>14</v>
      </c>
      <c r="F13" s="44">
        <f>SUM(F6:F11)*0.3</f>
        <v>2.4</v>
      </c>
      <c r="G13" s="44">
        <f>SUM(G6:G11)*0.3</f>
        <v>3.5999999999999996</v>
      </c>
      <c r="H13" s="44">
        <f>SUM(H6:H11)*0.3</f>
        <v>5.7</v>
      </c>
      <c r="I13" s="44">
        <f t="shared" si="2"/>
        <v>3.7499999999999996</v>
      </c>
      <c r="J13" s="44">
        <f>H13/$F$22</f>
        <v>8.1428571428571441</v>
      </c>
      <c r="K13" s="46">
        <f>I13*$F$25/$F$21</f>
        <v>5.8403712952437576</v>
      </c>
      <c r="L13" s="44">
        <f t="shared" si="3"/>
        <v>0.55000000000000004</v>
      </c>
      <c r="M13" s="63"/>
    </row>
    <row r="14" spans="2:13" ht="48" x14ac:dyDescent="0.25">
      <c r="B14" s="35"/>
      <c r="C14" s="38" t="s">
        <v>12</v>
      </c>
      <c r="D14" s="40" t="s">
        <v>20</v>
      </c>
      <c r="E14" s="42" t="s">
        <v>13</v>
      </c>
      <c r="F14" s="27">
        <v>1</v>
      </c>
      <c r="G14" s="27">
        <v>1</v>
      </c>
      <c r="H14" s="27">
        <v>1</v>
      </c>
      <c r="I14" s="44">
        <f t="shared" si="2"/>
        <v>1</v>
      </c>
      <c r="J14" s="44">
        <f>H14/$F$22</f>
        <v>1.4285714285714286</v>
      </c>
      <c r="K14" s="46">
        <f>I14*$F$25/$F$21</f>
        <v>1.5574323453983354</v>
      </c>
      <c r="L14" s="44">
        <f t="shared" si="3"/>
        <v>0</v>
      </c>
      <c r="M14" s="63"/>
    </row>
    <row r="15" spans="2:13" ht="24" x14ac:dyDescent="0.25">
      <c r="B15" s="35"/>
      <c r="C15" s="38" t="s">
        <v>21</v>
      </c>
      <c r="D15" s="41" t="s">
        <v>22</v>
      </c>
      <c r="E15" s="42" t="s">
        <v>13</v>
      </c>
      <c r="F15" s="27">
        <v>0</v>
      </c>
      <c r="G15" s="27">
        <v>0</v>
      </c>
      <c r="H15" s="27">
        <v>1</v>
      </c>
      <c r="I15" s="44">
        <f t="shared" si="2"/>
        <v>0.16666666666666666</v>
      </c>
      <c r="J15" s="44">
        <f>H15/$F$22</f>
        <v>1.4285714285714286</v>
      </c>
      <c r="K15" s="46">
        <f>I15*$F$25/$F$21</f>
        <v>0.25957205756638924</v>
      </c>
      <c r="L15" s="44">
        <f t="shared" si="3"/>
        <v>0.16666666666666666</v>
      </c>
      <c r="M15" s="63"/>
    </row>
    <row r="16" spans="2:13" x14ac:dyDescent="0.25">
      <c r="B16" s="35"/>
      <c r="C16" s="38"/>
      <c r="D16" s="41" t="s">
        <v>23</v>
      </c>
      <c r="E16" s="42" t="s">
        <v>13</v>
      </c>
      <c r="F16" s="27">
        <v>1</v>
      </c>
      <c r="G16" s="27">
        <v>1</v>
      </c>
      <c r="H16" s="27">
        <v>1</v>
      </c>
      <c r="I16" s="44">
        <f t="shared" si="2"/>
        <v>1</v>
      </c>
      <c r="J16" s="44">
        <f t="shared" ref="J16:J17" si="6">H16/$F$22</f>
        <v>1.4285714285714286</v>
      </c>
      <c r="K16" s="46">
        <f t="shared" ref="K16:K17" si="7">I16*$F$25/$F$21</f>
        <v>1.5574323453983354</v>
      </c>
      <c r="L16" s="44">
        <f t="shared" si="3"/>
        <v>0</v>
      </c>
      <c r="M16" s="63"/>
    </row>
    <row r="17" spans="2:13" ht="24" x14ac:dyDescent="0.25">
      <c r="B17" s="36"/>
      <c r="C17" s="38"/>
      <c r="D17" s="40" t="s">
        <v>24</v>
      </c>
      <c r="E17" s="42" t="s">
        <v>14</v>
      </c>
      <c r="F17" s="27">
        <v>1</v>
      </c>
      <c r="G17" s="27">
        <v>1</v>
      </c>
      <c r="H17" s="27">
        <v>1</v>
      </c>
      <c r="I17" s="44">
        <f t="shared" si="2"/>
        <v>1</v>
      </c>
      <c r="J17" s="44">
        <f t="shared" si="6"/>
        <v>1.4285714285714286</v>
      </c>
      <c r="K17" s="46">
        <f t="shared" si="7"/>
        <v>1.5574323453983354</v>
      </c>
      <c r="L17" s="44">
        <f t="shared" si="3"/>
        <v>0</v>
      </c>
      <c r="M17" s="63"/>
    </row>
    <row r="18" spans="2:13" x14ac:dyDescent="0.25">
      <c r="B18" s="6"/>
      <c r="C18" s="7"/>
      <c r="D18" s="8"/>
      <c r="E18" s="8"/>
      <c r="F18" s="9"/>
      <c r="G18" s="9"/>
      <c r="H18" s="9"/>
      <c r="I18" s="9"/>
      <c r="J18" s="9"/>
      <c r="K18" s="10"/>
      <c r="L18" s="9"/>
      <c r="M18" s="11"/>
    </row>
    <row r="19" spans="2:13" ht="15.75" thickBot="1" x14ac:dyDescent="0.3">
      <c r="B19" s="6"/>
      <c r="C19" s="7"/>
      <c r="D19" s="8"/>
      <c r="E19" s="8"/>
      <c r="F19" s="9"/>
      <c r="G19" s="9"/>
      <c r="H19" s="9"/>
      <c r="I19" s="9"/>
      <c r="J19" s="9"/>
      <c r="K19" s="10"/>
      <c r="L19" s="9"/>
      <c r="M19" s="11"/>
    </row>
    <row r="20" spans="2:13" x14ac:dyDescent="0.25">
      <c r="B20" s="6"/>
      <c r="C20" s="7"/>
      <c r="D20" s="64" t="s">
        <v>25</v>
      </c>
      <c r="E20" s="65"/>
      <c r="F20" s="57">
        <f>SUM(F3:F17)</f>
        <v>17.8</v>
      </c>
      <c r="G20" s="47">
        <f>SUM(G3:G17)</f>
        <v>25.200000000000003</v>
      </c>
      <c r="H20" s="47">
        <f>SUM(H3:H17)</f>
        <v>39.4</v>
      </c>
      <c r="I20" s="47"/>
      <c r="J20" s="47"/>
      <c r="K20" s="48"/>
      <c r="L20" s="49">
        <f>SQRT(SUMSQ(L3:L17))</f>
        <v>1.1876681167546579</v>
      </c>
      <c r="M20" s="11"/>
    </row>
    <row r="21" spans="2:13" x14ac:dyDescent="0.25">
      <c r="B21" s="6"/>
      <c r="C21" s="7"/>
      <c r="D21" s="66" t="s">
        <v>26</v>
      </c>
      <c r="E21" s="67"/>
      <c r="F21" s="58">
        <f>(F20+4*G20+H20)/6</f>
        <v>26.333333333333332</v>
      </c>
      <c r="G21" s="13"/>
      <c r="H21" s="12"/>
      <c r="I21" s="12"/>
      <c r="J21" s="12"/>
      <c r="K21" s="50"/>
      <c r="L21" s="51">
        <f>2*L20/F22</f>
        <v>3.39333747644188</v>
      </c>
      <c r="M21" s="11"/>
    </row>
    <row r="22" spans="2:13" x14ac:dyDescent="0.25">
      <c r="B22" s="6"/>
      <c r="C22" s="7"/>
      <c r="D22" s="66" t="s">
        <v>27</v>
      </c>
      <c r="E22" s="67"/>
      <c r="F22" s="59">
        <v>0.7</v>
      </c>
      <c r="G22" s="13"/>
      <c r="H22" s="12"/>
      <c r="I22" s="12"/>
      <c r="J22" s="12"/>
      <c r="K22" s="50"/>
      <c r="L22" s="52">
        <f>L21/F25</f>
        <v>8.2739335167685141E-2</v>
      </c>
      <c r="M22" s="11"/>
    </row>
    <row r="23" spans="2:13" x14ac:dyDescent="0.25">
      <c r="B23" s="14"/>
      <c r="C23" s="15"/>
      <c r="D23" s="66" t="s">
        <v>28</v>
      </c>
      <c r="E23" s="67"/>
      <c r="F23" s="58">
        <f>F20/F22</f>
        <v>25.428571428571431</v>
      </c>
      <c r="G23" s="13">
        <f>G20/F22</f>
        <v>36.000000000000007</v>
      </c>
      <c r="H23" s="12">
        <f>H20/F22</f>
        <v>56.285714285714285</v>
      </c>
      <c r="I23" s="12"/>
      <c r="J23" s="12"/>
      <c r="K23" s="50"/>
      <c r="L23" s="51"/>
      <c r="M23" s="11"/>
    </row>
    <row r="24" spans="2:13" x14ac:dyDescent="0.25">
      <c r="B24" s="14"/>
      <c r="C24" s="15"/>
      <c r="D24" s="68" t="s">
        <v>29</v>
      </c>
      <c r="E24" s="69"/>
      <c r="F24" s="61">
        <f>(F23+4*G23+H23)/6</f>
        <v>37.61904761904762</v>
      </c>
      <c r="G24" s="13"/>
      <c r="H24" s="12"/>
      <c r="I24" s="12"/>
      <c r="J24" s="12"/>
      <c r="K24" s="50"/>
      <c r="L24" s="51"/>
      <c r="M24" s="11"/>
    </row>
    <row r="25" spans="2:13" ht="15.75" thickBot="1" x14ac:dyDescent="0.3">
      <c r="B25" s="14"/>
      <c r="C25" s="15"/>
      <c r="D25" s="70" t="s">
        <v>30</v>
      </c>
      <c r="E25" s="71"/>
      <c r="F25" s="60">
        <f>F24+L20*2/F22</f>
        <v>41.012385095489499</v>
      </c>
      <c r="G25" s="54"/>
      <c r="H25" s="53"/>
      <c r="I25" s="53"/>
      <c r="J25" s="53"/>
      <c r="K25" s="55"/>
      <c r="L25" s="56"/>
      <c r="M25" s="14"/>
    </row>
  </sheetData>
  <mergeCells count="6">
    <mergeCell ref="D25:E25"/>
    <mergeCell ref="D20:E20"/>
    <mergeCell ref="D21:E21"/>
    <mergeCell ref="D22:E22"/>
    <mergeCell ref="D23:E23"/>
    <mergeCell ref="D24:E2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2015-01-29T16:35:06Z</dcterms:modified>
</cp:coreProperties>
</file>