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/>
</workbook>
</file>

<file path=xl/calcChain.xml><?xml version="1.0" encoding="utf-8"?>
<calcChain xmlns="http://schemas.openxmlformats.org/spreadsheetml/2006/main">
  <c r="I22" i="1" l="1"/>
  <c r="J22" i="1" s="1"/>
  <c r="L22" i="1"/>
  <c r="I23" i="1"/>
  <c r="J23" i="1"/>
  <c r="L23" i="1"/>
  <c r="I24" i="1"/>
  <c r="J24" i="1" s="1"/>
  <c r="L24" i="1"/>
  <c r="I25" i="1"/>
  <c r="J25" i="1"/>
  <c r="L25" i="1"/>
  <c r="I26" i="1"/>
  <c r="J26" i="1" s="1"/>
  <c r="L26" i="1"/>
  <c r="I8" i="1" l="1"/>
  <c r="J8" i="1" s="1"/>
  <c r="L8" i="1"/>
  <c r="I11" i="1"/>
  <c r="J11" i="1"/>
  <c r="L11" i="1"/>
  <c r="I9" i="1"/>
  <c r="J9" i="1" s="1"/>
  <c r="L9" i="1"/>
  <c r="I10" i="1"/>
  <c r="J10" i="1" s="1"/>
  <c r="L10" i="1"/>
  <c r="I12" i="1"/>
  <c r="J12" i="1" s="1"/>
  <c r="L12" i="1"/>
  <c r="I13" i="1"/>
  <c r="J13" i="1"/>
  <c r="L13" i="1"/>
  <c r="I14" i="1"/>
  <c r="J14" i="1"/>
  <c r="L14" i="1"/>
  <c r="I15" i="1"/>
  <c r="J15" i="1" s="1"/>
  <c r="L15" i="1"/>
  <c r="I16" i="1"/>
  <c r="J16" i="1"/>
  <c r="L16" i="1"/>
  <c r="I17" i="1"/>
  <c r="J17" i="1" s="1"/>
  <c r="L17" i="1"/>
  <c r="I18" i="1"/>
  <c r="J18" i="1" s="1"/>
  <c r="L18" i="1"/>
  <c r="I19" i="1"/>
  <c r="J19" i="1" s="1"/>
  <c r="L19" i="1"/>
  <c r="I20" i="1"/>
  <c r="J20" i="1" s="1"/>
  <c r="L20" i="1"/>
  <c r="I21" i="1"/>
  <c r="J21" i="1"/>
  <c r="L21" i="1"/>
  <c r="I27" i="1"/>
  <c r="J27" i="1" s="1"/>
  <c r="L27" i="1"/>
  <c r="I7" i="1" l="1"/>
  <c r="J7" i="1" s="1"/>
  <c r="L7" i="1"/>
  <c r="H29" i="1"/>
  <c r="F29" i="1"/>
  <c r="H30" i="1"/>
  <c r="F30" i="1"/>
  <c r="G29" i="1"/>
  <c r="G30" i="1"/>
  <c r="G37" i="1" s="1"/>
  <c r="G40" i="1" s="1"/>
  <c r="L6" i="1"/>
  <c r="I6" i="1"/>
  <c r="L28" i="1"/>
  <c r="L4" i="1"/>
  <c r="L5" i="1"/>
  <c r="L31" i="1"/>
  <c r="L32" i="1"/>
  <c r="L33" i="1"/>
  <c r="L34" i="1"/>
  <c r="I28" i="1"/>
  <c r="J28" i="1" s="1"/>
  <c r="I5" i="1"/>
  <c r="J5" i="1" s="1"/>
  <c r="I34" i="1"/>
  <c r="J34" i="1" s="1"/>
  <c r="I33" i="1"/>
  <c r="J33" i="1" s="1"/>
  <c r="I32" i="1"/>
  <c r="J32" i="1" s="1"/>
  <c r="I31" i="1"/>
  <c r="J31" i="1" s="1"/>
  <c r="I4" i="1"/>
  <c r="J4" i="1" s="1"/>
  <c r="I29" i="1" l="1"/>
  <c r="J29" i="1" s="1"/>
  <c r="L30" i="1"/>
  <c r="H37" i="1"/>
  <c r="H40" i="1" s="1"/>
  <c r="F37" i="1"/>
  <c r="F40" i="1" s="1"/>
  <c r="I30" i="1"/>
  <c r="J30" i="1" s="1"/>
  <c r="L29" i="1"/>
  <c r="J6" i="1"/>
  <c r="F41" i="1" l="1"/>
  <c r="L37" i="1"/>
  <c r="L38" i="1" s="1"/>
  <c r="F38" i="1"/>
  <c r="F42" i="1" l="1"/>
  <c r="K8" i="1" l="1"/>
  <c r="K23" i="1"/>
  <c r="K25" i="1"/>
  <c r="K24" i="1"/>
  <c r="K22" i="1"/>
  <c r="K26" i="1"/>
  <c r="K34" i="1"/>
  <c r="K11" i="1"/>
  <c r="K28" i="1"/>
  <c r="K31" i="1"/>
  <c r="K33" i="1"/>
  <c r="K29" i="1"/>
  <c r="K5" i="1"/>
  <c r="K32" i="1"/>
  <c r="L39" i="1"/>
  <c r="K4" i="1"/>
  <c r="K7" i="1"/>
  <c r="K6" i="1"/>
  <c r="K9" i="1"/>
  <c r="K12" i="1"/>
  <c r="K14" i="1"/>
  <c r="K16" i="1"/>
  <c r="K18" i="1"/>
  <c r="K20" i="1"/>
  <c r="K27" i="1"/>
  <c r="K21" i="1"/>
  <c r="K13" i="1"/>
  <c r="K15" i="1"/>
  <c r="K17" i="1"/>
  <c r="K19" i="1"/>
  <c r="K10" i="1"/>
  <c r="K30" i="1"/>
</calcChain>
</file>

<file path=xl/comments1.xml><?xml version="1.0" encoding="utf-8"?>
<comments xmlns="http://schemas.openxmlformats.org/spreadsheetml/2006/main">
  <authors>
    <author>Автор</author>
  </authors>
  <commentList>
    <comment ref="D39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<sst xmlns="http://schemas.openxmlformats.org/spreadsheetml/2006/main" count="112" uniqueCount="58">
  <si>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</si>
  <si>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</si>
  <si>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</si>
  <si>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</si>
  <si>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</si>
  <si>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</si>
  <si>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</si>
  <si>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</si>
  <si>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</si>
  <si>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</si>
  <si>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</si>
  <si>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</si>
  <si>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</si>
  <si>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</si>
  <si>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</si>
  <si>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</si>
  <si>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</si>
  <si>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</si>
  <si>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</si>
  <si>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</si>
  <si>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</si>
  <si>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</si>
  <si>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</si>
  <si>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</si>
  <si>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</si>
  <si>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</si>
  <si>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</si>
  <si>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</si>
  <si>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</si>
  <si>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</si>
  <si>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Коннектор к банку</t>
  </si>
  <si>
    <t>Описание работ:</t>
  </si>
  <si>
    <t>Разработка оркестратора повторного обращения (обработка случаев обрыва соединения или timeout)</t>
  </si>
  <si>
    <t>Доработка стандартных ETL шагов. Добавление возможности повторного вызова SQL.</t>
  </si>
  <si>
    <t>Доработка ETL пакета "ReceiveAndActivateClients" (оркестратор)</t>
  </si>
  <si>
    <t>Доработка ETL пакета "ReceiveAndRegisterBankClients" (оркестратор)</t>
  </si>
  <si>
    <t>Доработка ETL пакета "SendOrders" (оркестратор)</t>
  </si>
  <si>
    <t>Доработка ETL пакета "ReceiveAndExecuteOrdersPayments" (оркестратор)</t>
  </si>
  <si>
    <t>Доработка ETL пакета "SendLoyaltyRegistrations" (оркестратор)</t>
  </si>
  <si>
    <t>Доработка ETL пакета "ReceiveAndRegisterLoyaltyClients" (оркестратор)</t>
  </si>
  <si>
    <t>Доработка ETL пакета "SendPromoActions" (оркестратор)</t>
  </si>
  <si>
    <t>Доработка ETL пакета "ReceiveAndUpdatePromoActions" (оркестратор)</t>
  </si>
  <si>
    <t>Доработка ETL пакета "ReceiveAndAssignTargetAudience" (оркестратор)</t>
  </si>
  <si>
    <t>Доработка ETL пакета "ReceiveAndAppendPersonalMessages" (оркестратор)</t>
  </si>
  <si>
    <t>Доработка ETL пакета "ReceiveAndUpdateBankClients" (оркестратор)</t>
  </si>
  <si>
    <t>Доработка ETL пакета "SendDetachList" (оркестратор)</t>
  </si>
  <si>
    <t>Доработка ETL пакета "ReceiveAndDetachClients" (оркестратор)</t>
  </si>
  <si>
    <t>Доработка ETL пакета "ReceiveAndExecuteAccruals" (оркестратор)</t>
  </si>
  <si>
    <t>Доработка ETL пакета "SendLoyaltyClientUpdates" (оркестратор)</t>
  </si>
  <si>
    <t>Доработка ETL пакета "ReceiveAndUpdateClientLogins" (оркестратор)</t>
  </si>
  <si>
    <t>Доработка ETL пакета "ReceiveAndResetClientPasswords" (оркестратор)</t>
  </si>
  <si>
    <t>Доработка ETL пакета "RetryErrorPayments" (оркестратор)</t>
  </si>
  <si>
    <t>Доработка ETL пакета "NotifyIncompleteOrders" (оркестратор)</t>
  </si>
  <si>
    <t>Доработка ETL пакета "NotifyExecutedOrders" (оркестратор)</t>
  </si>
  <si>
    <t>Доработка ETL пакета "ReceiveAndRegisterBankOffers" (оркестратор)</t>
  </si>
  <si>
    <t>Доработка ETL пакета "SendBankSms" (оркестратор)</t>
  </si>
  <si>
    <t>MLVTBPLK-?
Защита от сбоев. Повторная попытка обращения при сбое внешней системы (SQL, WebService)</t>
  </si>
  <si>
    <t>В случае, если при обработке реестра произойдет сбой при обращении к внешней системе, то в таких случаях система произведет повторный вызов внешней системы (максимум 3 попытки). Если повторные попытки не привели к успеху, то обработка реестра остановиться и будет залогирована ошибка.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</si>
</sst>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7" xfId="0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5"/>
  <sheetViews>
    <sheetView tabSelected="1" workbookViewId="0">
      <selection activeCell="D45" sqref="D45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4.42578125" style="58" customWidth="1"/>
    <col min="4" max="4" width="90.85546875" style="62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32.42578125" customWidth="1"/>
  </cols>
  <sheetData>
    <row r="2" spans="2:13" ht="36" x14ac:dyDescent="0.25">
      <c r="B2" s="11" t="s">
        <v>0</v>
      </c>
      <c r="C2" s="51" t="s">
        <v>1</v>
      </c>
      <c r="D2" s="12" t="s">
        <v>2</v>
      </c>
      <c r="E2" s="12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4" t="s">
        <v>9</v>
      </c>
      <c r="L2" s="13" t="s">
        <v>10</v>
      </c>
      <c r="M2" s="15" t="s">
        <v>11</v>
      </c>
    </row>
    <row r="3" spans="2:13" ht="72" x14ac:dyDescent="0.25">
      <c r="B3" s="16" t="s">
        <v>56</v>
      </c>
      <c r="C3" s="53"/>
      <c r="D3" s="53"/>
      <c r="E3" s="17"/>
      <c r="F3" s="18"/>
      <c r="G3" s="18"/>
      <c r="H3" s="18"/>
      <c r="I3" s="18"/>
      <c r="J3" s="18"/>
      <c r="K3" s="19"/>
      <c r="L3" s="18"/>
      <c r="M3" s="20"/>
    </row>
    <row r="4" spans="2:13" x14ac:dyDescent="0.25">
      <c r="B4" s="22"/>
      <c r="C4" s="54" t="s">
        <v>12</v>
      </c>
      <c r="D4" s="59" t="s">
        <v>12</v>
      </c>
      <c r="E4" s="23" t="s">
        <v>13</v>
      </c>
      <c r="F4" s="24">
        <v>1</v>
      </c>
      <c r="G4" s="24">
        <v>2</v>
      </c>
      <c r="H4" s="24">
        <v>3</v>
      </c>
      <c r="I4" s="24">
        <f>(F4+4*G4+H4)/6</f>
        <v>2</v>
      </c>
      <c r="J4" s="24">
        <f>I4/$F$39</f>
        <v>2.8571428571428572</v>
      </c>
      <c r="K4" s="25">
        <f>I4*$F$42/$F$38</f>
        <v>3.0144301508897913</v>
      </c>
      <c r="L4" s="24">
        <f>(H4-F4)/6</f>
        <v>0.33333333333333331</v>
      </c>
      <c r="M4" s="26"/>
    </row>
    <row r="5" spans="2:13" ht="24" x14ac:dyDescent="0.25">
      <c r="B5" s="27"/>
      <c r="C5" s="55" t="s">
        <v>30</v>
      </c>
      <c r="D5" s="60" t="s">
        <v>32</v>
      </c>
      <c r="E5" s="1" t="s">
        <v>14</v>
      </c>
      <c r="F5" s="21">
        <v>10</v>
      </c>
      <c r="G5" s="21">
        <v>9</v>
      </c>
      <c r="H5" s="21">
        <v>8</v>
      </c>
      <c r="I5" s="24">
        <f t="shared" ref="I5:I28" si="0">(F5+4*G5+H5)/6</f>
        <v>9</v>
      </c>
      <c r="J5" s="24">
        <f>I5/$F$39</f>
        <v>12.857142857142858</v>
      </c>
      <c r="K5" s="25">
        <f>I5*$F$42/$F$38</f>
        <v>13.564935679004062</v>
      </c>
      <c r="L5" s="24">
        <f t="shared" ref="L5:L28" si="1">(H5-F5)/6</f>
        <v>-0.33333333333333331</v>
      </c>
      <c r="M5" s="2"/>
    </row>
    <row r="6" spans="2:13" ht="24" x14ac:dyDescent="0.25">
      <c r="B6" s="27"/>
      <c r="C6" s="55" t="s">
        <v>30</v>
      </c>
      <c r="D6" s="60" t="s">
        <v>33</v>
      </c>
      <c r="E6" s="1" t="s">
        <v>14</v>
      </c>
      <c r="F6" s="21">
        <v>6</v>
      </c>
      <c r="G6" s="21">
        <v>5</v>
      </c>
      <c r="H6" s="21">
        <v>4</v>
      </c>
      <c r="I6" s="24">
        <f t="shared" ref="I6" si="2">(F6+4*G6+H6)/6</f>
        <v>5</v>
      </c>
      <c r="J6" s="24">
        <f>I6/$F$39</f>
        <v>7.1428571428571432</v>
      </c>
      <c r="K6" s="25">
        <f>I6*$F$42/$F$38</f>
        <v>7.5360753772244786</v>
      </c>
      <c r="L6" s="24">
        <f t="shared" ref="L6" si="3">(H6-F6)/6</f>
        <v>-0.33333333333333331</v>
      </c>
      <c r="M6" s="2"/>
    </row>
    <row r="7" spans="2:13" ht="24" x14ac:dyDescent="0.25">
      <c r="B7" s="27"/>
      <c r="C7" s="55" t="s">
        <v>30</v>
      </c>
      <c r="D7" s="60" t="s">
        <v>34</v>
      </c>
      <c r="E7" s="1" t="s">
        <v>14</v>
      </c>
      <c r="F7" s="21">
        <v>2</v>
      </c>
      <c r="G7" s="21">
        <v>1</v>
      </c>
      <c r="H7" s="21">
        <v>1</v>
      </c>
      <c r="I7" s="24">
        <f t="shared" ref="I7:I8" si="4">(F7+4*G7+H7)/6</f>
        <v>1.1666666666666667</v>
      </c>
      <c r="J7" s="24">
        <f>I7/$F$39</f>
        <v>1.666666666666667</v>
      </c>
      <c r="K7" s="25">
        <f>I7*$F$42/$F$38</f>
        <v>1.7584175880190449</v>
      </c>
      <c r="L7" s="24">
        <f t="shared" ref="L7:L8" si="5">(H7-F7)/6</f>
        <v>-0.16666666666666666</v>
      </c>
      <c r="M7" s="63"/>
    </row>
    <row r="8" spans="2:13" ht="24" x14ac:dyDescent="0.25">
      <c r="B8" s="27"/>
      <c r="C8" s="55" t="s">
        <v>30</v>
      </c>
      <c r="D8" s="60" t="s">
        <v>35</v>
      </c>
      <c r="E8" s="1" t="s">
        <v>14</v>
      </c>
      <c r="F8" s="21">
        <v>2</v>
      </c>
      <c r="G8" s="21">
        <v>1</v>
      </c>
      <c r="H8" s="21">
        <v>1</v>
      </c>
      <c r="I8" s="31">
        <f t="shared" si="4"/>
        <v>1.1666666666666667</v>
      </c>
      <c r="J8" s="31">
        <f>I8/$F$39</f>
        <v>1.666666666666667</v>
      </c>
      <c r="K8" s="33">
        <f>I8*$F$42/$F$38</f>
        <v>1.7584175880190449</v>
      </c>
      <c r="L8" s="31">
        <f t="shared" si="5"/>
        <v>-0.16666666666666666</v>
      </c>
      <c r="M8" s="63"/>
    </row>
    <row r="9" spans="2:13" ht="24" x14ac:dyDescent="0.25">
      <c r="B9" s="27"/>
      <c r="C9" s="55" t="s">
        <v>30</v>
      </c>
      <c r="D9" s="60" t="s">
        <v>36</v>
      </c>
      <c r="E9" s="1" t="s">
        <v>14</v>
      </c>
      <c r="F9" s="21">
        <v>2</v>
      </c>
      <c r="G9" s="21">
        <v>1</v>
      </c>
      <c r="H9" s="21">
        <v>1</v>
      </c>
      <c r="I9" s="24">
        <f t="shared" ref="I9:I27" si="6">(F9+4*G9+H9)/6</f>
        <v>1.1666666666666667</v>
      </c>
      <c r="J9" s="24">
        <f>I9/$F$39</f>
        <v>1.666666666666667</v>
      </c>
      <c r="K9" s="25">
        <f>I9*$F$42/$F$38</f>
        <v>1.7584175880190449</v>
      </c>
      <c r="L9" s="24">
        <f t="shared" ref="L9:L27" si="7">(H9-F9)/6</f>
        <v>-0.16666666666666666</v>
      </c>
      <c r="M9" s="63"/>
    </row>
    <row r="10" spans="2:13" ht="24" x14ac:dyDescent="0.25">
      <c r="B10" s="27"/>
      <c r="C10" s="55" t="s">
        <v>30</v>
      </c>
      <c r="D10" s="60" t="s">
        <v>37</v>
      </c>
      <c r="E10" s="1" t="s">
        <v>14</v>
      </c>
      <c r="F10" s="21">
        <v>2</v>
      </c>
      <c r="G10" s="21">
        <v>1</v>
      </c>
      <c r="H10" s="21">
        <v>1</v>
      </c>
      <c r="I10" s="24">
        <f t="shared" si="6"/>
        <v>1.1666666666666667</v>
      </c>
      <c r="J10" s="24">
        <f>I10/$F$39</f>
        <v>1.666666666666667</v>
      </c>
      <c r="K10" s="25">
        <f>I10*$F$42/$F$38</f>
        <v>1.7584175880190449</v>
      </c>
      <c r="L10" s="24">
        <f t="shared" si="7"/>
        <v>-0.16666666666666666</v>
      </c>
      <c r="M10" s="63"/>
    </row>
    <row r="11" spans="2:13" ht="24" x14ac:dyDescent="0.25">
      <c r="B11" s="27"/>
      <c r="C11" s="55" t="s">
        <v>30</v>
      </c>
      <c r="D11" s="60" t="s">
        <v>38</v>
      </c>
      <c r="E11" s="1" t="s">
        <v>14</v>
      </c>
      <c r="F11" s="21">
        <v>2</v>
      </c>
      <c r="G11" s="21">
        <v>1</v>
      </c>
      <c r="H11" s="21">
        <v>1</v>
      </c>
      <c r="I11" s="24">
        <f t="shared" ref="I11" si="8">(F11+4*G11+H11)/6</f>
        <v>1.1666666666666667</v>
      </c>
      <c r="J11" s="24">
        <f>I11/$F$39</f>
        <v>1.666666666666667</v>
      </c>
      <c r="K11" s="25">
        <f>I11*$F$42/$F$38</f>
        <v>1.7584175880190449</v>
      </c>
      <c r="L11" s="24">
        <f t="shared" ref="L11" si="9">(H11-F11)/6</f>
        <v>-0.16666666666666666</v>
      </c>
      <c r="M11" s="63"/>
    </row>
    <row r="12" spans="2:13" ht="24" x14ac:dyDescent="0.25">
      <c r="B12" s="27"/>
      <c r="C12" s="55" t="s">
        <v>30</v>
      </c>
      <c r="D12" s="60" t="s">
        <v>39</v>
      </c>
      <c r="E12" s="1" t="s">
        <v>14</v>
      </c>
      <c r="F12" s="21">
        <v>2</v>
      </c>
      <c r="G12" s="21">
        <v>1</v>
      </c>
      <c r="H12" s="21">
        <v>1</v>
      </c>
      <c r="I12" s="24">
        <f t="shared" si="6"/>
        <v>1.1666666666666667</v>
      </c>
      <c r="J12" s="24">
        <f>I12/$F$39</f>
        <v>1.666666666666667</v>
      </c>
      <c r="K12" s="25">
        <f>I12*$F$42/$F$38</f>
        <v>1.7584175880190449</v>
      </c>
      <c r="L12" s="24">
        <f t="shared" si="7"/>
        <v>-0.16666666666666666</v>
      </c>
      <c r="M12" s="63"/>
    </row>
    <row r="13" spans="2:13" ht="24" x14ac:dyDescent="0.25">
      <c r="B13" s="27"/>
      <c r="C13" s="55" t="s">
        <v>30</v>
      </c>
      <c r="D13" s="60" t="s">
        <v>40</v>
      </c>
      <c r="E13" s="1" t="s">
        <v>14</v>
      </c>
      <c r="F13" s="21">
        <v>2</v>
      </c>
      <c r="G13" s="21">
        <v>1</v>
      </c>
      <c r="H13" s="21">
        <v>1</v>
      </c>
      <c r="I13" s="24">
        <f t="shared" si="6"/>
        <v>1.1666666666666667</v>
      </c>
      <c r="J13" s="24">
        <f>I13/$F$39</f>
        <v>1.666666666666667</v>
      </c>
      <c r="K13" s="25">
        <f>I13*$F$42/$F$38</f>
        <v>1.7584175880190449</v>
      </c>
      <c r="L13" s="24">
        <f t="shared" si="7"/>
        <v>-0.16666666666666666</v>
      </c>
      <c r="M13" s="63"/>
    </row>
    <row r="14" spans="2:13" ht="24" x14ac:dyDescent="0.25">
      <c r="B14" s="27"/>
      <c r="C14" s="55" t="s">
        <v>30</v>
      </c>
      <c r="D14" s="60" t="s">
        <v>41</v>
      </c>
      <c r="E14" s="1" t="s">
        <v>14</v>
      </c>
      <c r="F14" s="21">
        <v>2</v>
      </c>
      <c r="G14" s="21">
        <v>1</v>
      </c>
      <c r="H14" s="21">
        <v>1</v>
      </c>
      <c r="I14" s="24">
        <f t="shared" si="6"/>
        <v>1.1666666666666667</v>
      </c>
      <c r="J14" s="24">
        <f>I14/$F$39</f>
        <v>1.666666666666667</v>
      </c>
      <c r="K14" s="25">
        <f>I14*$F$42/$F$38</f>
        <v>1.7584175880190449</v>
      </c>
      <c r="L14" s="24">
        <f t="shared" si="7"/>
        <v>-0.16666666666666666</v>
      </c>
      <c r="M14" s="63"/>
    </row>
    <row r="15" spans="2:13" ht="24" x14ac:dyDescent="0.25">
      <c r="B15" s="27"/>
      <c r="C15" s="55" t="s">
        <v>30</v>
      </c>
      <c r="D15" s="60" t="s">
        <v>42</v>
      </c>
      <c r="E15" s="1" t="s">
        <v>14</v>
      </c>
      <c r="F15" s="21">
        <v>2</v>
      </c>
      <c r="G15" s="21">
        <v>1</v>
      </c>
      <c r="H15" s="21">
        <v>1</v>
      </c>
      <c r="I15" s="24">
        <f t="shared" si="6"/>
        <v>1.1666666666666667</v>
      </c>
      <c r="J15" s="24">
        <f>I15/$F$39</f>
        <v>1.666666666666667</v>
      </c>
      <c r="K15" s="25">
        <f>I15*$F$42/$F$38</f>
        <v>1.7584175880190449</v>
      </c>
      <c r="L15" s="24">
        <f t="shared" si="7"/>
        <v>-0.16666666666666666</v>
      </c>
      <c r="M15" s="63"/>
    </row>
    <row r="16" spans="2:13" ht="24" x14ac:dyDescent="0.25">
      <c r="B16" s="27"/>
      <c r="C16" s="55" t="s">
        <v>30</v>
      </c>
      <c r="D16" s="60" t="s">
        <v>43</v>
      </c>
      <c r="E16" s="1" t="s">
        <v>14</v>
      </c>
      <c r="F16" s="21">
        <v>2</v>
      </c>
      <c r="G16" s="21">
        <v>1</v>
      </c>
      <c r="H16" s="21">
        <v>1</v>
      </c>
      <c r="I16" s="24">
        <f t="shared" si="6"/>
        <v>1.1666666666666667</v>
      </c>
      <c r="J16" s="24">
        <f>I16/$F$39</f>
        <v>1.666666666666667</v>
      </c>
      <c r="K16" s="25">
        <f>I16*$F$42/$F$38</f>
        <v>1.7584175880190449</v>
      </c>
      <c r="L16" s="24">
        <f t="shared" si="7"/>
        <v>-0.16666666666666666</v>
      </c>
      <c r="M16" s="63"/>
    </row>
    <row r="17" spans="2:13" ht="24" x14ac:dyDescent="0.25">
      <c r="B17" s="27"/>
      <c r="C17" s="55" t="s">
        <v>30</v>
      </c>
      <c r="D17" s="60" t="s">
        <v>44</v>
      </c>
      <c r="E17" s="1" t="s">
        <v>14</v>
      </c>
      <c r="F17" s="21">
        <v>2</v>
      </c>
      <c r="G17" s="21">
        <v>1</v>
      </c>
      <c r="H17" s="21">
        <v>1</v>
      </c>
      <c r="I17" s="24">
        <f t="shared" si="6"/>
        <v>1.1666666666666667</v>
      </c>
      <c r="J17" s="24">
        <f>I17/$F$39</f>
        <v>1.666666666666667</v>
      </c>
      <c r="K17" s="25">
        <f>I17*$F$42/$F$38</f>
        <v>1.7584175880190449</v>
      </c>
      <c r="L17" s="24">
        <f t="shared" si="7"/>
        <v>-0.16666666666666666</v>
      </c>
      <c r="M17" s="63"/>
    </row>
    <row r="18" spans="2:13" ht="24" x14ac:dyDescent="0.25">
      <c r="B18" s="27"/>
      <c r="C18" s="55" t="s">
        <v>30</v>
      </c>
      <c r="D18" s="60" t="s">
        <v>45</v>
      </c>
      <c r="E18" s="1" t="s">
        <v>14</v>
      </c>
      <c r="F18" s="21">
        <v>2</v>
      </c>
      <c r="G18" s="21">
        <v>1</v>
      </c>
      <c r="H18" s="21">
        <v>1</v>
      </c>
      <c r="I18" s="24">
        <f t="shared" si="6"/>
        <v>1.1666666666666667</v>
      </c>
      <c r="J18" s="24">
        <f>I18/$F$39</f>
        <v>1.666666666666667</v>
      </c>
      <c r="K18" s="25">
        <f>I18*$F$42/$F$38</f>
        <v>1.7584175880190449</v>
      </c>
      <c r="L18" s="24">
        <f t="shared" si="7"/>
        <v>-0.16666666666666666</v>
      </c>
      <c r="M18" s="63"/>
    </row>
    <row r="19" spans="2:13" ht="24" x14ac:dyDescent="0.25">
      <c r="B19" s="27"/>
      <c r="C19" s="55" t="s">
        <v>30</v>
      </c>
      <c r="D19" s="60" t="s">
        <v>46</v>
      </c>
      <c r="E19" s="1" t="s">
        <v>14</v>
      </c>
      <c r="F19" s="21">
        <v>2</v>
      </c>
      <c r="G19" s="21">
        <v>1</v>
      </c>
      <c r="H19" s="21">
        <v>1</v>
      </c>
      <c r="I19" s="24">
        <f t="shared" si="6"/>
        <v>1.1666666666666667</v>
      </c>
      <c r="J19" s="24">
        <f>I19/$F$39</f>
        <v>1.666666666666667</v>
      </c>
      <c r="K19" s="25">
        <f>I19*$F$42/$F$38</f>
        <v>1.7584175880190449</v>
      </c>
      <c r="L19" s="24">
        <f t="shared" si="7"/>
        <v>-0.16666666666666666</v>
      </c>
      <c r="M19" s="63"/>
    </row>
    <row r="20" spans="2:13" ht="24" x14ac:dyDescent="0.25">
      <c r="B20" s="27"/>
      <c r="C20" s="55" t="s">
        <v>30</v>
      </c>
      <c r="D20" s="60" t="s">
        <v>47</v>
      </c>
      <c r="E20" s="1" t="s">
        <v>14</v>
      </c>
      <c r="F20" s="21">
        <v>2</v>
      </c>
      <c r="G20" s="21">
        <v>1</v>
      </c>
      <c r="H20" s="21">
        <v>1</v>
      </c>
      <c r="I20" s="24">
        <f t="shared" si="6"/>
        <v>1.1666666666666667</v>
      </c>
      <c r="J20" s="24">
        <f>I20/$F$39</f>
        <v>1.666666666666667</v>
      </c>
      <c r="K20" s="25">
        <f>I20*$F$42/$F$38</f>
        <v>1.7584175880190449</v>
      </c>
      <c r="L20" s="24">
        <f t="shared" si="7"/>
        <v>-0.16666666666666666</v>
      </c>
      <c r="M20" s="63"/>
    </row>
    <row r="21" spans="2:13" ht="24" x14ac:dyDescent="0.25">
      <c r="B21" s="27"/>
      <c r="C21" s="55" t="s">
        <v>30</v>
      </c>
      <c r="D21" s="60" t="s">
        <v>48</v>
      </c>
      <c r="E21" s="1" t="s">
        <v>14</v>
      </c>
      <c r="F21" s="21">
        <v>2</v>
      </c>
      <c r="G21" s="21">
        <v>1</v>
      </c>
      <c r="H21" s="21">
        <v>1</v>
      </c>
      <c r="I21" s="24">
        <f t="shared" si="6"/>
        <v>1.1666666666666667</v>
      </c>
      <c r="J21" s="24">
        <f>I21/$F$39</f>
        <v>1.666666666666667</v>
      </c>
      <c r="K21" s="25">
        <f>I21*$F$42/$F$38</f>
        <v>1.7584175880190449</v>
      </c>
      <c r="L21" s="24">
        <f t="shared" si="7"/>
        <v>-0.16666666666666666</v>
      </c>
      <c r="M21" s="63"/>
    </row>
    <row r="22" spans="2:13" ht="24" x14ac:dyDescent="0.25">
      <c r="B22" s="27"/>
      <c r="C22" s="55" t="s">
        <v>30</v>
      </c>
      <c r="D22" s="60" t="s">
        <v>49</v>
      </c>
      <c r="E22" s="1" t="s">
        <v>14</v>
      </c>
      <c r="F22" s="21">
        <v>2</v>
      </c>
      <c r="G22" s="21">
        <v>1</v>
      </c>
      <c r="H22" s="21">
        <v>1</v>
      </c>
      <c r="I22" s="24">
        <f t="shared" ref="I22:I26" si="10">(F22+4*G22+H22)/6</f>
        <v>1.1666666666666667</v>
      </c>
      <c r="J22" s="24">
        <f>I22/$F$39</f>
        <v>1.666666666666667</v>
      </c>
      <c r="K22" s="25">
        <f t="shared" ref="K22:K26" si="11">I22*$F$42/$F$38</f>
        <v>1.7584175880190449</v>
      </c>
      <c r="L22" s="24">
        <f t="shared" ref="L22:L26" si="12">(H22-F22)/6</f>
        <v>-0.16666666666666666</v>
      </c>
      <c r="M22" s="63"/>
    </row>
    <row r="23" spans="2:13" ht="24" x14ac:dyDescent="0.25">
      <c r="B23" s="27"/>
      <c r="C23" s="55" t="s">
        <v>30</v>
      </c>
      <c r="D23" s="60" t="s">
        <v>50</v>
      </c>
      <c r="E23" s="1" t="s">
        <v>14</v>
      </c>
      <c r="F23" s="21">
        <v>2</v>
      </c>
      <c r="G23" s="21">
        <v>1</v>
      </c>
      <c r="H23" s="21">
        <v>1</v>
      </c>
      <c r="I23" s="24">
        <f t="shared" si="10"/>
        <v>1.1666666666666667</v>
      </c>
      <c r="J23" s="24">
        <f>I23/$F$39</f>
        <v>1.666666666666667</v>
      </c>
      <c r="K23" s="25">
        <f t="shared" si="11"/>
        <v>1.7584175880190449</v>
      </c>
      <c r="L23" s="24">
        <f t="shared" si="12"/>
        <v>-0.16666666666666666</v>
      </c>
      <c r="M23" s="63"/>
    </row>
    <row r="24" spans="2:13" ht="24" x14ac:dyDescent="0.25">
      <c r="B24" s="27"/>
      <c r="C24" s="55" t="s">
        <v>30</v>
      </c>
      <c r="D24" s="60" t="s">
        <v>51</v>
      </c>
      <c r="E24" s="1" t="s">
        <v>14</v>
      </c>
      <c r="F24" s="21">
        <v>2</v>
      </c>
      <c r="G24" s="21">
        <v>1</v>
      </c>
      <c r="H24" s="21">
        <v>1</v>
      </c>
      <c r="I24" s="24">
        <f t="shared" si="10"/>
        <v>1.1666666666666667</v>
      </c>
      <c r="J24" s="24">
        <f>I24/$F$39</f>
        <v>1.666666666666667</v>
      </c>
      <c r="K24" s="25">
        <f t="shared" si="11"/>
        <v>1.7584175880190449</v>
      </c>
      <c r="L24" s="24">
        <f t="shared" si="12"/>
        <v>-0.16666666666666666</v>
      </c>
      <c r="M24" s="63"/>
    </row>
    <row r="25" spans="2:13" ht="24" x14ac:dyDescent="0.25">
      <c r="B25" s="27"/>
      <c r="C25" s="55" t="s">
        <v>30</v>
      </c>
      <c r="D25" s="60" t="s">
        <v>52</v>
      </c>
      <c r="E25" s="1" t="s">
        <v>14</v>
      </c>
      <c r="F25" s="21">
        <v>2</v>
      </c>
      <c r="G25" s="21">
        <v>1</v>
      </c>
      <c r="H25" s="21">
        <v>1</v>
      </c>
      <c r="I25" s="24">
        <f t="shared" si="10"/>
        <v>1.1666666666666667</v>
      </c>
      <c r="J25" s="24">
        <f>I25/$F$39</f>
        <v>1.666666666666667</v>
      </c>
      <c r="K25" s="25">
        <f t="shared" si="11"/>
        <v>1.7584175880190449</v>
      </c>
      <c r="L25" s="24">
        <f t="shared" si="12"/>
        <v>-0.16666666666666666</v>
      </c>
      <c r="M25" s="63"/>
    </row>
    <row r="26" spans="2:13" ht="24" x14ac:dyDescent="0.25">
      <c r="B26" s="27"/>
      <c r="C26" s="55" t="s">
        <v>30</v>
      </c>
      <c r="D26" s="60" t="s">
        <v>53</v>
      </c>
      <c r="E26" s="1" t="s">
        <v>14</v>
      </c>
      <c r="F26" s="21">
        <v>2</v>
      </c>
      <c r="G26" s="21">
        <v>1</v>
      </c>
      <c r="H26" s="21">
        <v>1</v>
      </c>
      <c r="I26" s="24">
        <f t="shared" si="10"/>
        <v>1.1666666666666667</v>
      </c>
      <c r="J26" s="24">
        <f>I26/$F$39</f>
        <v>1.666666666666667</v>
      </c>
      <c r="K26" s="25">
        <f t="shared" si="11"/>
        <v>1.7584175880190449</v>
      </c>
      <c r="L26" s="24">
        <f t="shared" si="12"/>
        <v>-0.16666666666666666</v>
      </c>
      <c r="M26" s="63"/>
    </row>
    <row r="27" spans="2:13" ht="24" x14ac:dyDescent="0.25">
      <c r="B27" s="27"/>
      <c r="C27" s="55" t="s">
        <v>30</v>
      </c>
      <c r="D27" s="60" t="s">
        <v>54</v>
      </c>
      <c r="E27" s="1" t="s">
        <v>14</v>
      </c>
      <c r="F27" s="21">
        <v>2</v>
      </c>
      <c r="G27" s="21">
        <v>1</v>
      </c>
      <c r="H27" s="21">
        <v>1</v>
      </c>
      <c r="I27" s="24">
        <f t="shared" si="6"/>
        <v>1.1666666666666667</v>
      </c>
      <c r="J27" s="24">
        <f>I27/$F$39</f>
        <v>1.666666666666667</v>
      </c>
      <c r="K27" s="25">
        <f>I27*$F$42/$F$38</f>
        <v>1.7584175880190449</v>
      </c>
      <c r="L27" s="24">
        <f t="shared" si="7"/>
        <v>-0.16666666666666666</v>
      </c>
      <c r="M27" s="63"/>
    </row>
    <row r="28" spans="2:13" ht="24" x14ac:dyDescent="0.25">
      <c r="B28" s="27"/>
      <c r="C28" s="55" t="s">
        <v>30</v>
      </c>
      <c r="D28" s="60" t="s">
        <v>55</v>
      </c>
      <c r="E28" s="1" t="s">
        <v>14</v>
      </c>
      <c r="F28" s="21">
        <v>2</v>
      </c>
      <c r="G28" s="21">
        <v>1</v>
      </c>
      <c r="H28" s="21">
        <v>1</v>
      </c>
      <c r="I28" s="24">
        <f t="shared" si="0"/>
        <v>1.1666666666666667</v>
      </c>
      <c r="J28" s="24">
        <f>I28/$F$39</f>
        <v>1.666666666666667</v>
      </c>
      <c r="K28" s="25">
        <f>I28*$F$42/$F$38</f>
        <v>1.7584175880190449</v>
      </c>
      <c r="L28" s="24">
        <f t="shared" si="1"/>
        <v>-0.16666666666666666</v>
      </c>
      <c r="M28" s="2"/>
    </row>
    <row r="29" spans="2:13" ht="24" x14ac:dyDescent="0.25">
      <c r="B29" s="27"/>
      <c r="C29" s="56" t="s">
        <v>15</v>
      </c>
      <c r="D29" s="56" t="s">
        <v>16</v>
      </c>
      <c r="E29" s="29" t="s">
        <v>17</v>
      </c>
      <c r="F29" s="30">
        <f>SUM(F5:F28)*0.3</f>
        <v>18</v>
      </c>
      <c r="G29" s="30">
        <f>SUM(G5:G28)*0.3</f>
        <v>10.799999999999999</v>
      </c>
      <c r="H29" s="30">
        <f>SUM(H5:H28)*0.3</f>
        <v>10.199999999999999</v>
      </c>
      <c r="I29" s="30">
        <f t="shared" ref="I29:I34" si="13">(F29+4*G29+H29)/6</f>
        <v>11.899999999999999</v>
      </c>
      <c r="J29" s="30">
        <f>I29/$F$39</f>
        <v>17</v>
      </c>
      <c r="K29" s="32">
        <f>I29*$F$42/$F$38</f>
        <v>17.935859397794257</v>
      </c>
      <c r="L29" s="30">
        <f t="shared" ref="L29:L34" si="14">(H29-F29)/6</f>
        <v>-1.3</v>
      </c>
      <c r="M29" s="49"/>
    </row>
    <row r="30" spans="2:13" ht="24" x14ac:dyDescent="0.25">
      <c r="B30" s="27"/>
      <c r="C30" s="57" t="s">
        <v>18</v>
      </c>
      <c r="D30" s="57" t="s">
        <v>18</v>
      </c>
      <c r="E30" s="29" t="s">
        <v>14</v>
      </c>
      <c r="F30" s="31">
        <f>SUM(F5:F28)*0.3</f>
        <v>18</v>
      </c>
      <c r="G30" s="31">
        <f>SUM(G5:G28)*0.3</f>
        <v>10.799999999999999</v>
      </c>
      <c r="H30" s="31">
        <f>SUM(H5:H28)*0.3</f>
        <v>10.199999999999999</v>
      </c>
      <c r="I30" s="31">
        <f t="shared" si="13"/>
        <v>11.899999999999999</v>
      </c>
      <c r="J30" s="31">
        <f>I30/$F$39</f>
        <v>17</v>
      </c>
      <c r="K30" s="33">
        <f>I30*$F$42/$F$38</f>
        <v>17.935859397794257</v>
      </c>
      <c r="L30" s="31">
        <f t="shared" si="14"/>
        <v>-1.3</v>
      </c>
      <c r="M30" s="50"/>
    </row>
    <row r="31" spans="2:13" ht="24" x14ac:dyDescent="0.25">
      <c r="B31" s="27"/>
      <c r="C31" s="57" t="s">
        <v>12</v>
      </c>
      <c r="D31" s="57" t="s">
        <v>19</v>
      </c>
      <c r="E31" s="29" t="s">
        <v>13</v>
      </c>
      <c r="F31" s="21">
        <v>6</v>
      </c>
      <c r="G31" s="21">
        <v>5</v>
      </c>
      <c r="H31" s="21">
        <v>4</v>
      </c>
      <c r="I31" s="31">
        <f t="shared" si="13"/>
        <v>5</v>
      </c>
      <c r="J31" s="31">
        <f>I31/$F$39</f>
        <v>7.1428571428571432</v>
      </c>
      <c r="K31" s="33">
        <f>I31*$F$42/$F$38</f>
        <v>7.5360753772244786</v>
      </c>
      <c r="L31" s="31">
        <f t="shared" si="14"/>
        <v>-0.33333333333333331</v>
      </c>
      <c r="M31" s="50"/>
    </row>
    <row r="32" spans="2:13" x14ac:dyDescent="0.25">
      <c r="B32" s="27"/>
      <c r="C32" s="57" t="s">
        <v>20</v>
      </c>
      <c r="D32" s="61" t="s">
        <v>21</v>
      </c>
      <c r="E32" s="29" t="s">
        <v>13</v>
      </c>
      <c r="F32" s="21">
        <v>6</v>
      </c>
      <c r="G32" s="21">
        <v>5</v>
      </c>
      <c r="H32" s="21">
        <v>4</v>
      </c>
      <c r="I32" s="31">
        <f t="shared" si="13"/>
        <v>5</v>
      </c>
      <c r="J32" s="31">
        <f>I32/$F$39</f>
        <v>7.1428571428571432</v>
      </c>
      <c r="K32" s="33">
        <f>I32*$F$42/$F$38</f>
        <v>7.5360753772244786</v>
      </c>
      <c r="L32" s="31">
        <f t="shared" si="14"/>
        <v>-0.33333333333333331</v>
      </c>
      <c r="M32" s="50"/>
    </row>
    <row r="33" spans="2:13" x14ac:dyDescent="0.25">
      <c r="B33" s="27"/>
      <c r="C33" s="57"/>
      <c r="D33" s="61" t="s">
        <v>22</v>
      </c>
      <c r="E33" s="29" t="s">
        <v>13</v>
      </c>
      <c r="F33" s="21">
        <v>1</v>
      </c>
      <c r="G33" s="21">
        <v>1</v>
      </c>
      <c r="H33" s="21">
        <v>1</v>
      </c>
      <c r="I33" s="31">
        <f t="shared" si="13"/>
        <v>1</v>
      </c>
      <c r="J33" s="31">
        <f>I33/$F$39</f>
        <v>1.4285714285714286</v>
      </c>
      <c r="K33" s="33">
        <f t="shared" ref="K33:K34" si="15">I33*$F$42/$F$38</f>
        <v>1.5072150754448956</v>
      </c>
      <c r="L33" s="31">
        <f t="shared" si="14"/>
        <v>0</v>
      </c>
      <c r="M33" s="50"/>
    </row>
    <row r="34" spans="2:13" ht="24" x14ac:dyDescent="0.25">
      <c r="B34" s="28"/>
      <c r="C34" s="57"/>
      <c r="D34" s="57" t="s">
        <v>23</v>
      </c>
      <c r="E34" s="29" t="s">
        <v>14</v>
      </c>
      <c r="F34" s="21">
        <v>1</v>
      </c>
      <c r="G34" s="21">
        <v>1</v>
      </c>
      <c r="H34" s="21">
        <v>1</v>
      </c>
      <c r="I34" s="31">
        <f t="shared" si="13"/>
        <v>1</v>
      </c>
      <c r="J34" s="31">
        <f>I34/$F$39</f>
        <v>1.4285714285714286</v>
      </c>
      <c r="K34" s="33">
        <f t="shared" si="15"/>
        <v>1.5072150754448956</v>
      </c>
      <c r="L34" s="31">
        <f t="shared" si="14"/>
        <v>0</v>
      </c>
      <c r="M34" s="50"/>
    </row>
    <row r="35" spans="2:13" x14ac:dyDescent="0.25">
      <c r="B35" s="3"/>
      <c r="C35" s="52"/>
      <c r="D35" s="4"/>
      <c r="E35" s="4"/>
      <c r="F35" s="5"/>
      <c r="G35" s="5"/>
      <c r="H35" s="5"/>
      <c r="I35" s="5"/>
      <c r="J35" s="5"/>
      <c r="K35" s="6"/>
      <c r="L35" s="5"/>
      <c r="M35" s="7"/>
    </row>
    <row r="36" spans="2:13" ht="15.75" thickBot="1" x14ac:dyDescent="0.3">
      <c r="B36" s="3"/>
      <c r="C36" s="52"/>
      <c r="D36" s="4"/>
      <c r="E36" s="4"/>
      <c r="F36" s="5"/>
      <c r="G36" s="5"/>
      <c r="H36" s="5"/>
      <c r="I36" s="5"/>
      <c r="J36" s="5"/>
      <c r="K36" s="6"/>
      <c r="L36" s="5"/>
      <c r="M36" s="7"/>
    </row>
    <row r="37" spans="2:13" x14ac:dyDescent="0.25">
      <c r="B37" s="3"/>
      <c r="C37" s="52"/>
      <c r="D37" s="67" t="s">
        <v>24</v>
      </c>
      <c r="E37" s="68"/>
      <c r="F37" s="44">
        <f>SUM(F3:F34)</f>
        <v>111</v>
      </c>
      <c r="G37" s="34">
        <f>SUM(G3:G34)</f>
        <v>71.599999999999994</v>
      </c>
      <c r="H37" s="34">
        <f>SUM(H3:H34)</f>
        <v>67.400000000000006</v>
      </c>
      <c r="I37" s="34"/>
      <c r="J37" s="34"/>
      <c r="K37" s="35"/>
      <c r="L37" s="36">
        <f>SQRT(SUMSQ(L3:L34))</f>
        <v>2.1322914122292635</v>
      </c>
      <c r="M37" s="7"/>
    </row>
    <row r="38" spans="2:13" x14ac:dyDescent="0.25">
      <c r="B38" s="3"/>
      <c r="C38" s="52"/>
      <c r="D38" s="69" t="s">
        <v>25</v>
      </c>
      <c r="E38" s="70"/>
      <c r="F38" s="45">
        <f>(F37+4*G37+H37)/6</f>
        <v>77.466666666666654</v>
      </c>
      <c r="G38" s="9"/>
      <c r="H38" s="8"/>
      <c r="I38" s="8"/>
      <c r="J38" s="8"/>
      <c r="K38" s="37"/>
      <c r="L38" s="38">
        <f>2*L37/F39</f>
        <v>6.0922611777978961</v>
      </c>
      <c r="M38" s="7"/>
    </row>
    <row r="39" spans="2:13" x14ac:dyDescent="0.25">
      <c r="B39" s="3"/>
      <c r="C39" s="52"/>
      <c r="D39" s="69" t="s">
        <v>26</v>
      </c>
      <c r="E39" s="70"/>
      <c r="F39" s="46">
        <v>0.7</v>
      </c>
      <c r="G39" s="9"/>
      <c r="H39" s="8"/>
      <c r="I39" s="8"/>
      <c r="J39" s="8"/>
      <c r="K39" s="37"/>
      <c r="L39" s="39">
        <f>L38/F42</f>
        <v>5.2178118541080148E-2</v>
      </c>
      <c r="M39" s="7"/>
    </row>
    <row r="40" spans="2:13" x14ac:dyDescent="0.25">
      <c r="B40" s="10"/>
      <c r="C40" s="52"/>
      <c r="D40" s="69" t="s">
        <v>27</v>
      </c>
      <c r="E40" s="70"/>
      <c r="F40" s="45">
        <f>F37/F39</f>
        <v>158.57142857142858</v>
      </c>
      <c r="G40" s="9">
        <f>G37/F39</f>
        <v>102.28571428571428</v>
      </c>
      <c r="H40" s="8">
        <f>H37/F39</f>
        <v>96.285714285714306</v>
      </c>
      <c r="I40" s="8"/>
      <c r="J40" s="8"/>
      <c r="K40" s="37"/>
      <c r="L40" s="38"/>
      <c r="M40" s="7"/>
    </row>
    <row r="41" spans="2:13" x14ac:dyDescent="0.25">
      <c r="B41" s="10"/>
      <c r="C41" s="52"/>
      <c r="D41" s="71" t="s">
        <v>28</v>
      </c>
      <c r="E41" s="72"/>
      <c r="F41" s="48">
        <f>(F40+4*G40+H40)/6</f>
        <v>110.66666666666667</v>
      </c>
      <c r="G41" s="9"/>
      <c r="H41" s="8"/>
      <c r="I41" s="8"/>
      <c r="J41" s="8"/>
      <c r="K41" s="37"/>
      <c r="L41" s="38"/>
      <c r="M41" s="7"/>
    </row>
    <row r="42" spans="2:13" ht="15.75" thickBot="1" x14ac:dyDescent="0.3">
      <c r="B42" s="10"/>
      <c r="C42" s="52"/>
      <c r="D42" s="65" t="s">
        <v>29</v>
      </c>
      <c r="E42" s="66"/>
      <c r="F42" s="47">
        <f>F41+L37*2/F39</f>
        <v>116.75892784446457</v>
      </c>
      <c r="G42" s="41"/>
      <c r="H42" s="40"/>
      <c r="I42" s="40"/>
      <c r="J42" s="40"/>
      <c r="K42" s="42"/>
      <c r="L42" s="43"/>
      <c r="M42" s="10"/>
    </row>
    <row r="44" spans="2:13" x14ac:dyDescent="0.25">
      <c r="D44" s="62" t="s">
        <v>31</v>
      </c>
    </row>
    <row r="45" spans="2:13" ht="60" x14ac:dyDescent="0.25">
      <c r="D45" s="64" t="s">
        <v>57</v>
      </c>
    </row>
  </sheetData>
  <mergeCells count="6">
    <mergeCell ref="D42:E42"/>
    <mergeCell ref="D37:E37"/>
    <mergeCell ref="D38:E38"/>
    <mergeCell ref="D39:E39"/>
    <mergeCell ref="D40:E40"/>
    <mergeCell ref="D41:E4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Мельниченко Сергей</cp:lastModifiedBy>
  <dcterms:created xsi:type="dcterms:W3CDTF">2014-11-25T10:49:29Z</dcterms:created>
  <dcterms:modified xsi:type="dcterms:W3CDTF">2015-05-19T09:47:15Z</dcterms:modified>
</cp:coreProperties>
</file>