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Оценка" sheetId="1" r:id="rId1"/>
  </sheets>
  <calcPr calcId="145621" concurrentCalc="0"/>
</workbook>
</file>

<file path=xl/calcChain.xml><?xml version="1.0" encoding="utf-8"?>
<calcChain xmlns="http://schemas.openxmlformats.org/spreadsheetml/2006/main">
  <c r="L6" i="1" l="1"/>
  <c r="I6" i="1"/>
  <c r="F12" i="1"/>
  <c r="F13" i="1"/>
  <c r="F20" i="1"/>
  <c r="F23" i="1"/>
  <c r="G12" i="1"/>
  <c r="G13" i="1"/>
  <c r="G20" i="1"/>
  <c r="G23" i="1"/>
  <c r="H12" i="1"/>
  <c r="H13" i="1"/>
  <c r="H20" i="1"/>
  <c r="H23" i="1"/>
  <c r="F24" i="1"/>
  <c r="L5" i="1"/>
  <c r="L9" i="1"/>
  <c r="L10" i="1"/>
  <c r="L12" i="1"/>
  <c r="L13" i="1"/>
  <c r="L14" i="1"/>
  <c r="L15" i="1"/>
  <c r="L16" i="1"/>
  <c r="L17" i="1"/>
  <c r="L4" i="1"/>
  <c r="L7" i="1"/>
  <c r="L8" i="1"/>
  <c r="L11" i="1"/>
  <c r="L20" i="1"/>
  <c r="F25" i="1"/>
  <c r="F21" i="1"/>
  <c r="K6" i="1"/>
  <c r="J6" i="1"/>
  <c r="I7" i="1"/>
  <c r="K7" i="1"/>
  <c r="J7" i="1"/>
  <c r="I8" i="1"/>
  <c r="K8" i="1"/>
  <c r="J8" i="1"/>
  <c r="I10" i="1"/>
  <c r="K10" i="1"/>
  <c r="J10" i="1"/>
  <c r="I9" i="1"/>
  <c r="K9" i="1"/>
  <c r="J9" i="1"/>
  <c r="I11" i="1"/>
  <c r="K11" i="1"/>
  <c r="J11" i="1"/>
  <c r="I17" i="1"/>
  <c r="J17" i="1"/>
  <c r="I16" i="1"/>
  <c r="J16" i="1"/>
  <c r="I15" i="1"/>
  <c r="J15" i="1"/>
  <c r="I14" i="1"/>
  <c r="J14" i="1"/>
  <c r="I13" i="1"/>
  <c r="J13" i="1"/>
  <c r="I12" i="1"/>
  <c r="J12" i="1"/>
  <c r="I5" i="1"/>
  <c r="J5" i="1"/>
  <c r="L21" i="1"/>
  <c r="L22" i="1"/>
  <c r="K17" i="1"/>
  <c r="K16" i="1"/>
  <c r="K15" i="1"/>
  <c r="K14" i="1"/>
  <c r="K13" i="1"/>
  <c r="K12" i="1"/>
  <c r="K5" i="1"/>
  <c r="I4" i="1"/>
  <c r="K4" i="1"/>
  <c r="J4" i="1"/>
</calcChain>
</file>

<file path=xl/comments1.xml><?xml version="1.0" encoding="utf-8"?>
<comments xmlns="http://schemas.openxmlformats.org/spreadsheetml/2006/main">
  <authors>
    <author>Автор</author>
  </authors>
  <commentList>
    <comment ref="D22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<sst xmlns="http://schemas.openxmlformats.org/spreadsheetml/2006/main" count="66" uniqueCount="48">
  <si>
    <t>Фича</t>
  </si>
  <si>
    <t>Компонент
(тип работ)</t>
  </si>
  <si>
    <t>Задача</t>
  </si>
  <si>
    <t>Должность</t>
  </si>
  <si>
    <t>Оптмистическая</t>
  </si>
  <si>
    <t>Наиболее вероятная</t>
  </si>
  <si>
    <t>Пессемистическая</t>
  </si>
  <si>
    <t>Ожидаемое время</t>
  </si>
  <si>
    <t>С фокус фактором</t>
  </si>
  <si>
    <t>Оценка трудозатрат для КП</t>
  </si>
  <si>
    <t>σ</t>
  </si>
  <si>
    <t>Комментарии, принятые допущения и ограничения</t>
  </si>
  <si>
    <t>Аналитика</t>
  </si>
  <si>
    <t>Менеджер проектов</t>
  </si>
  <si>
    <t>Старший разработчик</t>
  </si>
  <si>
    <t>Сайт</t>
  </si>
  <si>
    <t>Тестирвание</t>
  </si>
  <si>
    <t>Тестирование (на обоих окружениях)</t>
  </si>
  <si>
    <t>Ведущий тестировщик</t>
  </si>
  <si>
    <t>Стабилизация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</si>
  <si>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</si>
  <si>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Менеджмент</t>
  </si>
  <si>
    <t>Управление проектом (менеджмент + тех. руководство проектом)</t>
  </si>
  <si>
    <t>Приемка</t>
  </si>
  <si>
    <t>Деплой (на обоих окружениях)</t>
  </si>
  <si>
    <t>Сумма идеальных трудозатрат</t>
  </si>
  <si>
    <t>PERT идеальных трудозатрат</t>
  </si>
  <si>
    <t>Принятый фокус фактор</t>
  </si>
  <si>
    <t>С поправкой на фокус фактор</t>
  </si>
  <si>
    <t>PERT с фокус фактором</t>
  </si>
  <si>
    <t>Финальная оценка для компреда</t>
  </si>
  <si>
    <t>Подсистема безопасности</t>
  </si>
  <si>
    <t>Доработка модели пользователя</t>
  </si>
  <si>
    <t>Доработка процедуры восстановления пароля</t>
  </si>
  <si>
    <t>Метод отправки OTP по Email</t>
  </si>
  <si>
    <t>АРМ Администратора безопасности</t>
  </si>
  <si>
    <t>1. опция отправки OTP по Email
2. опция отправки OTP по СМС
3. лимит отправки OTP по СМС</t>
  </si>
  <si>
    <t>MLVTBPLK-342 Отправка забытого пароля и OTP на адрес электронной почты</t>
  </si>
  <si>
    <t>добавить поле OtpViaSmsCount</t>
  </si>
  <si>
    <r>
      <t>1. проверка наличия Email
2. верстка "</t>
    </r>
    <r>
      <rPr>
        <sz val="8"/>
        <color rgb="FFFF0000"/>
        <rFont val="Arial"/>
        <family val="2"/>
        <charset val="204"/>
      </rPr>
      <t>Перейти в ЛК для указания Email</t>
    </r>
    <r>
      <rPr>
        <sz val="8"/>
        <rFont val="Arial"/>
        <family val="2"/>
        <charset val="204"/>
      </rPr>
      <t>"</t>
    </r>
  </si>
  <si>
    <t>Доработка процедуры входа на сайт</t>
  </si>
  <si>
    <r>
      <rPr>
        <b/>
        <sz val="8"/>
        <rFont val="Arial"/>
        <family val="2"/>
        <charset val="204"/>
      </rPr>
      <t>Необходимые прототипы:</t>
    </r>
    <r>
      <rPr>
        <sz val="8"/>
        <rFont val="Arial"/>
        <family val="2"/>
        <charset val="204"/>
      </rPr>
      <t xml:space="preserve">
1. прототип "</t>
    </r>
    <r>
      <rPr>
        <sz val="8"/>
        <color rgb="FFFF0000"/>
        <rFont val="Arial"/>
        <family val="2"/>
        <charset val="204"/>
      </rPr>
      <t>Перейти в ЛК для указания Emaill</t>
    </r>
    <r>
      <rPr>
        <sz val="8"/>
        <rFont val="Arial"/>
        <family val="2"/>
        <charset val="204"/>
      </rPr>
      <t>"; отображается после логина; либо попап, либо отдельная страница
2. прототип страницы "</t>
    </r>
    <r>
      <rPr>
        <sz val="8"/>
        <color rgb="FFFF0000"/>
        <rFont val="Arial"/>
        <family val="2"/>
        <charset val="204"/>
      </rPr>
      <t>Для восстановления пароля необходимо обратиться в службу поддержки</t>
    </r>
    <r>
      <rPr>
        <sz val="8"/>
        <rFont val="Arial"/>
        <family val="2"/>
        <charset val="204"/>
      </rPr>
      <t>"; отображается если у пользователя не указан Email и исчерпан лимит отпрвки OTP по СМС; либо попап, либо отдельная страница</t>
    </r>
  </si>
  <si>
    <t>Общее</t>
  </si>
  <si>
    <t>Обновление конфигурации</t>
  </si>
  <si>
    <t>1. верстка UI
2. вызов метода обновления Email</t>
  </si>
  <si>
    <t>Процедура обновления Email пользователя</t>
  </si>
  <si>
    <t>1. добавить опцию "Отправка OTP по Email"
2. добавить опцию "Лимит отправки OTP по СМС при восстановлении пароля"</t>
  </si>
  <si>
    <r>
      <t>1. верстка "</t>
    </r>
    <r>
      <rPr>
        <sz val="8"/>
        <color rgb="FFFF0000"/>
        <rFont val="Arial"/>
        <family val="2"/>
        <charset val="204"/>
      </rPr>
      <t>Для восстановления пароля необходимо обратиться в службу поддержки</t>
    </r>
    <r>
      <rPr>
        <sz val="8"/>
        <rFont val="Arial"/>
        <family val="2"/>
        <charset val="204"/>
      </rPr>
      <t>"
2. отображение этой страницы, если не удалось отправить OTP на смену
3. при отсутствии email на форме ввода OTP и нового пароля требовать также ввести 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</si>
</sst>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9"/>
      <color indexed="8"/>
      <name val="Arial"/>
    </font>
    <font>
      <sz val="8"/>
      <color theme="0" tint="-0.49998474074526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8" fillId="0" borderId="1" xfId="0" applyNumberFormat="1" applyFont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1" fontId="6" fillId="3" borderId="4" xfId="0" applyNumberFormat="1" applyFont="1" applyFill="1" applyBorder="1" applyAlignment="1">
      <alignment horizontal="center" vertical="top" wrapText="1"/>
    </xf>
    <xf numFmtId="1" fontId="3" fillId="3" borderId="4" xfId="0" applyNumberFormat="1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1" fontId="6" fillId="0" borderId="7" xfId="0" applyNumberFormat="1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8" fillId="4" borderId="1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top" wrapText="1"/>
    </xf>
    <xf numFmtId="1" fontId="3" fillId="4" borderId="4" xfId="0" applyNumberFormat="1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8" fillId="4" borderId="6" xfId="0" applyNumberFormat="1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top" wrapText="1"/>
    </xf>
    <xf numFmtId="1" fontId="6" fillId="4" borderId="7" xfId="0" applyNumberFormat="1" applyFont="1" applyFill="1" applyBorder="1" applyAlignment="1">
      <alignment horizontal="center" vertical="top" wrapText="1"/>
    </xf>
    <xf numFmtId="1" fontId="3" fillId="4" borderId="3" xfId="0" applyNumberFormat="1" applyFont="1" applyFill="1" applyBorder="1" applyAlignment="1">
      <alignment horizontal="center" vertical="top" wrapText="1"/>
    </xf>
    <xf numFmtId="1" fontId="3" fillId="4" borderId="7" xfId="0" applyNumberFormat="1" applyFont="1" applyFill="1" applyBorder="1" applyAlignment="1">
      <alignment horizontal="center" vertical="top" wrapText="1"/>
    </xf>
    <xf numFmtId="1" fontId="6" fillId="0" borderId="9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10" fontId="6" fillId="0" borderId="12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2" fontId="6" fillId="0" borderId="15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4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3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5"/>
  <sheetViews>
    <sheetView tabSelected="1" workbookViewId="0">
      <selection activeCell="K10" sqref="K10"/>
    </sheetView>
  </sheetViews>
  <sheetFormatPr defaultRowHeight="15" x14ac:dyDescent="0.25"/>
  <cols>
    <col min="1" max="1" width="3.42578125" customWidth="1"/>
    <col min="2" max="2" width="19.42578125" bestFit="1" customWidth="1"/>
    <col min="3" max="3" width="14.42578125" style="59" customWidth="1"/>
    <col min="4" max="4" width="44.5703125" style="63" bestFit="1" customWidth="1"/>
    <col min="5" max="5" width="17.7109375" bestFit="1" customWidth="1"/>
    <col min="6" max="6" width="7.85546875" customWidth="1"/>
    <col min="7" max="7" width="10" customWidth="1"/>
    <col min="8" max="8" width="9.42578125" customWidth="1"/>
    <col min="9" max="9" width="9" customWidth="1"/>
    <col min="10" max="10" width="9.28515625" bestFit="1" customWidth="1"/>
    <col min="11" max="11" width="11.42578125" bestFit="1" customWidth="1"/>
    <col min="12" max="12" width="8" customWidth="1"/>
    <col min="13" max="13" width="68.7109375" bestFit="1" customWidth="1"/>
  </cols>
  <sheetData>
    <row r="2" spans="2:13" ht="36" x14ac:dyDescent="0.25">
      <c r="B2" s="12" t="s">
        <v>0</v>
      </c>
      <c r="C2" s="52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5" t="s">
        <v>9</v>
      </c>
      <c r="L2" s="14" t="s">
        <v>10</v>
      </c>
      <c r="M2" s="16" t="s">
        <v>11</v>
      </c>
    </row>
    <row r="3" spans="2:13" ht="67.5" x14ac:dyDescent="0.25">
      <c r="B3" s="17" t="s">
        <v>37</v>
      </c>
      <c r="C3" s="54"/>
      <c r="D3" s="54"/>
      <c r="E3" s="18"/>
      <c r="F3" s="19"/>
      <c r="G3" s="19"/>
      <c r="H3" s="19"/>
      <c r="I3" s="19"/>
      <c r="J3" s="19"/>
      <c r="K3" s="20"/>
      <c r="L3" s="19"/>
      <c r="M3" s="21" t="s">
        <v>41</v>
      </c>
    </row>
    <row r="4" spans="2:13" x14ac:dyDescent="0.25">
      <c r="B4" s="23"/>
      <c r="C4" s="55" t="s">
        <v>12</v>
      </c>
      <c r="D4" s="60" t="s">
        <v>12</v>
      </c>
      <c r="E4" s="24" t="s">
        <v>13</v>
      </c>
      <c r="F4" s="25">
        <v>1</v>
      </c>
      <c r="G4" s="25">
        <v>2</v>
      </c>
      <c r="H4" s="25">
        <v>3</v>
      </c>
      <c r="I4" s="25">
        <f>(F4+4*G4+H4)/6</f>
        <v>2</v>
      </c>
      <c r="J4" s="25">
        <f>I4/$F$22</f>
        <v>2.8571428571428572</v>
      </c>
      <c r="K4" s="26">
        <f>I4*$F$25/$F$21</f>
        <v>3.1036981322416302</v>
      </c>
      <c r="L4" s="25">
        <f>(H4-F4)/6</f>
        <v>0.33333333333333331</v>
      </c>
      <c r="M4" s="27"/>
    </row>
    <row r="5" spans="2:13" ht="24" x14ac:dyDescent="0.25">
      <c r="B5" s="28"/>
      <c r="C5" s="56" t="s">
        <v>42</v>
      </c>
      <c r="D5" s="61" t="s">
        <v>43</v>
      </c>
      <c r="E5" s="1" t="s">
        <v>14</v>
      </c>
      <c r="F5" s="2">
        <v>1</v>
      </c>
      <c r="G5" s="2">
        <v>1</v>
      </c>
      <c r="H5" s="2">
        <v>2</v>
      </c>
      <c r="I5" s="25">
        <f t="shared" ref="I5:I17" si="0">(F5+4*G5+H5)/6</f>
        <v>1.1666666666666667</v>
      </c>
      <c r="J5" s="25">
        <f>I5/$F$22</f>
        <v>1.666666666666667</v>
      </c>
      <c r="K5" s="26">
        <f>I5*$F$25/$F$21</f>
        <v>1.8104905771409512</v>
      </c>
      <c r="L5" s="25">
        <f t="shared" ref="L5:L17" si="1">(H5-F5)/6</f>
        <v>0.16666666666666666</v>
      </c>
      <c r="M5" s="3" t="s">
        <v>46</v>
      </c>
    </row>
    <row r="6" spans="2:13" ht="24" x14ac:dyDescent="0.25">
      <c r="B6" s="28"/>
      <c r="C6" s="56" t="s">
        <v>31</v>
      </c>
      <c r="D6" s="61" t="s">
        <v>32</v>
      </c>
      <c r="E6" s="1" t="s">
        <v>14</v>
      </c>
      <c r="F6" s="2">
        <v>1</v>
      </c>
      <c r="G6" s="2">
        <v>1</v>
      </c>
      <c r="H6" s="2">
        <v>2</v>
      </c>
      <c r="I6" s="25">
        <f t="shared" ref="I6" si="2">(F6+4*G6+H6)/6</f>
        <v>1.1666666666666667</v>
      </c>
      <c r="J6" s="25">
        <f>I6/$F$22</f>
        <v>1.666666666666667</v>
      </c>
      <c r="K6" s="26">
        <f>I6*$F$25/$F$21</f>
        <v>1.8104905771409512</v>
      </c>
      <c r="L6" s="25">
        <f t="shared" ref="L6" si="3">(H6-F6)/6</f>
        <v>0.16666666666666666</v>
      </c>
      <c r="M6" s="3" t="s">
        <v>38</v>
      </c>
    </row>
    <row r="7" spans="2:13" ht="24" x14ac:dyDescent="0.25">
      <c r="B7" s="28"/>
      <c r="C7" s="56" t="s">
        <v>31</v>
      </c>
      <c r="D7" s="61" t="s">
        <v>34</v>
      </c>
      <c r="E7" s="1" t="s">
        <v>14</v>
      </c>
      <c r="F7" s="2">
        <v>1</v>
      </c>
      <c r="G7" s="2">
        <v>2</v>
      </c>
      <c r="H7" s="2">
        <v>3</v>
      </c>
      <c r="I7" s="25">
        <f t="shared" ref="I7" si="4">(F7+4*G7+H7)/6</f>
        <v>2</v>
      </c>
      <c r="J7" s="25">
        <f>I7/$F$22</f>
        <v>2.8571428571428572</v>
      </c>
      <c r="K7" s="26">
        <f>I7*$F$25/$F$21</f>
        <v>3.1036981322416302</v>
      </c>
      <c r="L7" s="25">
        <f t="shared" ref="L7" si="5">(H7-F7)/6</f>
        <v>0.33333333333333331</v>
      </c>
      <c r="M7" s="3"/>
    </row>
    <row r="8" spans="2:13" ht="33.75" x14ac:dyDescent="0.25">
      <c r="B8" s="28"/>
      <c r="C8" s="56" t="s">
        <v>31</v>
      </c>
      <c r="D8" s="61" t="s">
        <v>33</v>
      </c>
      <c r="E8" s="1" t="s">
        <v>14</v>
      </c>
      <c r="F8" s="2">
        <v>1</v>
      </c>
      <c r="G8" s="2">
        <v>2</v>
      </c>
      <c r="H8" s="2">
        <v>3</v>
      </c>
      <c r="I8" s="25">
        <f t="shared" ref="I8" si="6">(F8+4*G8+H8)/6</f>
        <v>2</v>
      </c>
      <c r="J8" s="25">
        <f>I8/$F$22</f>
        <v>2.8571428571428572</v>
      </c>
      <c r="K8" s="26">
        <f>I8*$F$25/$F$21</f>
        <v>3.1036981322416302</v>
      </c>
      <c r="L8" s="25">
        <f t="shared" ref="L8" si="7">(H8-F8)/6</f>
        <v>0.33333333333333331</v>
      </c>
      <c r="M8" s="3" t="s">
        <v>36</v>
      </c>
    </row>
    <row r="9" spans="2:13" ht="24" x14ac:dyDescent="0.25">
      <c r="B9" s="28"/>
      <c r="C9" s="56" t="s">
        <v>15</v>
      </c>
      <c r="D9" s="61" t="s">
        <v>40</v>
      </c>
      <c r="E9" s="1" t="s">
        <v>14</v>
      </c>
      <c r="F9" s="2">
        <v>1</v>
      </c>
      <c r="G9" s="2">
        <v>2</v>
      </c>
      <c r="H9" s="2">
        <v>3</v>
      </c>
      <c r="I9" s="25">
        <f t="shared" ref="I9:I10" si="8">(F9+4*G9+H9)/6</f>
        <v>2</v>
      </c>
      <c r="J9" s="25">
        <f>I9/$F$22</f>
        <v>2.8571428571428572</v>
      </c>
      <c r="K9" s="26">
        <f>I9*$F$25/$F$21</f>
        <v>3.1036981322416302</v>
      </c>
      <c r="L9" s="25">
        <f t="shared" ref="L9:L10" si="9">(H9-F9)/6</f>
        <v>0.33333333333333331</v>
      </c>
      <c r="M9" s="3" t="s">
        <v>39</v>
      </c>
    </row>
    <row r="10" spans="2:13" ht="45" x14ac:dyDescent="0.25">
      <c r="B10" s="28"/>
      <c r="C10" s="56" t="s">
        <v>15</v>
      </c>
      <c r="D10" s="61" t="s">
        <v>33</v>
      </c>
      <c r="E10" s="1" t="s">
        <v>14</v>
      </c>
      <c r="F10" s="2">
        <v>2</v>
      </c>
      <c r="G10" s="2">
        <v>3</v>
      </c>
      <c r="H10" s="2">
        <v>4</v>
      </c>
      <c r="I10" s="25">
        <f t="shared" si="8"/>
        <v>3</v>
      </c>
      <c r="J10" s="25">
        <f>I10/$F$22</f>
        <v>4.2857142857142856</v>
      </c>
      <c r="K10" s="26">
        <f>I10*$F$25/$F$21</f>
        <v>4.6555471983624459</v>
      </c>
      <c r="L10" s="25">
        <f t="shared" si="9"/>
        <v>0.33333333333333331</v>
      </c>
      <c r="M10" s="3" t="s">
        <v>47</v>
      </c>
    </row>
    <row r="11" spans="2:13" ht="36" x14ac:dyDescent="0.25">
      <c r="B11" s="28"/>
      <c r="C11" s="56" t="s">
        <v>35</v>
      </c>
      <c r="D11" s="61" t="s">
        <v>45</v>
      </c>
      <c r="E11" s="1" t="s">
        <v>14</v>
      </c>
      <c r="F11" s="2">
        <v>2</v>
      </c>
      <c r="G11" s="2">
        <v>3</v>
      </c>
      <c r="H11" s="2">
        <v>4</v>
      </c>
      <c r="I11" s="25">
        <f>(F11+4*G11+H11)/6</f>
        <v>3</v>
      </c>
      <c r="J11" s="25">
        <f>I11/$F$22</f>
        <v>4.2857142857142856</v>
      </c>
      <c r="K11" s="26">
        <f>I11*$F$25/$F$21</f>
        <v>4.6555471983624459</v>
      </c>
      <c r="L11" s="25">
        <f>(H11-F11)/6</f>
        <v>0.33333333333333331</v>
      </c>
      <c r="M11" s="3" t="s">
        <v>44</v>
      </c>
    </row>
    <row r="12" spans="2:13" ht="24" x14ac:dyDescent="0.25">
      <c r="B12" s="28"/>
      <c r="C12" s="57" t="s">
        <v>16</v>
      </c>
      <c r="D12" s="57" t="s">
        <v>17</v>
      </c>
      <c r="E12" s="30" t="s">
        <v>18</v>
      </c>
      <c r="F12" s="31">
        <f>SUM(F5:F11)*0.3</f>
        <v>2.6999999999999997</v>
      </c>
      <c r="G12" s="31">
        <f>SUM(G5:G11)*0.3</f>
        <v>4.2</v>
      </c>
      <c r="H12" s="31">
        <f>SUM(H5:H11)*0.3</f>
        <v>6.3</v>
      </c>
      <c r="I12" s="31">
        <f t="shared" si="0"/>
        <v>4.3</v>
      </c>
      <c r="J12" s="31">
        <f>I12/$F$22</f>
        <v>6.1428571428571432</v>
      </c>
      <c r="K12" s="33">
        <f>I12*$F$25/$F$21</f>
        <v>6.6729509843195052</v>
      </c>
      <c r="L12" s="31">
        <f t="shared" si="1"/>
        <v>0.6</v>
      </c>
      <c r="M12" s="50"/>
    </row>
    <row r="13" spans="2:13" ht="24" x14ac:dyDescent="0.25">
      <c r="B13" s="28"/>
      <c r="C13" s="58" t="s">
        <v>19</v>
      </c>
      <c r="D13" s="58" t="s">
        <v>19</v>
      </c>
      <c r="E13" s="30" t="s">
        <v>14</v>
      </c>
      <c r="F13" s="32">
        <f>SUM(F5:F11)*0.3</f>
        <v>2.6999999999999997</v>
      </c>
      <c r="G13" s="32">
        <f>SUM(G5:G11)*0.3</f>
        <v>4.2</v>
      </c>
      <c r="H13" s="32">
        <f>SUM(H5:H11)*0.3</f>
        <v>6.3</v>
      </c>
      <c r="I13" s="32">
        <f t="shared" si="0"/>
        <v>4.3</v>
      </c>
      <c r="J13" s="32">
        <f>I13/$F$22</f>
        <v>6.1428571428571432</v>
      </c>
      <c r="K13" s="34">
        <f>I13*$F$25/$F$21</f>
        <v>6.6729509843195052</v>
      </c>
      <c r="L13" s="32">
        <f t="shared" si="1"/>
        <v>0.6</v>
      </c>
      <c r="M13" s="51"/>
    </row>
    <row r="14" spans="2:13" ht="48" x14ac:dyDescent="0.25">
      <c r="B14" s="28"/>
      <c r="C14" s="58" t="s">
        <v>12</v>
      </c>
      <c r="D14" s="58" t="s">
        <v>20</v>
      </c>
      <c r="E14" s="30" t="s">
        <v>13</v>
      </c>
      <c r="F14" s="22">
        <v>1</v>
      </c>
      <c r="G14" s="22">
        <v>1</v>
      </c>
      <c r="H14" s="22">
        <v>1</v>
      </c>
      <c r="I14" s="32">
        <f t="shared" si="0"/>
        <v>1</v>
      </c>
      <c r="J14" s="32">
        <f>I14/$F$22</f>
        <v>1.4285714285714286</v>
      </c>
      <c r="K14" s="34">
        <f>I14*$F$25/$F$21</f>
        <v>1.5518490661208151</v>
      </c>
      <c r="L14" s="32">
        <f t="shared" si="1"/>
        <v>0</v>
      </c>
      <c r="M14" s="51"/>
    </row>
    <row r="15" spans="2:13" ht="24" x14ac:dyDescent="0.25">
      <c r="B15" s="28"/>
      <c r="C15" s="58" t="s">
        <v>21</v>
      </c>
      <c r="D15" s="62" t="s">
        <v>22</v>
      </c>
      <c r="E15" s="30" t="s">
        <v>13</v>
      </c>
      <c r="F15" s="22">
        <v>0</v>
      </c>
      <c r="G15" s="22">
        <v>0</v>
      </c>
      <c r="H15" s="22">
        <v>1</v>
      </c>
      <c r="I15" s="32">
        <f t="shared" si="0"/>
        <v>0.16666666666666666</v>
      </c>
      <c r="J15" s="32">
        <f>I15/$F$22</f>
        <v>0.23809523809523811</v>
      </c>
      <c r="K15" s="34">
        <f>I15*$F$25/$F$21</f>
        <v>0.25864151102013583</v>
      </c>
      <c r="L15" s="32">
        <f t="shared" si="1"/>
        <v>0.16666666666666666</v>
      </c>
      <c r="M15" s="51"/>
    </row>
    <row r="16" spans="2:13" x14ac:dyDescent="0.25">
      <c r="B16" s="28"/>
      <c r="C16" s="58"/>
      <c r="D16" s="62" t="s">
        <v>23</v>
      </c>
      <c r="E16" s="30" t="s">
        <v>13</v>
      </c>
      <c r="F16" s="22">
        <v>1</v>
      </c>
      <c r="G16" s="22">
        <v>1</v>
      </c>
      <c r="H16" s="22">
        <v>1</v>
      </c>
      <c r="I16" s="32">
        <f t="shared" si="0"/>
        <v>1</v>
      </c>
      <c r="J16" s="32">
        <f>I16/$F$22</f>
        <v>1.4285714285714286</v>
      </c>
      <c r="K16" s="34">
        <f t="shared" ref="K16:K17" si="10">I16*$F$25/$F$21</f>
        <v>1.5518490661208151</v>
      </c>
      <c r="L16" s="32">
        <f t="shared" si="1"/>
        <v>0</v>
      </c>
      <c r="M16" s="51"/>
    </row>
    <row r="17" spans="2:13" ht="24" x14ac:dyDescent="0.25">
      <c r="B17" s="29"/>
      <c r="C17" s="58"/>
      <c r="D17" s="58" t="s">
        <v>24</v>
      </c>
      <c r="E17" s="30" t="s">
        <v>14</v>
      </c>
      <c r="F17" s="22">
        <v>1</v>
      </c>
      <c r="G17" s="22">
        <v>1</v>
      </c>
      <c r="H17" s="22">
        <v>1</v>
      </c>
      <c r="I17" s="32">
        <f t="shared" si="0"/>
        <v>1</v>
      </c>
      <c r="J17" s="32">
        <f>I17/$F$22</f>
        <v>1.4285714285714286</v>
      </c>
      <c r="K17" s="34">
        <f t="shared" si="10"/>
        <v>1.5518490661208151</v>
      </c>
      <c r="L17" s="32">
        <f t="shared" si="1"/>
        <v>0</v>
      </c>
      <c r="M17" s="51"/>
    </row>
    <row r="18" spans="2:13" x14ac:dyDescent="0.25">
      <c r="B18" s="4"/>
      <c r="C18" s="53"/>
      <c r="D18" s="5"/>
      <c r="E18" s="5"/>
      <c r="F18" s="6"/>
      <c r="G18" s="6"/>
      <c r="H18" s="6"/>
      <c r="I18" s="6"/>
      <c r="J18" s="6"/>
      <c r="K18" s="7"/>
      <c r="L18" s="6"/>
      <c r="M18" s="8"/>
    </row>
    <row r="19" spans="2:13" ht="15.75" thickBot="1" x14ac:dyDescent="0.3">
      <c r="B19" s="4"/>
      <c r="C19" s="53"/>
      <c r="D19" s="5"/>
      <c r="E19" s="5"/>
      <c r="F19" s="6"/>
      <c r="G19" s="6"/>
      <c r="H19" s="6"/>
      <c r="I19" s="6"/>
      <c r="J19" s="6"/>
      <c r="K19" s="7"/>
      <c r="L19" s="6"/>
      <c r="M19" s="8"/>
    </row>
    <row r="20" spans="2:13" x14ac:dyDescent="0.25">
      <c r="B20" s="4"/>
      <c r="C20" s="53"/>
      <c r="D20" s="66" t="s">
        <v>25</v>
      </c>
      <c r="E20" s="67"/>
      <c r="F20" s="45">
        <f>SUM(F3:F17)</f>
        <v>18.399999999999999</v>
      </c>
      <c r="G20" s="35">
        <f>SUM(G3:G17)</f>
        <v>27.4</v>
      </c>
      <c r="H20" s="35">
        <f>SUM(H3:H17)</f>
        <v>40.6</v>
      </c>
      <c r="I20" s="35"/>
      <c r="J20" s="35"/>
      <c r="K20" s="36"/>
      <c r="L20" s="37">
        <f>SQRT(SUMSQ(L3:L17))</f>
        <v>1.2124355652982139</v>
      </c>
      <c r="M20" s="8"/>
    </row>
    <row r="21" spans="2:13" x14ac:dyDescent="0.25">
      <c r="B21" s="4"/>
      <c r="C21" s="53"/>
      <c r="D21" s="68" t="s">
        <v>26</v>
      </c>
      <c r="E21" s="69"/>
      <c r="F21" s="46">
        <f>(F20+4*G20+H20)/6</f>
        <v>28.099999999999998</v>
      </c>
      <c r="G21" s="10"/>
      <c r="H21" s="9"/>
      <c r="I21" s="9"/>
      <c r="J21" s="9"/>
      <c r="K21" s="38"/>
      <c r="L21" s="39">
        <f>2*L20/F22</f>
        <v>3.4641016151377544</v>
      </c>
      <c r="M21" s="8"/>
    </row>
    <row r="22" spans="2:13" x14ac:dyDescent="0.25">
      <c r="B22" s="4"/>
      <c r="C22" s="53"/>
      <c r="D22" s="68" t="s">
        <v>27</v>
      </c>
      <c r="E22" s="69"/>
      <c r="F22" s="47">
        <v>0.7</v>
      </c>
      <c r="G22" s="10"/>
      <c r="H22" s="9"/>
      <c r="I22" s="9"/>
      <c r="J22" s="9"/>
      <c r="K22" s="38"/>
      <c r="L22" s="40">
        <f>L21/F25</f>
        <v>7.9439193050871632E-2</v>
      </c>
      <c r="M22" s="8"/>
    </row>
    <row r="23" spans="2:13" x14ac:dyDescent="0.25">
      <c r="B23" s="11"/>
      <c r="C23" s="53"/>
      <c r="D23" s="68" t="s">
        <v>28</v>
      </c>
      <c r="E23" s="69"/>
      <c r="F23" s="46">
        <f>F20/F22</f>
        <v>26.285714285714285</v>
      </c>
      <c r="G23" s="10">
        <f>G20/F22</f>
        <v>39.142857142857146</v>
      </c>
      <c r="H23" s="9">
        <f>H20/F22</f>
        <v>58.000000000000007</v>
      </c>
      <c r="I23" s="9"/>
      <c r="J23" s="9"/>
      <c r="K23" s="38"/>
      <c r="L23" s="39"/>
      <c r="M23" s="8"/>
    </row>
    <row r="24" spans="2:13" x14ac:dyDescent="0.25">
      <c r="B24" s="11"/>
      <c r="C24" s="53"/>
      <c r="D24" s="70" t="s">
        <v>29</v>
      </c>
      <c r="E24" s="71"/>
      <c r="F24" s="49">
        <f>(F23+4*G23+H23)/6</f>
        <v>40.142857142857146</v>
      </c>
      <c r="G24" s="10"/>
      <c r="H24" s="9"/>
      <c r="I24" s="9"/>
      <c r="J24" s="9"/>
      <c r="K24" s="38"/>
      <c r="L24" s="39"/>
      <c r="M24" s="8"/>
    </row>
    <row r="25" spans="2:13" ht="15.75" thickBot="1" x14ac:dyDescent="0.3">
      <c r="B25" s="11"/>
      <c r="C25" s="53"/>
      <c r="D25" s="64" t="s">
        <v>30</v>
      </c>
      <c r="E25" s="65"/>
      <c r="F25" s="48">
        <f>F24+L20*2/F22</f>
        <v>43.606958757994903</v>
      </c>
      <c r="G25" s="42"/>
      <c r="H25" s="41"/>
      <c r="I25" s="41"/>
      <c r="J25" s="41"/>
      <c r="K25" s="43"/>
      <c r="L25" s="44"/>
      <c r="M25" s="11"/>
    </row>
  </sheetData>
  <mergeCells count="6">
    <mergeCell ref="D25:E25"/>
    <mergeCell ref="D20:E20"/>
    <mergeCell ref="D21:E21"/>
    <mergeCell ref="D22:E22"/>
    <mergeCell ref="D23:E23"/>
    <mergeCell ref="D24:E2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Goncharov</dc:creator>
  <cp:lastModifiedBy>Egor Goncharov</cp:lastModifiedBy>
  <dcterms:created xsi:type="dcterms:W3CDTF">2014-11-25T10:49:29Z</dcterms:created>
  <dcterms:modified xsi:type="dcterms:W3CDTF">2015-04-27T11:38:23Z</dcterms:modified>
</cp:coreProperties>
</file>