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a_\Documents\Publications\Conceptualized_GRASP with constraints\Review1\GRASP-mixed_promiscuous\input_test\"/>
    </mc:Choice>
  </mc:AlternateContent>
  <xr:revisionPtr revIDLastSave="0" documentId="10_ncr:8100000_{21264E49-6070-426E-AEEB-3999822EDB08}" xr6:coauthVersionLast="34" xr6:coauthVersionMax="34" xr10:uidLastSave="{00000000-0000-0000-0000-000000000000}"/>
  <bookViews>
    <workbookView xWindow="0" yWindow="0" windowWidth="23040" windowHeight="8808" tabRatio="990" xr2:uid="{00000000-000D-0000-FFFF-FFFF00000000}"/>
  </bookViews>
  <sheets>
    <sheet name="general" sheetId="1" r:id="rId1"/>
    <sheet name="stoic" sheetId="2" r:id="rId2"/>
    <sheet name="mets" sheetId="3" r:id="rId3"/>
    <sheet name="rxns" sheetId="4" r:id="rId4"/>
    <sheet name="splitRatios" sheetId="5" r:id="rId5"/>
    <sheet name="poolConst" sheetId="6" r:id="rId6"/>
    <sheet name="thermo_ineq_constraints" sheetId="7" r:id="rId7"/>
    <sheet name="thermoRxns" sheetId="14" r:id="rId8"/>
    <sheet name="thermoMets" sheetId="9" r:id="rId9"/>
    <sheet name="measRates" sheetId="10" r:id="rId10"/>
    <sheet name="protData" sheetId="11" r:id="rId11"/>
    <sheet name="metsData" sheetId="12" r:id="rId12"/>
    <sheet name="kinetics1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7" l="1"/>
  <c r="D27" i="7"/>
  <c r="C27" i="7"/>
  <c r="B27" i="7"/>
  <c r="C21" i="9" l="1"/>
  <c r="B21" i="9"/>
  <c r="C20" i="9"/>
  <c r="B20" i="9"/>
  <c r="C15" i="9"/>
  <c r="C12" i="9"/>
  <c r="B12" i="9"/>
  <c r="C6" i="9"/>
  <c r="B6" i="9"/>
  <c r="C4" i="9"/>
  <c r="B4" i="9"/>
  <c r="C2" i="9"/>
  <c r="B2" i="9"/>
</calcChain>
</file>

<file path=xl/sharedStrings.xml><?xml version="1.0" encoding="utf-8"?>
<sst xmlns="http://schemas.openxmlformats.org/spreadsheetml/2006/main" count="359" uniqueCount="150">
  <si>
    <t>General Reaction and Sampling Platform (GRASP)</t>
  </si>
  <si>
    <t>Model name</t>
  </si>
  <si>
    <t>MEP_example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</si>
  <si>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</si>
  <si>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</si>
  <si>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</si>
  <si>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</si>
  <si>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</si>
  <si>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Compute robust fluxes (ON = 1; OFF = 0)</t>
  </si>
  <si>
    <t>Compute thermodynamics (ON = 1; OFF = 0)</t>
  </si>
  <si>
    <t>rxn ID</t>
  </si>
  <si>
    <t>g3p</t>
  </si>
  <si>
    <t>h2o</t>
  </si>
  <si>
    <t>pyr</t>
  </si>
  <si>
    <t>co2</t>
  </si>
  <si>
    <t>dxp</t>
  </si>
  <si>
    <t>nadph</t>
  </si>
  <si>
    <t>nadp</t>
  </si>
  <si>
    <t>h</t>
  </si>
  <si>
    <t>fld_ox</t>
  </si>
  <si>
    <t>fld_red</t>
  </si>
  <si>
    <t>mep</t>
  </si>
  <si>
    <t>ctp</t>
  </si>
  <si>
    <t>cmp</t>
  </si>
  <si>
    <t>cdmep</t>
  </si>
  <si>
    <t>ppi</t>
  </si>
  <si>
    <t>cdpmep</t>
  </si>
  <si>
    <t>atp</t>
  </si>
  <si>
    <t>adp</t>
  </si>
  <si>
    <t>mecpp</t>
  </si>
  <si>
    <t>hmbpp</t>
  </si>
  <si>
    <t>dmpp</t>
  </si>
  <si>
    <t>ipp</t>
  </si>
  <si>
    <t>iso</t>
  </si>
  <si>
    <t>mecpp_ex</t>
  </si>
  <si>
    <t>dxp_ex</t>
  </si>
  <si>
    <t>dxs</t>
  </si>
  <si>
    <t>EX_dxp</t>
  </si>
  <si>
    <t>dxr</t>
  </si>
  <si>
    <t>ispD</t>
  </si>
  <si>
    <t>ispE</t>
  </si>
  <si>
    <t>ispF</t>
  </si>
  <si>
    <t>EX_mecpp</t>
  </si>
  <si>
    <t>ispG</t>
  </si>
  <si>
    <t>fpr</t>
  </si>
  <si>
    <t>ispH</t>
  </si>
  <si>
    <t>idi</t>
  </si>
  <si>
    <t>ispS</t>
  </si>
  <si>
    <t>EX_iso</t>
  </si>
  <si>
    <t>biomass_drain</t>
  </si>
  <si>
    <t>ID</t>
  </si>
  <si>
    <t>Metabolite name</t>
  </si>
  <si>
    <t>balanced?</t>
  </si>
  <si>
    <t>active?</t>
  </si>
  <si>
    <t>fixed?</t>
  </si>
  <si>
    <t>glyceraldehyde 3-phosphate</t>
  </si>
  <si>
    <t>water</t>
  </si>
  <si>
    <t>pyruvate</t>
  </si>
  <si>
    <t>carbon dioxide</t>
  </si>
  <si>
    <t>1-deoxy-D-xylulose 5-phosphate</t>
  </si>
  <si>
    <t>nicotinamide adenine dinucleotide phosphate - reduced</t>
  </si>
  <si>
    <t>nicotinamide adenine dinucleotide phosphate</t>
  </si>
  <si>
    <t>proton</t>
  </si>
  <si>
    <t>flavodoxin oxidized</t>
  </si>
  <si>
    <t>flavodoxin reduced</t>
  </si>
  <si>
    <t>2-C-methyl-D-erythritol 4-phosphate</t>
  </si>
  <si>
    <t>CDP-methyl-D-erythritol</t>
  </si>
  <si>
    <t>diphosphate</t>
  </si>
  <si>
    <t>4-(cytidine 5'-diphospho)-2-C-methyl-D-erythritol</t>
  </si>
  <si>
    <t>2-phospho-4-(cytidine 5'-diphospho)-2-C-methyl-D-erythritol</t>
  </si>
  <si>
    <t>1-hydroxy-2-methyl-2-(E)-butenyl 4-diphosphate</t>
  </si>
  <si>
    <t>dimethylallyl diphosphate</t>
  </si>
  <si>
    <t>isopentenyl diphosphate</t>
  </si>
  <si>
    <t>isoprene</t>
  </si>
  <si>
    <t>2-phospho-4-(cytidine 5'-diphospho)-2-C-methyl-D-erythritol external</t>
  </si>
  <si>
    <t>1-deoxy-D-xylulose 5-phosphate external</t>
  </si>
  <si>
    <t>reaction name</t>
  </si>
  <si>
    <t>transportRxn?</t>
  </si>
  <si>
    <t>modelled?</t>
  </si>
  <si>
    <t>1-deoxyxylulose-5-phosphate synthase</t>
  </si>
  <si>
    <t>dxp exchange</t>
  </si>
  <si>
    <t>1-deoxy-D-xylulose 5-phosphate reductoisomerase</t>
  </si>
  <si>
    <t>4-diphosphocytidyl-2C-methyl-D-erythritol synthase</t>
  </si>
  <si>
    <t>4-diphosphocytidyl-2-C-methylerythritol kinase</t>
  </si>
  <si>
    <t>2C-methyl-D-erythritol 2,4-cyclodiphosphate synthase</t>
  </si>
  <si>
    <t>mecpp exchange (enzymatic)</t>
  </si>
  <si>
    <t>1-hydroxy-2-methyl-2-(E)-butenyl 4-diphosphate synthase</t>
  </si>
  <si>
    <t>flavodoxin-NAPD+ oxidoreductase</t>
  </si>
  <si>
    <t>1-hydroxy-2-methyl-2-(E)-butenyl 4-diphosphate reductase</t>
  </si>
  <si>
    <t>isopentenyl-diphosphate D-isomerase</t>
  </si>
  <si>
    <t>isoprene synthase</t>
  </si>
  <si>
    <t>EX_isoprene</t>
  </si>
  <si>
    <t>isoprene exchange</t>
  </si>
  <si>
    <t>fpp drain for biosynthesis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</si>
  <si>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</si>
  <si>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</si>
  <si>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</si>
  <si>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</si>
  <si>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</si>
  <si>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</si>
  <si>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</si>
  <si>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</si>
  <si>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</si>
  <si>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</si>
  <si>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</si>
  <si>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</si>
  <si>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</si>
  <si>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</si>
  <si>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</si>
  <si>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</si>
  <si>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</si>
  <si>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</si>
  <si>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</si>
  <si>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</si>
  <si>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</si>
  <si>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</si>
  <si>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</si>
  <si>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</si>
  <si>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</si>
  <si>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</si>
  <si>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</si>
  <si>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randomSequential</t>
  </si>
  <si>
    <t>This enzyme is not allosteric in the MWC sense as it only has one active site.</t>
  </si>
  <si>
    <t>massAction</t>
  </si>
  <si>
    <t>Modelled as mass action</t>
  </si>
  <si>
    <t>dxrInhibition</t>
  </si>
  <si>
    <t>orderedBiBi</t>
  </si>
  <si>
    <t>orderedUniBi</t>
  </si>
  <si>
    <t>This enzyme could be allosteric and may have regulation</t>
  </si>
  <si>
    <t>UniUni</t>
  </si>
  <si>
    <t>Modelled as a uniporter (facilitated diffusion)</t>
  </si>
  <si>
    <t>orderedIspG</t>
  </si>
  <si>
    <t>Modelled as allosteric</t>
  </si>
  <si>
    <t>Enzyme follows ordered mechanism</t>
  </si>
  <si>
    <t>ispH_branching</t>
  </si>
  <si>
    <t>diffusion</t>
  </si>
  <si>
    <t>Modelled as passive diffusion</t>
  </si>
  <si>
    <t>fixedExchange</t>
  </si>
  <si>
    <t>Fixed drain</t>
  </si>
  <si>
    <t>Sampling mode (ORACLE, rejection, rejectionSMC, SMC, MCMC-SMC)</t>
  </si>
  <si>
    <t>NLP solver (NLOPT, OPTI, FMINCON (default))</t>
  </si>
  <si>
    <t>FMINCON</t>
  </si>
  <si>
    <t>r3</t>
  </si>
  <si>
    <t>r1</t>
  </si>
  <si>
    <t>r2</t>
  </si>
  <si>
    <t>rhs</t>
  </si>
  <si>
    <t>Inicial tolerance (OPTIONAL)</t>
  </si>
  <si>
    <t>Percentile of alive particles for SMC (e.g., 20, 50, etc.) (only needed for rejectionSMC, SMC, MCMC-SMC)</t>
  </si>
  <si>
    <t>ORACLE</t>
  </si>
  <si>
    <t>Final tolerance (in the case of ORACLE, set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</si>
</sst>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00"/>
    <numFmt numFmtId="167" formatCode="0.000000"/>
  </numFmts>
  <fonts count="2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6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9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DAE3F3"/>
      </patternFill>
    </fill>
    <fill>
      <patternFill patternType="solid">
        <fgColor rgb="FFA9D18E"/>
        <bgColor rgb="FF99CCFF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E2F0D9"/>
      </patternFill>
    </fill>
    <fill>
      <patternFill patternType="solid">
        <fgColor theme="9" tint="0.39997558519241921"/>
        <bgColor rgb="FFDAE3F3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79998168889431442"/>
        <bgColor rgb="FF99CCFF"/>
      </patternFill>
    </fill>
    <fill>
      <patternFill patternType="solid">
        <fgColor theme="9" tint="0.79998168889431442"/>
        <bgColor rgb="FFDAE3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/>
    <xf numFmtId="0" fontId="9" fillId="0" borderId="0" xfId="0" applyFont="1"/>
    <xf numFmtId="0" fontId="0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165" fontId="10" fillId="0" borderId="0" xfId="0" applyNumberFormat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/>
    <xf numFmtId="11" fontId="6" fillId="3" borderId="0" xfId="0" applyNumberFormat="1" applyFont="1" applyFill="1" applyBorder="1" applyAlignment="1">
      <alignment horizontal="center" vertical="center"/>
    </xf>
    <xf numFmtId="0" fontId="5" fillId="0" borderId="0" xfId="0" applyFont="1"/>
    <xf numFmtId="11" fontId="6" fillId="3" borderId="0" xfId="0" applyNumberFormat="1" applyFont="1" applyFill="1" applyAlignment="1">
      <alignment horizontal="center"/>
    </xf>
    <xf numFmtId="11" fontId="6" fillId="0" borderId="0" xfId="0" applyNumberFormat="1" applyFont="1" applyBorder="1" applyAlignment="1">
      <alignment horizontal="center" vertical="center"/>
    </xf>
    <xf numFmtId="11" fontId="5" fillId="0" borderId="0" xfId="0" applyNumberFormat="1" applyFont="1"/>
    <xf numFmtId="11" fontId="6" fillId="5" borderId="0" xfId="0" applyNumberFormat="1" applyFont="1" applyFill="1" applyBorder="1" applyAlignment="1">
      <alignment horizontal="center" vertical="center"/>
    </xf>
    <xf numFmtId="11" fontId="6" fillId="6" borderId="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6" fontId="13" fillId="0" borderId="1" xfId="0" applyNumberFormat="1" applyFont="1" applyBorder="1" applyAlignment="1">
      <alignment horizontal="right" vertical="center"/>
    </xf>
    <xf numFmtId="166" fontId="13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166" fontId="10" fillId="0" borderId="1" xfId="0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11" fillId="0" borderId="0" xfId="0" applyFont="1"/>
    <xf numFmtId="0" fontId="6" fillId="0" borderId="1" xfId="0" applyFont="1" applyBorder="1" applyAlignment="1">
      <alignment horizontal="right"/>
    </xf>
    <xf numFmtId="0" fontId="8" fillId="0" borderId="0" xfId="0" applyFont="1" applyBorder="1"/>
    <xf numFmtId="166" fontId="10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15" fillId="0" borderId="0" xfId="0" applyFont="1"/>
    <xf numFmtId="167" fontId="10" fillId="0" borderId="1" xfId="0" applyNumberFormat="1" applyFont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right" vertical="center"/>
    </xf>
    <xf numFmtId="0" fontId="18" fillId="4" borderId="0" xfId="0" applyFont="1" applyFill="1" applyBorder="1" applyAlignment="1">
      <alignment vertical="center"/>
    </xf>
    <xf numFmtId="0" fontId="18" fillId="4" borderId="0" xfId="0" applyFont="1" applyFill="1" applyBorder="1" applyAlignment="1">
      <alignment horizontal="right" vertical="center"/>
    </xf>
    <xf numFmtId="165" fontId="19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right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right" vertical="center"/>
    </xf>
    <xf numFmtId="0" fontId="16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right" vertical="center"/>
    </xf>
    <xf numFmtId="0" fontId="18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right" vertical="center"/>
    </xf>
    <xf numFmtId="1" fontId="18" fillId="7" borderId="0" xfId="0" applyNumberFormat="1" applyFont="1" applyFill="1" applyBorder="1" applyAlignment="1">
      <alignment horizontal="right" vertical="center"/>
    </xf>
    <xf numFmtId="1" fontId="18" fillId="8" borderId="0" xfId="0" applyNumberFormat="1" applyFont="1" applyFill="1" applyBorder="1" applyAlignment="1">
      <alignment horizontal="right" vertical="center"/>
    </xf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right" vertical="center"/>
    </xf>
    <xf numFmtId="0" fontId="18" fillId="9" borderId="0" xfId="0" applyFont="1" applyFill="1" applyBorder="1" applyAlignment="1">
      <alignment vertical="center" wrapText="1"/>
    </xf>
    <xf numFmtId="1" fontId="18" fillId="9" borderId="0" xfId="0" applyNumberFormat="1" applyFont="1" applyFill="1" applyBorder="1" applyAlignment="1">
      <alignment horizontal="right" vertical="center"/>
    </xf>
    <xf numFmtId="0" fontId="18" fillId="10" borderId="0" xfId="0" applyFont="1" applyFill="1" applyBorder="1" applyAlignment="1">
      <alignment vertical="center"/>
    </xf>
    <xf numFmtId="0" fontId="18" fillId="10" borderId="0" xfId="0" applyFont="1" applyFill="1" applyAlignment="1">
      <alignment horizontal="right"/>
    </xf>
    <xf numFmtId="164" fontId="18" fillId="10" borderId="0" xfId="0" applyNumberFormat="1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Normal="100" workbookViewId="0">
      <selection activeCell="A10" sqref="A10"/>
    </sheetView>
  </sheetViews>
  <sheetFormatPr defaultRowHeight="14.4" x14ac:dyDescent="0.55000000000000004"/>
  <cols>
    <col min="1" max="1" width="68.20703125" style="1" bestFit="1" customWidth="1"/>
    <col min="2" max="2" width="14.3671875" style="2" bestFit="1" customWidth="1"/>
    <col min="3" max="1025" width="8.578125"/>
  </cols>
  <sheetData>
    <row r="1" spans="1:2" s="3" customFormat="1" ht="19.8" x14ac:dyDescent="0.65">
      <c r="A1" s="98" t="s">
        <v>0</v>
      </c>
      <c r="B1" s="98"/>
    </row>
    <row r="2" spans="1:2" s="4" customFormat="1" ht="19.8" x14ac:dyDescent="0.65">
      <c r="A2" s="73" t="s">
        <v>1</v>
      </c>
      <c r="B2" s="74" t="s">
        <v>2</v>
      </c>
    </row>
    <row r="3" spans="1:2" s="4" customFormat="1" ht="19.8" x14ac:dyDescent="0.65">
      <c r="A3" s="75" t="s">
        <v>139</v>
      </c>
      <c r="B3" s="76" t="s">
        <v>148</v>
      </c>
    </row>
    <row r="4" spans="1:2" s="4" customFormat="1" ht="19.8" x14ac:dyDescent="0.65">
      <c r="A4" s="73" t="s">
        <v>140</v>
      </c>
      <c r="B4" s="74" t="s">
        <v>141</v>
      </c>
    </row>
    <row r="5" spans="1:2" s="4" customFormat="1" ht="19.8" x14ac:dyDescent="0.65">
      <c r="A5" s="85" t="s">
        <v>3</v>
      </c>
      <c r="B5" s="86">
        <v>1</v>
      </c>
    </row>
    <row r="6" spans="1:2" s="4" customFormat="1" ht="19.8" x14ac:dyDescent="0.65">
      <c r="A6" s="91" t="s">
        <v>4</v>
      </c>
      <c r="B6" s="92">
        <v>1</v>
      </c>
    </row>
    <row r="7" spans="1:2" s="4" customFormat="1" ht="19.8" x14ac:dyDescent="0.65">
      <c r="A7" s="85" t="s">
        <v>5</v>
      </c>
      <c r="B7" s="89">
        <v>10000</v>
      </c>
    </row>
    <row r="8" spans="1:2" s="4" customFormat="1" ht="19.8" x14ac:dyDescent="0.65">
      <c r="A8" s="91" t="s">
        <v>6</v>
      </c>
      <c r="B8" s="92">
        <v>0</v>
      </c>
    </row>
    <row r="9" spans="1:2" s="4" customFormat="1" ht="19.8" x14ac:dyDescent="0.65">
      <c r="A9" s="85" t="s">
        <v>7</v>
      </c>
      <c r="B9" s="86">
        <v>4</v>
      </c>
    </row>
    <row r="10" spans="1:2" ht="30" x14ac:dyDescent="0.55000000000000004">
      <c r="A10" s="93" t="s">
        <v>147</v>
      </c>
      <c r="B10" s="94"/>
    </row>
    <row r="11" spans="1:2" ht="15" x14ac:dyDescent="0.55000000000000004">
      <c r="A11" s="87" t="s">
        <v>8</v>
      </c>
      <c r="B11" s="90">
        <v>1</v>
      </c>
    </row>
    <row r="12" spans="1:2" ht="15.3" x14ac:dyDescent="0.55000000000000004">
      <c r="A12" s="95" t="s">
        <v>9</v>
      </c>
      <c r="B12" s="96">
        <v>1</v>
      </c>
    </row>
    <row r="13" spans="1:2" ht="15" x14ac:dyDescent="0.55000000000000004">
      <c r="A13" s="87" t="s">
        <v>146</v>
      </c>
      <c r="B13" s="88"/>
    </row>
    <row r="14" spans="1:2" ht="15" x14ac:dyDescent="0.55000000000000004">
      <c r="A14" s="95" t="s">
        <v>149</v>
      </c>
      <c r="B14" s="97">
        <v>1</v>
      </c>
    </row>
  </sheetData>
  <mergeCells count="1">
    <mergeCell ref="A1:B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zoomScaleNormal="100" workbookViewId="0">
      <selection activeCell="I10" sqref="I10"/>
    </sheetView>
  </sheetViews>
  <sheetFormatPr defaultRowHeight="14.4" x14ac:dyDescent="0.55000000000000004"/>
  <cols>
    <col min="1" max="1" width="18.5234375" style="1"/>
    <col min="2" max="2" width="12.20703125" style="1"/>
    <col min="3" max="3" width="12.1015625" style="1"/>
    <col min="4" max="4" width="12.20703125" style="1"/>
    <col min="5" max="5" width="12.1015625" style="1"/>
    <col min="6" max="1025" width="8.578125"/>
  </cols>
  <sheetData>
    <row r="1" spans="1:5" s="44" customFormat="1" x14ac:dyDescent="0.55000000000000004">
      <c r="A1" s="42" t="s">
        <v>100</v>
      </c>
      <c r="B1" s="43" t="s">
        <v>101</v>
      </c>
      <c r="C1" s="43" t="s">
        <v>102</v>
      </c>
      <c r="D1" s="43" t="s">
        <v>103</v>
      </c>
      <c r="E1" s="43" t="s">
        <v>104</v>
      </c>
    </row>
    <row r="2" spans="1:5" x14ac:dyDescent="0.55000000000000004">
      <c r="A2" s="45" t="s">
        <v>37</v>
      </c>
      <c r="B2" s="46">
        <v>1.00796885600469</v>
      </c>
      <c r="C2" s="46">
        <v>0.16696109937825601</v>
      </c>
      <c r="D2" s="46">
        <v>1.00796885600469</v>
      </c>
      <c r="E2" s="46">
        <v>0.16696109937825601</v>
      </c>
    </row>
    <row r="3" spans="1:5" x14ac:dyDescent="0.55000000000000004">
      <c r="A3" s="45" t="s">
        <v>42</v>
      </c>
      <c r="B3" s="46">
        <v>12.342163707678701</v>
      </c>
      <c r="C3" s="46">
        <v>2.0295624220812498</v>
      </c>
      <c r="D3" s="46">
        <v>12.342163707678701</v>
      </c>
      <c r="E3" s="46">
        <v>2.0295624220812498</v>
      </c>
    </row>
    <row r="4" spans="1:5" x14ac:dyDescent="0.55000000000000004">
      <c r="A4" s="45" t="s">
        <v>91</v>
      </c>
      <c r="B4" s="46">
        <v>0.91500264260354702</v>
      </c>
      <c r="C4" s="46">
        <v>5.2506020463205599E-2</v>
      </c>
      <c r="D4" s="46">
        <v>0.91500264260354702</v>
      </c>
      <c r="E4" s="46">
        <v>5.2506020463205599E-2</v>
      </c>
    </row>
    <row r="5" spans="1:5" x14ac:dyDescent="0.55000000000000004">
      <c r="A5" s="47" t="s">
        <v>49</v>
      </c>
      <c r="B5" s="46">
        <v>4.3105467676344301E-2</v>
      </c>
      <c r="C5" s="46">
        <v>3.4593339702362701E-4</v>
      </c>
      <c r="D5" s="46">
        <v>4.3105467676344301E-2</v>
      </c>
      <c r="E5" s="46">
        <v>3.4593339702362701E-4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zoomScaleNormal="100" workbookViewId="0">
      <selection activeCell="B2" sqref="B2"/>
    </sheetView>
  </sheetViews>
  <sheetFormatPr defaultRowHeight="14.4" x14ac:dyDescent="0.55000000000000004"/>
  <cols>
    <col min="1" max="1" width="13.15625" style="1"/>
    <col min="2" max="4" width="12.5234375" style="1"/>
    <col min="5" max="1025" width="11.47265625"/>
  </cols>
  <sheetData>
    <row r="1" spans="1:4" s="50" customFormat="1" ht="13.8" x14ac:dyDescent="0.45">
      <c r="A1" s="48" t="s">
        <v>105</v>
      </c>
      <c r="B1" s="49" t="s">
        <v>106</v>
      </c>
      <c r="C1" s="49" t="s">
        <v>107</v>
      </c>
      <c r="D1" s="49" t="s">
        <v>108</v>
      </c>
    </row>
    <row r="2" spans="1:4" s="53" customFormat="1" ht="13.8" x14ac:dyDescent="0.45">
      <c r="A2" s="51" t="s">
        <v>36</v>
      </c>
      <c r="B2" s="52">
        <v>0.99</v>
      </c>
      <c r="C2" s="52">
        <v>1</v>
      </c>
      <c r="D2" s="52">
        <v>1.01</v>
      </c>
    </row>
    <row r="3" spans="1:4" s="53" customFormat="1" ht="13.8" x14ac:dyDescent="0.45">
      <c r="A3" s="51" t="s">
        <v>37</v>
      </c>
      <c r="B3" s="52">
        <v>0.99</v>
      </c>
      <c r="C3" s="52">
        <v>1</v>
      </c>
      <c r="D3" s="52">
        <v>1.01</v>
      </c>
    </row>
    <row r="4" spans="1:4" s="53" customFormat="1" ht="13.8" x14ac:dyDescent="0.45">
      <c r="A4" s="51" t="s">
        <v>38</v>
      </c>
      <c r="B4" s="52">
        <v>0.99</v>
      </c>
      <c r="C4" s="52">
        <v>1</v>
      </c>
      <c r="D4" s="52">
        <v>1.01</v>
      </c>
    </row>
    <row r="5" spans="1:4" s="54" customFormat="1" x14ac:dyDescent="0.55000000000000004">
      <c r="A5" s="51" t="s">
        <v>39</v>
      </c>
      <c r="B5" s="52">
        <v>0.99</v>
      </c>
      <c r="C5" s="52">
        <v>1</v>
      </c>
      <c r="D5" s="52">
        <v>1.01</v>
      </c>
    </row>
    <row r="6" spans="1:4" s="27" customFormat="1" x14ac:dyDescent="0.55000000000000004">
      <c r="A6" s="51" t="s">
        <v>40</v>
      </c>
      <c r="B6" s="52">
        <v>0.99</v>
      </c>
      <c r="C6" s="52">
        <v>1</v>
      </c>
      <c r="D6" s="52">
        <v>1.01</v>
      </c>
    </row>
    <row r="7" spans="1:4" s="27" customFormat="1" x14ac:dyDescent="0.55000000000000004">
      <c r="A7" s="51" t="s">
        <v>41</v>
      </c>
      <c r="B7" s="52">
        <v>0.99</v>
      </c>
      <c r="C7" s="52">
        <v>1</v>
      </c>
      <c r="D7" s="52">
        <v>1.01</v>
      </c>
    </row>
    <row r="8" spans="1:4" s="1" customFormat="1" x14ac:dyDescent="0.55000000000000004">
      <c r="A8" s="51" t="s">
        <v>42</v>
      </c>
      <c r="B8" s="52">
        <v>0.99</v>
      </c>
      <c r="C8" s="52">
        <v>1</v>
      </c>
      <c r="D8" s="52">
        <v>1.01</v>
      </c>
    </row>
    <row r="9" spans="1:4" s="1" customFormat="1" x14ac:dyDescent="0.55000000000000004">
      <c r="A9" s="51" t="s">
        <v>43</v>
      </c>
      <c r="B9" s="52">
        <v>0.99</v>
      </c>
      <c r="C9" s="52">
        <v>1</v>
      </c>
      <c r="D9" s="52">
        <v>1.01</v>
      </c>
    </row>
    <row r="10" spans="1:4" s="56" customFormat="1" ht="13.8" x14ac:dyDescent="0.45">
      <c r="A10" s="55" t="s">
        <v>44</v>
      </c>
      <c r="B10" s="52">
        <v>0.99</v>
      </c>
      <c r="C10" s="52">
        <v>1</v>
      </c>
      <c r="D10" s="52">
        <v>1.01</v>
      </c>
    </row>
    <row r="11" spans="1:4" x14ac:dyDescent="0.55000000000000004">
      <c r="A11" s="51" t="s">
        <v>45</v>
      </c>
      <c r="B11" s="52">
        <v>0.99</v>
      </c>
      <c r="C11" s="52">
        <v>1</v>
      </c>
      <c r="D11" s="52">
        <v>1.01</v>
      </c>
    </row>
    <row r="12" spans="1:4" x14ac:dyDescent="0.55000000000000004">
      <c r="A12" s="51" t="s">
        <v>46</v>
      </c>
      <c r="B12" s="52">
        <v>0.99</v>
      </c>
      <c r="C12" s="52">
        <v>1</v>
      </c>
      <c r="D12" s="52">
        <v>1.01</v>
      </c>
    </row>
    <row r="13" spans="1:4" x14ac:dyDescent="0.55000000000000004">
      <c r="A13" s="51" t="s">
        <v>47</v>
      </c>
      <c r="B13" s="52">
        <v>0.99</v>
      </c>
      <c r="C13" s="52">
        <v>1</v>
      </c>
      <c r="D13" s="52">
        <v>1.01</v>
      </c>
    </row>
    <row r="14" spans="1:4" x14ac:dyDescent="0.55000000000000004">
      <c r="A14" s="51" t="s">
        <v>91</v>
      </c>
      <c r="B14" s="52">
        <v>0.99</v>
      </c>
      <c r="C14" s="52">
        <v>1</v>
      </c>
      <c r="D14" s="52">
        <v>1.01</v>
      </c>
    </row>
    <row r="15" spans="1:4" x14ac:dyDescent="0.55000000000000004">
      <c r="A15" s="57" t="s">
        <v>49</v>
      </c>
      <c r="B15" s="52">
        <v>0.99</v>
      </c>
      <c r="C15" s="52">
        <v>1</v>
      </c>
      <c r="D15" s="52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"/>
  <sheetViews>
    <sheetView zoomScaleNormal="100" workbookViewId="0">
      <pane xSplit="1" topLeftCell="B1" activePane="topRight" state="frozen"/>
      <selection pane="topRight" activeCell="C6" sqref="C6"/>
    </sheetView>
  </sheetViews>
  <sheetFormatPr defaultRowHeight="14.4" x14ac:dyDescent="0.55000000000000004"/>
  <cols>
    <col min="1" max="1" width="9.1015625" style="2"/>
    <col min="2" max="2" width="9.734375" style="1"/>
    <col min="3" max="3" width="12.20703125" style="1"/>
    <col min="4" max="4" width="10.47265625" style="1"/>
    <col min="5" max="5" width="12.20703125" style="1"/>
    <col min="6" max="6" width="14.7890625" style="1"/>
    <col min="7" max="7" width="12.5234375" style="1"/>
    <col min="8" max="8" width="15" style="1"/>
    <col min="9" max="9" width="16.05078125" style="1"/>
    <col min="10" max="10" width="15.20703125" style="1"/>
    <col min="11" max="1025" width="11.47265625"/>
  </cols>
  <sheetData>
    <row r="1" spans="1:13" s="59" customFormat="1" x14ac:dyDescent="0.55000000000000004">
      <c r="A1" s="58" t="s">
        <v>109</v>
      </c>
      <c r="B1" s="49" t="s">
        <v>106</v>
      </c>
      <c r="C1" s="49" t="s">
        <v>107</v>
      </c>
      <c r="D1" s="49" t="s">
        <v>108</v>
      </c>
    </row>
    <row r="2" spans="1:13" s="54" customFormat="1" x14ac:dyDescent="0.55000000000000004">
      <c r="A2" s="60" t="s">
        <v>11</v>
      </c>
      <c r="B2" s="52">
        <v>0.99</v>
      </c>
      <c r="C2" s="52">
        <v>1</v>
      </c>
      <c r="D2" s="52">
        <v>1.01</v>
      </c>
    </row>
    <row r="3" spans="1:13" s="54" customFormat="1" x14ac:dyDescent="0.55000000000000004">
      <c r="A3" s="60" t="s">
        <v>13</v>
      </c>
      <c r="B3" s="52">
        <v>0.99</v>
      </c>
      <c r="C3" s="52">
        <v>1</v>
      </c>
      <c r="D3" s="52">
        <v>1.01</v>
      </c>
    </row>
    <row r="4" spans="1:13" s="54" customFormat="1" x14ac:dyDescent="0.55000000000000004">
      <c r="A4" s="60" t="s">
        <v>15</v>
      </c>
      <c r="B4" s="52">
        <v>0.99</v>
      </c>
      <c r="C4" s="52">
        <v>1</v>
      </c>
      <c r="D4" s="52">
        <v>1.01</v>
      </c>
    </row>
    <row r="5" spans="1:13" s="54" customFormat="1" x14ac:dyDescent="0.55000000000000004">
      <c r="A5" s="61" t="s">
        <v>16</v>
      </c>
      <c r="B5" s="52">
        <v>0.99</v>
      </c>
      <c r="C5" s="52">
        <v>1</v>
      </c>
      <c r="D5" s="52">
        <v>1.01</v>
      </c>
    </row>
    <row r="6" spans="1:13" s="54" customFormat="1" x14ac:dyDescent="0.55000000000000004">
      <c r="A6" s="61" t="s">
        <v>17</v>
      </c>
      <c r="B6" s="52">
        <v>0.99</v>
      </c>
      <c r="C6" s="52">
        <v>1</v>
      </c>
      <c r="D6" s="52">
        <v>1.01</v>
      </c>
    </row>
    <row r="7" spans="1:13" s="62" customFormat="1" x14ac:dyDescent="0.55000000000000004">
      <c r="A7" s="61" t="s">
        <v>19</v>
      </c>
      <c r="B7" s="52">
        <v>0.99</v>
      </c>
      <c r="C7" s="52">
        <v>1</v>
      </c>
      <c r="D7" s="52">
        <v>1.01</v>
      </c>
      <c r="E7" s="54"/>
      <c r="F7" s="54"/>
      <c r="G7" s="54"/>
      <c r="H7" s="54"/>
      <c r="I7" s="54"/>
      <c r="J7" s="54"/>
      <c r="K7" s="54"/>
      <c r="L7" s="54"/>
      <c r="M7" s="54"/>
    </row>
    <row r="8" spans="1:13" s="62" customFormat="1" x14ac:dyDescent="0.55000000000000004">
      <c r="A8" s="61" t="s">
        <v>20</v>
      </c>
      <c r="B8" s="52">
        <v>0.99</v>
      </c>
      <c r="C8" s="52">
        <v>1</v>
      </c>
      <c r="D8" s="52">
        <v>1.01</v>
      </c>
      <c r="E8" s="54"/>
      <c r="F8" s="54"/>
      <c r="G8" s="54"/>
      <c r="H8" s="54"/>
      <c r="I8" s="54"/>
      <c r="J8" s="54"/>
      <c r="K8" s="54"/>
      <c r="L8" s="54"/>
      <c r="M8" s="54"/>
    </row>
    <row r="9" spans="1:13" x14ac:dyDescent="0.55000000000000004">
      <c r="A9" s="60" t="s">
        <v>21</v>
      </c>
      <c r="B9" s="52">
        <v>0.99</v>
      </c>
      <c r="C9" s="52">
        <v>1</v>
      </c>
      <c r="D9" s="52">
        <v>1.01</v>
      </c>
      <c r="E9" s="54"/>
      <c r="F9" s="54"/>
      <c r="G9" s="54"/>
      <c r="H9" s="54"/>
      <c r="I9" s="54"/>
      <c r="J9" s="54"/>
      <c r="K9" s="54"/>
      <c r="L9" s="54"/>
      <c r="M9" s="54"/>
    </row>
    <row r="10" spans="1:13" x14ac:dyDescent="0.55000000000000004">
      <c r="A10" s="61" t="s">
        <v>22</v>
      </c>
      <c r="B10" s="52">
        <v>0.99</v>
      </c>
      <c r="C10" s="52">
        <v>1</v>
      </c>
      <c r="D10" s="52">
        <v>1.01</v>
      </c>
      <c r="E10" s="54"/>
      <c r="F10" s="54"/>
      <c r="G10" s="54"/>
      <c r="H10" s="54"/>
      <c r="I10" s="54"/>
      <c r="J10" s="54"/>
      <c r="K10" s="54"/>
      <c r="L10" s="54"/>
      <c r="M10" s="54"/>
    </row>
    <row r="11" spans="1:13" x14ac:dyDescent="0.55000000000000004">
      <c r="A11" s="61" t="s">
        <v>23</v>
      </c>
      <c r="B11" s="52">
        <v>0.99</v>
      </c>
      <c r="C11" s="52">
        <v>1</v>
      </c>
      <c r="D11" s="52">
        <v>1.01</v>
      </c>
      <c r="E11" s="54"/>
      <c r="F11" s="54"/>
      <c r="G11" s="54"/>
      <c r="H11" s="54"/>
      <c r="I11" s="54"/>
      <c r="J11" s="54"/>
      <c r="K11" s="54"/>
      <c r="L11" s="54"/>
      <c r="M11" s="54"/>
    </row>
    <row r="12" spans="1:13" x14ac:dyDescent="0.55000000000000004">
      <c r="A12" s="60" t="s">
        <v>24</v>
      </c>
      <c r="B12" s="52">
        <v>0.99</v>
      </c>
      <c r="C12" s="52">
        <v>1</v>
      </c>
      <c r="D12" s="52">
        <v>1.01</v>
      </c>
      <c r="E12" s="54"/>
      <c r="F12" s="54"/>
      <c r="G12" s="54"/>
      <c r="H12" s="54"/>
      <c r="I12" s="54"/>
      <c r="J12" s="54"/>
      <c r="K12" s="54"/>
      <c r="L12" s="54"/>
      <c r="M12" s="54"/>
    </row>
    <row r="13" spans="1:13" x14ac:dyDescent="0.55000000000000004">
      <c r="A13" s="61" t="s">
        <v>25</v>
      </c>
      <c r="B13" s="52">
        <v>0.99</v>
      </c>
      <c r="C13" s="52">
        <v>1</v>
      </c>
      <c r="D13" s="52">
        <v>1.01</v>
      </c>
      <c r="E13" s="54"/>
      <c r="F13" s="54"/>
      <c r="G13" s="54"/>
      <c r="H13" s="54"/>
      <c r="I13" s="54"/>
      <c r="J13" s="54"/>
      <c r="K13" s="54"/>
      <c r="L13" s="54"/>
      <c r="M13" s="54"/>
    </row>
    <row r="14" spans="1:13" x14ac:dyDescent="0.55000000000000004">
      <c r="A14" s="60" t="s">
        <v>26</v>
      </c>
      <c r="B14" s="52">
        <v>0.99</v>
      </c>
      <c r="C14" s="52">
        <v>1</v>
      </c>
      <c r="D14" s="52">
        <v>1.01</v>
      </c>
      <c r="E14" s="54"/>
      <c r="F14" s="54"/>
      <c r="G14" s="54"/>
      <c r="H14" s="54"/>
      <c r="I14" s="54"/>
      <c r="J14" s="54"/>
      <c r="K14" s="54"/>
      <c r="L14" s="54"/>
      <c r="M14" s="54"/>
    </row>
    <row r="15" spans="1:13" x14ac:dyDescent="0.55000000000000004">
      <c r="A15" s="61" t="s">
        <v>27</v>
      </c>
      <c r="B15" s="52">
        <v>0.99</v>
      </c>
      <c r="C15" s="52">
        <v>1</v>
      </c>
      <c r="D15" s="52">
        <v>1.01</v>
      </c>
      <c r="E15" s="54"/>
      <c r="F15" s="54"/>
      <c r="G15" s="54"/>
      <c r="H15" s="54"/>
      <c r="I15" s="54"/>
      <c r="J15" s="54"/>
      <c r="K15" s="54"/>
      <c r="L15" s="54"/>
      <c r="M15" s="54"/>
    </row>
    <row r="16" spans="1:13" x14ac:dyDescent="0.55000000000000004">
      <c r="A16" s="61" t="s">
        <v>28</v>
      </c>
      <c r="B16" s="52">
        <v>0.99</v>
      </c>
      <c r="C16" s="52">
        <v>1</v>
      </c>
      <c r="D16" s="52">
        <v>1.01</v>
      </c>
      <c r="E16" s="54"/>
      <c r="F16" s="54"/>
      <c r="G16" s="54"/>
      <c r="H16" s="54"/>
      <c r="I16" s="54"/>
      <c r="J16" s="54"/>
      <c r="K16" s="54"/>
      <c r="L16" s="54"/>
      <c r="M16" s="54"/>
    </row>
    <row r="17" spans="1:4" x14ac:dyDescent="0.55000000000000004">
      <c r="A17" s="60" t="s">
        <v>29</v>
      </c>
      <c r="B17" s="52">
        <v>0.99</v>
      </c>
      <c r="C17" s="52">
        <v>1</v>
      </c>
      <c r="D17" s="52">
        <v>1.01</v>
      </c>
    </row>
    <row r="18" spans="1:4" x14ac:dyDescent="0.55000000000000004">
      <c r="A18" s="61" t="s">
        <v>30</v>
      </c>
      <c r="B18" s="52">
        <v>0.99</v>
      </c>
      <c r="C18" s="52">
        <v>1</v>
      </c>
      <c r="D18" s="52">
        <v>1.01</v>
      </c>
    </row>
    <row r="19" spans="1:4" x14ac:dyDescent="0.55000000000000004">
      <c r="A19" s="61" t="s">
        <v>31</v>
      </c>
      <c r="B19" s="52">
        <v>0.99</v>
      </c>
      <c r="C19" s="52">
        <v>1</v>
      </c>
      <c r="D19" s="52">
        <v>1.01</v>
      </c>
    </row>
    <row r="20" spans="1:4" x14ac:dyDescent="0.55000000000000004">
      <c r="A20" s="61" t="s">
        <v>32</v>
      </c>
      <c r="B20" s="52">
        <v>0.99</v>
      </c>
      <c r="C20" s="52">
        <v>1</v>
      </c>
      <c r="D20" s="52">
        <v>1.01</v>
      </c>
    </row>
    <row r="21" spans="1:4" x14ac:dyDescent="0.55000000000000004">
      <c r="A21" s="61" t="s">
        <v>35</v>
      </c>
      <c r="B21" s="52">
        <v>0.99</v>
      </c>
      <c r="C21" s="52">
        <v>1</v>
      </c>
      <c r="D21" s="52">
        <v>1.01</v>
      </c>
    </row>
    <row r="22" spans="1:4" x14ac:dyDescent="0.55000000000000004">
      <c r="A22" s="61" t="s">
        <v>34</v>
      </c>
      <c r="B22" s="52">
        <v>0.99</v>
      </c>
      <c r="C22" s="52">
        <v>1</v>
      </c>
      <c r="D22" s="52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15"/>
  <sheetViews>
    <sheetView zoomScaleNormal="100" workbookViewId="0">
      <selection activeCell="A13" sqref="A13"/>
    </sheetView>
  </sheetViews>
  <sheetFormatPr defaultRowHeight="14.4" x14ac:dyDescent="0.55000000000000004"/>
  <cols>
    <col min="1" max="1" width="13.15625" style="25"/>
    <col min="2" max="2" width="16.68359375" style="11"/>
    <col min="3" max="4" width="8.578125" style="11"/>
    <col min="5" max="5" width="8.578125" style="1"/>
    <col min="6" max="6" width="9.1015625" style="1"/>
    <col min="7" max="7" width="15" style="1"/>
    <col min="8" max="8" width="14.3671875" style="1"/>
    <col min="9" max="9" width="8.578125" style="1"/>
    <col min="10" max="10" width="8.05078125" style="1"/>
    <col min="11" max="11" width="63.41796875" style="1"/>
    <col min="12" max="1025" width="9.1015625" style="1"/>
  </cols>
  <sheetData>
    <row r="1" spans="1:1024" s="65" customFormat="1" ht="11.4" x14ac:dyDescent="0.55000000000000004">
      <c r="A1" s="63" t="s">
        <v>110</v>
      </c>
      <c r="B1" s="64" t="s">
        <v>111</v>
      </c>
      <c r="C1" s="65" t="s">
        <v>112</v>
      </c>
      <c r="D1" s="65" t="s">
        <v>113</v>
      </c>
      <c r="E1" s="65" t="s">
        <v>114</v>
      </c>
      <c r="F1" s="65" t="s">
        <v>115</v>
      </c>
      <c r="G1" s="65" t="s">
        <v>116</v>
      </c>
      <c r="H1" s="65" t="s">
        <v>117</v>
      </c>
      <c r="I1" s="65" t="s">
        <v>118</v>
      </c>
      <c r="J1" s="65" t="s">
        <v>119</v>
      </c>
      <c r="K1" s="65" t="s">
        <v>120</v>
      </c>
    </row>
    <row r="2" spans="1:1024" s="66" customFormat="1" ht="11.4" x14ac:dyDescent="0.55000000000000004">
      <c r="A2" s="5" t="s">
        <v>36</v>
      </c>
      <c r="B2" s="17" t="s">
        <v>121</v>
      </c>
      <c r="C2" s="17"/>
      <c r="D2" s="17"/>
      <c r="I2" s="17">
        <v>0</v>
      </c>
      <c r="J2" s="17">
        <v>1</v>
      </c>
      <c r="K2" s="66" t="s">
        <v>122</v>
      </c>
    </row>
    <row r="3" spans="1:1024" x14ac:dyDescent="0.55000000000000004">
      <c r="A3" s="5" t="s">
        <v>37</v>
      </c>
      <c r="B3" s="67" t="s">
        <v>123</v>
      </c>
      <c r="C3" s="67"/>
      <c r="D3" s="67"/>
      <c r="E3" s="68"/>
      <c r="F3" s="68"/>
      <c r="G3" s="68"/>
      <c r="H3" s="68"/>
      <c r="I3" s="67">
        <v>0</v>
      </c>
      <c r="J3" s="67">
        <v>0</v>
      </c>
      <c r="K3" s="68" t="s">
        <v>124</v>
      </c>
      <c r="L3" s="68"/>
      <c r="M3" s="68"/>
      <c r="N3" s="68"/>
      <c r="O3" s="68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55000000000000004">
      <c r="A4" s="5" t="s">
        <v>38</v>
      </c>
      <c r="B4" s="67" t="s">
        <v>125</v>
      </c>
      <c r="C4" s="67"/>
      <c r="D4" s="67"/>
      <c r="E4" s="68" t="s">
        <v>15</v>
      </c>
      <c r="F4" s="68"/>
      <c r="G4" s="68"/>
      <c r="H4" s="68"/>
      <c r="I4" s="67">
        <v>0</v>
      </c>
      <c r="J4" s="67">
        <v>2</v>
      </c>
      <c r="K4" s="68"/>
      <c r="L4" s="68"/>
      <c r="M4" s="68"/>
      <c r="N4" s="68"/>
      <c r="O4" s="68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55000000000000004">
      <c r="A5" s="5" t="s">
        <v>39</v>
      </c>
      <c r="B5" s="67" t="s">
        <v>126</v>
      </c>
      <c r="C5" s="67"/>
      <c r="D5" s="67"/>
      <c r="E5" s="68"/>
      <c r="F5" s="68"/>
      <c r="G5" s="68"/>
      <c r="H5" s="68"/>
      <c r="I5" s="67">
        <v>0</v>
      </c>
      <c r="J5" s="67">
        <v>2</v>
      </c>
      <c r="K5" s="68"/>
      <c r="L5" s="68"/>
      <c r="M5" s="68"/>
      <c r="N5" s="68"/>
      <c r="O5" s="68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55000000000000004">
      <c r="A6" s="5" t="s">
        <v>40</v>
      </c>
      <c r="B6" s="67" t="s">
        <v>126</v>
      </c>
      <c r="C6" s="67"/>
      <c r="D6" s="67"/>
      <c r="E6" s="68"/>
      <c r="F6" s="68"/>
      <c r="G6"/>
      <c r="H6"/>
      <c r="I6" s="67">
        <v>0</v>
      </c>
      <c r="J6" s="67">
        <v>2</v>
      </c>
      <c r="K6" s="68"/>
      <c r="L6" s="68"/>
      <c r="M6" s="68"/>
      <c r="N6" s="68"/>
      <c r="O6" s="68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55000000000000004">
      <c r="A7" s="5" t="s">
        <v>41</v>
      </c>
      <c r="B7" s="17" t="s">
        <v>127</v>
      </c>
      <c r="C7" s="17"/>
      <c r="D7" s="17"/>
      <c r="E7"/>
      <c r="F7"/>
      <c r="G7"/>
      <c r="H7" s="66" t="s">
        <v>21</v>
      </c>
      <c r="I7" s="67">
        <v>0</v>
      </c>
      <c r="J7" s="67">
        <v>3</v>
      </c>
      <c r="K7" s="66" t="s">
        <v>128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55000000000000004">
      <c r="A8" s="5" t="s">
        <v>42</v>
      </c>
      <c r="B8" s="17" t="s">
        <v>129</v>
      </c>
      <c r="C8" s="17"/>
      <c r="D8" s="17"/>
      <c r="E8" s="68"/>
      <c r="F8" s="68"/>
      <c r="G8" s="68"/>
      <c r="H8"/>
      <c r="I8" s="67">
        <v>0</v>
      </c>
      <c r="J8" s="67">
        <v>0</v>
      </c>
      <c r="K8" s="68" t="s">
        <v>130</v>
      </c>
      <c r="L8" s="68"/>
      <c r="M8" s="68"/>
      <c r="N8" s="68"/>
      <c r="O8" s="6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69" customFormat="1" ht="11.7" x14ac:dyDescent="0.55000000000000004">
      <c r="A9" s="5" t="s">
        <v>43</v>
      </c>
      <c r="B9" s="67" t="s">
        <v>131</v>
      </c>
      <c r="C9" s="67"/>
      <c r="D9" s="67"/>
      <c r="E9" s="68"/>
      <c r="F9" s="68"/>
      <c r="G9" s="68"/>
      <c r="H9" s="66"/>
      <c r="I9" s="67">
        <v>0</v>
      </c>
      <c r="J9" s="67">
        <v>2</v>
      </c>
      <c r="K9" s="68" t="s">
        <v>132</v>
      </c>
    </row>
    <row r="10" spans="1:1024" x14ac:dyDescent="0.55000000000000004">
      <c r="A10" s="8" t="s">
        <v>44</v>
      </c>
      <c r="B10" s="67" t="s">
        <v>123</v>
      </c>
      <c r="C10" s="67"/>
      <c r="D10" s="67"/>
      <c r="E10" s="68"/>
      <c r="F10" s="68"/>
      <c r="G10" s="68"/>
      <c r="H10" s="66"/>
      <c r="I10" s="67">
        <v>0</v>
      </c>
      <c r="J10" s="67">
        <v>1</v>
      </c>
      <c r="K10" s="68" t="s">
        <v>133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55000000000000004">
      <c r="A11" s="5" t="s">
        <v>45</v>
      </c>
      <c r="B11" s="67" t="s">
        <v>134</v>
      </c>
      <c r="C11" s="67"/>
      <c r="D11" s="67"/>
      <c r="E11" s="68"/>
      <c r="F11" s="68"/>
      <c r="G11" s="68"/>
      <c r="H11" s="66"/>
      <c r="I11" s="67">
        <v>0</v>
      </c>
      <c r="J11" s="67">
        <v>1</v>
      </c>
      <c r="K11" s="68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55000000000000004">
      <c r="A12" s="5" t="s">
        <v>46</v>
      </c>
      <c r="B12" s="17" t="s">
        <v>129</v>
      </c>
      <c r="C12" s="17"/>
      <c r="D12" s="17"/>
      <c r="E12" s="68"/>
      <c r="F12" s="68"/>
      <c r="G12" s="68"/>
      <c r="H12" s="66"/>
      <c r="I12" s="67">
        <v>0</v>
      </c>
      <c r="J12" s="67">
        <v>0</v>
      </c>
      <c r="K12" s="66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55000000000000004">
      <c r="A13" s="5" t="s">
        <v>47</v>
      </c>
      <c r="B13" s="17" t="s">
        <v>127</v>
      </c>
      <c r="C13" s="17"/>
      <c r="D13" s="17"/>
      <c r="E13" s="68"/>
      <c r="F13" s="68"/>
      <c r="G13" s="68"/>
      <c r="H13" s="66"/>
      <c r="I13" s="67">
        <v>0</v>
      </c>
      <c r="J13" s="67">
        <v>2</v>
      </c>
      <c r="K13" s="66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55000000000000004">
      <c r="A14" s="5" t="s">
        <v>91</v>
      </c>
      <c r="B14" s="67" t="s">
        <v>135</v>
      </c>
      <c r="C14" s="67"/>
      <c r="D14" s="67"/>
      <c r="E14" s="68"/>
      <c r="F14" s="68"/>
      <c r="G14" s="68"/>
      <c r="H14" s="66"/>
      <c r="I14" s="67">
        <v>0</v>
      </c>
      <c r="J14" s="67">
        <v>0</v>
      </c>
      <c r="K14" s="66" t="s">
        <v>136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72" customFormat="1" ht="11.7" x14ac:dyDescent="0.55000000000000004">
      <c r="A15" s="70" t="s">
        <v>49</v>
      </c>
      <c r="B15" s="18" t="s">
        <v>137</v>
      </c>
      <c r="C15" s="18"/>
      <c r="D15" s="18"/>
      <c r="E15" s="71"/>
      <c r="F15" s="71"/>
      <c r="G15" s="71"/>
      <c r="H15" s="71"/>
      <c r="I15" s="67">
        <v>0</v>
      </c>
      <c r="J15" s="67">
        <v>0</v>
      </c>
      <c r="K15" s="71" t="s">
        <v>138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zoomScaleNormal="100" workbookViewId="0">
      <selection activeCell="J1" sqref="J1"/>
    </sheetView>
  </sheetViews>
  <sheetFormatPr defaultRowHeight="14.4" x14ac:dyDescent="0.55000000000000004"/>
  <cols>
    <col min="1" max="1" width="13.15625" style="1"/>
    <col min="2" max="3" width="4.3671875" style="1"/>
    <col min="4" max="4" width="3.83984375" style="1"/>
    <col min="5" max="5" width="4.3671875" style="1"/>
    <col min="6" max="6" width="4.15625" style="1"/>
    <col min="7" max="7" width="6.62890625" style="1"/>
    <col min="8" max="8" width="5.578125" style="1"/>
    <col min="9" max="9" width="3.20703125" style="1"/>
    <col min="10" max="10" width="7.15625" style="1"/>
    <col min="11" max="11" width="8.05078125" style="1"/>
    <col min="12" max="12" width="5.15625" style="1"/>
    <col min="13" max="13" width="3.83984375" style="1"/>
    <col min="14" max="14" width="5.15625" style="1"/>
    <col min="15" max="15" width="7.47265625" style="1"/>
    <col min="16" max="16" width="3.62890625" style="1"/>
    <col min="17" max="17" width="8.578125" style="1"/>
    <col min="18" max="18" width="3.83984375" style="1"/>
    <col min="19" max="19" width="4.3671875" style="1"/>
    <col min="20" max="21" width="7.47265625" style="1"/>
    <col min="22" max="22" width="6.20703125" style="1"/>
    <col min="23" max="23" width="6.41796875" style="1"/>
    <col min="24" max="24" width="3.62890625" style="1"/>
    <col min="25" max="25" width="10.68359375" style="1"/>
    <col min="26" max="26" width="7.578125" style="1"/>
    <col min="27" max="1025" width="8.578125"/>
  </cols>
  <sheetData>
    <row r="1" spans="1:26" x14ac:dyDescent="0.55000000000000004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7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</row>
    <row r="2" spans="1:26" x14ac:dyDescent="0.55000000000000004">
      <c r="A2" s="8" t="s">
        <v>36</v>
      </c>
      <c r="B2" s="9">
        <v>-1</v>
      </c>
      <c r="C2" s="9">
        <v>0</v>
      </c>
      <c r="D2" s="9">
        <v>-1</v>
      </c>
      <c r="E2" s="9">
        <v>1</v>
      </c>
      <c r="F2" s="9">
        <v>1</v>
      </c>
      <c r="G2" s="9">
        <v>0</v>
      </c>
      <c r="H2" s="9">
        <v>0</v>
      </c>
      <c r="I2" s="9">
        <v>-1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</row>
    <row r="3" spans="1:26" x14ac:dyDescent="0.55000000000000004">
      <c r="A3" s="8" t="s">
        <v>37</v>
      </c>
      <c r="B3" s="9">
        <v>0</v>
      </c>
      <c r="C3" s="9">
        <v>0</v>
      </c>
      <c r="D3" s="9">
        <v>0</v>
      </c>
      <c r="E3" s="9">
        <v>0</v>
      </c>
      <c r="F3" s="9">
        <v>-1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1</v>
      </c>
    </row>
    <row r="4" spans="1:26" x14ac:dyDescent="0.55000000000000004">
      <c r="A4" s="8" t="s">
        <v>38</v>
      </c>
      <c r="B4" s="9">
        <v>0</v>
      </c>
      <c r="C4" s="9">
        <v>0</v>
      </c>
      <c r="D4" s="9">
        <v>0</v>
      </c>
      <c r="E4" s="9">
        <v>0</v>
      </c>
      <c r="F4" s="9">
        <v>-1</v>
      </c>
      <c r="G4" s="9">
        <v>-1</v>
      </c>
      <c r="H4" s="9">
        <v>1</v>
      </c>
      <c r="I4" s="9">
        <v>-1</v>
      </c>
      <c r="J4" s="9">
        <v>0</v>
      </c>
      <c r="K4" s="9">
        <v>0</v>
      </c>
      <c r="L4" s="9">
        <v>1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1:26" x14ac:dyDescent="0.55000000000000004">
      <c r="A5" s="8" t="s">
        <v>39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-1</v>
      </c>
      <c r="M5" s="9">
        <v>-1</v>
      </c>
      <c r="N5" s="9">
        <v>0</v>
      </c>
      <c r="O5" s="9">
        <v>1</v>
      </c>
      <c r="P5" s="9">
        <v>1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1:26" x14ac:dyDescent="0.55000000000000004">
      <c r="A6" s="8" t="s">
        <v>40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-1</v>
      </c>
      <c r="P6" s="9">
        <v>0</v>
      </c>
      <c r="Q6" s="9">
        <v>1</v>
      </c>
      <c r="R6" s="9">
        <v>-1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1:26" x14ac:dyDescent="0.55000000000000004">
      <c r="A7" s="8" t="s">
        <v>41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-1</v>
      </c>
      <c r="R7" s="9">
        <v>0</v>
      </c>
      <c r="S7" s="9">
        <v>0</v>
      </c>
      <c r="T7" s="9">
        <v>1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 x14ac:dyDescent="0.55000000000000004">
      <c r="A8" s="8" t="s">
        <v>42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-1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>
        <v>0</v>
      </c>
    </row>
    <row r="9" spans="1:26" x14ac:dyDescent="0.55000000000000004">
      <c r="A9" s="8" t="s">
        <v>43</v>
      </c>
      <c r="B9" s="9">
        <v>0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-1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-1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 x14ac:dyDescent="0.55000000000000004">
      <c r="A10" s="8" t="s">
        <v>44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-1</v>
      </c>
      <c r="H10" s="9">
        <v>1</v>
      </c>
      <c r="I10" s="9">
        <v>0</v>
      </c>
      <c r="J10" s="9">
        <v>-1</v>
      </c>
      <c r="K10" s="9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</row>
    <row r="11" spans="1:26" x14ac:dyDescent="0.55000000000000004">
      <c r="A11" s="8" t="s">
        <v>45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-1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-1</v>
      </c>
      <c r="V11" s="9">
        <v>0.85</v>
      </c>
      <c r="W11" s="9">
        <v>0.15</v>
      </c>
      <c r="X11" s="9">
        <v>0</v>
      </c>
      <c r="Y11" s="9">
        <v>0</v>
      </c>
      <c r="Z11" s="9">
        <v>0</v>
      </c>
    </row>
    <row r="12" spans="1:26" x14ac:dyDescent="0.55000000000000004">
      <c r="A12" s="8" t="s">
        <v>46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1</v>
      </c>
      <c r="W12" s="9">
        <v>-1</v>
      </c>
      <c r="X12" s="9">
        <v>0</v>
      </c>
      <c r="Y12" s="9">
        <v>0</v>
      </c>
      <c r="Z12" s="9">
        <v>0</v>
      </c>
    </row>
    <row r="13" spans="1:26" x14ac:dyDescent="0.55000000000000004">
      <c r="A13" s="8" t="s">
        <v>47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1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-1</v>
      </c>
      <c r="W13" s="9">
        <v>0</v>
      </c>
      <c r="X13" s="9">
        <v>1</v>
      </c>
      <c r="Y13" s="9">
        <v>0</v>
      </c>
      <c r="Z13" s="9">
        <v>0</v>
      </c>
    </row>
    <row r="14" spans="1:26" x14ac:dyDescent="0.55000000000000004">
      <c r="A14" s="8" t="s">
        <v>48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-1</v>
      </c>
      <c r="Y14" s="9">
        <v>0</v>
      </c>
      <c r="Z14" s="9">
        <v>0</v>
      </c>
    </row>
    <row r="15" spans="1:26" x14ac:dyDescent="0.55000000000000004">
      <c r="A15" s="10" t="s">
        <v>49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-1</v>
      </c>
      <c r="W15" s="9">
        <v>-2</v>
      </c>
      <c r="X15" s="9">
        <v>0</v>
      </c>
      <c r="Y15" s="9">
        <v>0</v>
      </c>
      <c r="Z15" s="9">
        <v>0</v>
      </c>
    </row>
  </sheetData>
  <conditionalFormatting sqref="B2:Z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Normal="100" workbookViewId="0">
      <selection activeCell="B12" sqref="B12"/>
    </sheetView>
  </sheetViews>
  <sheetFormatPr defaultRowHeight="14.4" x14ac:dyDescent="0.55000000000000004"/>
  <cols>
    <col min="1" max="1" width="9.1015625" style="2"/>
    <col min="2" max="2" width="56.1015625" style="1"/>
    <col min="3" max="3" width="9.41796875" style="11"/>
    <col min="4" max="4" width="6.83984375" style="11"/>
    <col min="5" max="5" width="6" style="11"/>
    <col min="6" max="13" width="11.26171875"/>
    <col min="14" max="1025" width="11.47265625"/>
  </cols>
  <sheetData>
    <row r="1" spans="1:7" s="1" customFormat="1" x14ac:dyDescent="0.55000000000000004">
      <c r="A1" s="12" t="s">
        <v>50</v>
      </c>
      <c r="B1" s="13" t="s">
        <v>51</v>
      </c>
      <c r="C1" s="14" t="s">
        <v>52</v>
      </c>
      <c r="D1" s="14" t="s">
        <v>53</v>
      </c>
      <c r="E1" s="14" t="s">
        <v>54</v>
      </c>
      <c r="F1" s="15"/>
      <c r="G1" s="15"/>
    </row>
    <row r="2" spans="1:7" x14ac:dyDescent="0.55000000000000004">
      <c r="A2" s="5" t="s">
        <v>11</v>
      </c>
      <c r="B2" s="16" t="s">
        <v>55</v>
      </c>
      <c r="C2" s="17">
        <v>0</v>
      </c>
      <c r="D2" s="17">
        <v>1</v>
      </c>
      <c r="E2" s="18">
        <v>0</v>
      </c>
      <c r="F2" s="15"/>
    </row>
    <row r="3" spans="1:7" x14ac:dyDescent="0.55000000000000004">
      <c r="A3" s="5" t="s">
        <v>12</v>
      </c>
      <c r="B3" s="9" t="s">
        <v>56</v>
      </c>
      <c r="C3" s="17">
        <v>0</v>
      </c>
      <c r="D3" s="17">
        <v>0</v>
      </c>
      <c r="E3" s="18">
        <v>1</v>
      </c>
      <c r="F3" s="15"/>
    </row>
    <row r="4" spans="1:7" x14ac:dyDescent="0.55000000000000004">
      <c r="A4" s="5" t="s">
        <v>13</v>
      </c>
      <c r="B4" s="9" t="s">
        <v>57</v>
      </c>
      <c r="C4" s="17">
        <v>0</v>
      </c>
      <c r="D4" s="17">
        <v>1</v>
      </c>
      <c r="E4" s="18">
        <v>0</v>
      </c>
      <c r="F4" s="15"/>
    </row>
    <row r="5" spans="1:7" x14ac:dyDescent="0.55000000000000004">
      <c r="A5" s="5" t="s">
        <v>14</v>
      </c>
      <c r="B5" s="16" t="s">
        <v>58</v>
      </c>
      <c r="C5" s="17">
        <v>0</v>
      </c>
      <c r="D5" s="17">
        <v>1</v>
      </c>
      <c r="E5" s="18">
        <v>1</v>
      </c>
      <c r="F5" s="15"/>
    </row>
    <row r="6" spans="1:7" x14ac:dyDescent="0.55000000000000004">
      <c r="A6" s="5" t="s">
        <v>15</v>
      </c>
      <c r="B6" s="9" t="s">
        <v>59</v>
      </c>
      <c r="C6" s="17">
        <v>1</v>
      </c>
      <c r="D6" s="17">
        <v>1</v>
      </c>
      <c r="E6" s="18">
        <v>0</v>
      </c>
      <c r="F6" s="15"/>
    </row>
    <row r="7" spans="1:7" x14ac:dyDescent="0.55000000000000004">
      <c r="A7" s="5" t="s">
        <v>16</v>
      </c>
      <c r="B7" s="16" t="s">
        <v>60</v>
      </c>
      <c r="C7" s="17">
        <v>0</v>
      </c>
      <c r="D7" s="17">
        <v>1</v>
      </c>
      <c r="E7" s="18">
        <v>0</v>
      </c>
      <c r="F7" s="15"/>
    </row>
    <row r="8" spans="1:7" x14ac:dyDescent="0.55000000000000004">
      <c r="A8" s="5" t="s">
        <v>17</v>
      </c>
      <c r="B8" s="16" t="s">
        <v>61</v>
      </c>
      <c r="C8" s="17">
        <v>0</v>
      </c>
      <c r="D8" s="17">
        <v>1</v>
      </c>
      <c r="E8" s="18">
        <v>0</v>
      </c>
      <c r="F8" s="15"/>
    </row>
    <row r="9" spans="1:7" x14ac:dyDescent="0.55000000000000004">
      <c r="A9" s="5" t="s">
        <v>18</v>
      </c>
      <c r="B9" s="9" t="s">
        <v>62</v>
      </c>
      <c r="C9" s="17">
        <v>0</v>
      </c>
      <c r="D9" s="17">
        <v>0</v>
      </c>
      <c r="E9" s="18">
        <v>1</v>
      </c>
      <c r="F9" s="15"/>
    </row>
    <row r="10" spans="1:7" x14ac:dyDescent="0.55000000000000004">
      <c r="A10" s="5" t="s">
        <v>19</v>
      </c>
      <c r="B10" s="9" t="s">
        <v>63</v>
      </c>
      <c r="C10" s="17">
        <v>1</v>
      </c>
      <c r="D10" s="17">
        <v>1</v>
      </c>
      <c r="E10" s="18">
        <v>0</v>
      </c>
      <c r="F10" s="15"/>
    </row>
    <row r="11" spans="1:7" x14ac:dyDescent="0.55000000000000004">
      <c r="A11" s="5" t="s">
        <v>20</v>
      </c>
      <c r="B11" s="9" t="s">
        <v>64</v>
      </c>
      <c r="C11" s="17">
        <v>1</v>
      </c>
      <c r="D11" s="17">
        <v>1</v>
      </c>
      <c r="E11" s="18">
        <v>0</v>
      </c>
      <c r="F11" s="15"/>
    </row>
    <row r="12" spans="1:7" x14ac:dyDescent="0.55000000000000004">
      <c r="A12" s="5" t="s">
        <v>21</v>
      </c>
      <c r="B12" s="9" t="s">
        <v>65</v>
      </c>
      <c r="C12" s="17">
        <v>1</v>
      </c>
      <c r="D12" s="17">
        <v>1</v>
      </c>
      <c r="E12" s="18">
        <v>0</v>
      </c>
      <c r="F12" s="15"/>
    </row>
    <row r="13" spans="1:7" x14ac:dyDescent="0.55000000000000004">
      <c r="A13" s="5" t="s">
        <v>22</v>
      </c>
      <c r="B13" s="9" t="s">
        <v>22</v>
      </c>
      <c r="C13" s="17">
        <v>0</v>
      </c>
      <c r="D13" s="17">
        <v>1</v>
      </c>
      <c r="E13" s="18">
        <v>0</v>
      </c>
      <c r="F13" s="15"/>
    </row>
    <row r="14" spans="1:7" x14ac:dyDescent="0.55000000000000004">
      <c r="A14" s="5" t="s">
        <v>23</v>
      </c>
      <c r="B14" s="9" t="s">
        <v>23</v>
      </c>
      <c r="C14" s="17">
        <v>0</v>
      </c>
      <c r="D14" s="17">
        <v>1</v>
      </c>
      <c r="E14" s="18">
        <v>0</v>
      </c>
      <c r="F14" s="15"/>
    </row>
    <row r="15" spans="1:7" x14ac:dyDescent="0.55000000000000004">
      <c r="A15" s="5" t="s">
        <v>24</v>
      </c>
      <c r="B15" s="9" t="s">
        <v>66</v>
      </c>
      <c r="C15" s="17">
        <v>1</v>
      </c>
      <c r="D15" s="17">
        <v>1</v>
      </c>
      <c r="E15" s="18">
        <v>0</v>
      </c>
      <c r="F15" s="15"/>
    </row>
    <row r="16" spans="1:7" x14ac:dyDescent="0.55000000000000004">
      <c r="A16" s="5" t="s">
        <v>25</v>
      </c>
      <c r="B16" s="16" t="s">
        <v>67</v>
      </c>
      <c r="C16" s="17">
        <v>0</v>
      </c>
      <c r="D16" s="17">
        <v>1</v>
      </c>
      <c r="E16" s="18">
        <v>0</v>
      </c>
      <c r="F16" s="15"/>
    </row>
    <row r="17" spans="1:6" x14ac:dyDescent="0.55000000000000004">
      <c r="A17" s="5" t="s">
        <v>26</v>
      </c>
      <c r="B17" s="16" t="s">
        <v>68</v>
      </c>
      <c r="C17" s="17">
        <v>1</v>
      </c>
      <c r="D17" s="17">
        <v>1</v>
      </c>
      <c r="E17" s="18">
        <v>0</v>
      </c>
      <c r="F17" s="15"/>
    </row>
    <row r="18" spans="1:6" x14ac:dyDescent="0.55000000000000004">
      <c r="A18" s="5" t="s">
        <v>27</v>
      </c>
      <c r="B18" s="9" t="s">
        <v>27</v>
      </c>
      <c r="C18" s="17">
        <v>0</v>
      </c>
      <c r="D18" s="17">
        <v>1</v>
      </c>
      <c r="E18" s="18">
        <v>0</v>
      </c>
      <c r="F18" s="15"/>
    </row>
    <row r="19" spans="1:6" x14ac:dyDescent="0.55000000000000004">
      <c r="A19" s="5" t="s">
        <v>28</v>
      </c>
      <c r="B19" s="9" t="s">
        <v>28</v>
      </c>
      <c r="C19" s="17">
        <v>0</v>
      </c>
      <c r="D19" s="17">
        <v>1</v>
      </c>
      <c r="E19" s="18">
        <v>0</v>
      </c>
      <c r="F19" s="15"/>
    </row>
    <row r="20" spans="1:6" x14ac:dyDescent="0.55000000000000004">
      <c r="A20" s="5" t="s">
        <v>29</v>
      </c>
      <c r="B20" s="9" t="s">
        <v>69</v>
      </c>
      <c r="C20" s="17">
        <v>1</v>
      </c>
      <c r="D20" s="17">
        <v>1</v>
      </c>
      <c r="E20" s="18">
        <v>0</v>
      </c>
      <c r="F20" s="15"/>
    </row>
    <row r="21" spans="1:6" x14ac:dyDescent="0.55000000000000004">
      <c r="A21" s="5" t="s">
        <v>30</v>
      </c>
      <c r="B21" s="9" t="s">
        <v>70</v>
      </c>
      <c r="C21" s="17">
        <v>1</v>
      </c>
      <c r="D21" s="17">
        <v>1</v>
      </c>
      <c r="E21" s="18">
        <v>0</v>
      </c>
      <c r="F21" s="15"/>
    </row>
    <row r="22" spans="1:6" x14ac:dyDescent="0.55000000000000004">
      <c r="A22" s="5" t="s">
        <v>31</v>
      </c>
      <c r="B22" s="9" t="s">
        <v>71</v>
      </c>
      <c r="C22" s="17">
        <v>1</v>
      </c>
      <c r="D22" s="17">
        <v>1</v>
      </c>
      <c r="E22" s="18">
        <v>0</v>
      </c>
      <c r="F22" s="15"/>
    </row>
    <row r="23" spans="1:6" x14ac:dyDescent="0.55000000000000004">
      <c r="A23" s="5" t="s">
        <v>32</v>
      </c>
      <c r="B23" s="16" t="s">
        <v>72</v>
      </c>
      <c r="C23" s="17">
        <v>1</v>
      </c>
      <c r="D23" s="17">
        <v>1</v>
      </c>
      <c r="E23" s="18">
        <v>0</v>
      </c>
    </row>
    <row r="24" spans="1:6" x14ac:dyDescent="0.55000000000000004">
      <c r="A24" s="5" t="s">
        <v>33</v>
      </c>
      <c r="B24" s="9" t="s">
        <v>73</v>
      </c>
      <c r="C24" s="17">
        <v>1</v>
      </c>
      <c r="D24" s="17">
        <v>1</v>
      </c>
      <c r="E24" s="18">
        <v>0</v>
      </c>
    </row>
    <row r="25" spans="1:6" x14ac:dyDescent="0.55000000000000004">
      <c r="A25" s="5" t="s">
        <v>34</v>
      </c>
      <c r="B25" s="9" t="s">
        <v>74</v>
      </c>
      <c r="C25" s="18">
        <v>0</v>
      </c>
      <c r="D25" s="18">
        <v>1</v>
      </c>
      <c r="E25" s="18">
        <v>0</v>
      </c>
    </row>
    <row r="26" spans="1:6" x14ac:dyDescent="0.55000000000000004">
      <c r="A26" s="5" t="s">
        <v>35</v>
      </c>
      <c r="B26" s="9" t="s">
        <v>75</v>
      </c>
      <c r="C26" s="18">
        <v>0</v>
      </c>
      <c r="D26" s="18">
        <v>1</v>
      </c>
      <c r="E26" s="1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Normal="100" workbookViewId="0">
      <selection activeCell="A2" sqref="A2"/>
    </sheetView>
  </sheetViews>
  <sheetFormatPr defaultRowHeight="14.4" x14ac:dyDescent="0.55000000000000004"/>
  <cols>
    <col min="1" max="1" width="13.15625" style="2"/>
    <col min="2" max="2" width="42.3125" style="1"/>
    <col min="3" max="3" width="12.734375" style="11"/>
    <col min="4" max="4" width="9.41796875" style="11"/>
    <col min="5" max="1025" width="11.47265625"/>
  </cols>
  <sheetData>
    <row r="1" spans="1:4" s="1" customFormat="1" x14ac:dyDescent="0.55000000000000004">
      <c r="A1" s="19" t="s">
        <v>50</v>
      </c>
      <c r="B1" s="20" t="s">
        <v>76</v>
      </c>
      <c r="C1" s="14" t="s">
        <v>77</v>
      </c>
      <c r="D1" s="14" t="s">
        <v>78</v>
      </c>
    </row>
    <row r="2" spans="1:4" x14ac:dyDescent="0.55000000000000004">
      <c r="A2" s="8" t="s">
        <v>36</v>
      </c>
      <c r="B2" s="9" t="s">
        <v>79</v>
      </c>
      <c r="C2" s="18">
        <v>0</v>
      </c>
      <c r="D2" s="18">
        <v>1</v>
      </c>
    </row>
    <row r="3" spans="1:4" x14ac:dyDescent="0.55000000000000004">
      <c r="A3" s="8" t="s">
        <v>37</v>
      </c>
      <c r="B3" s="9" t="s">
        <v>80</v>
      </c>
      <c r="C3" s="18">
        <v>0</v>
      </c>
      <c r="D3" s="18">
        <v>1</v>
      </c>
    </row>
    <row r="4" spans="1:4" x14ac:dyDescent="0.55000000000000004">
      <c r="A4" s="8" t="s">
        <v>38</v>
      </c>
      <c r="B4" s="9" t="s">
        <v>81</v>
      </c>
      <c r="C4" s="18">
        <v>0</v>
      </c>
      <c r="D4" s="18">
        <v>1</v>
      </c>
    </row>
    <row r="5" spans="1:4" x14ac:dyDescent="0.55000000000000004">
      <c r="A5" s="8" t="s">
        <v>39</v>
      </c>
      <c r="B5" s="9" t="s">
        <v>82</v>
      </c>
      <c r="C5" s="18">
        <v>0</v>
      </c>
      <c r="D5" s="18">
        <v>1</v>
      </c>
    </row>
    <row r="6" spans="1:4" x14ac:dyDescent="0.55000000000000004">
      <c r="A6" s="8" t="s">
        <v>40</v>
      </c>
      <c r="B6" s="9" t="s">
        <v>83</v>
      </c>
      <c r="C6" s="17">
        <v>0</v>
      </c>
      <c r="D6" s="18">
        <v>1</v>
      </c>
    </row>
    <row r="7" spans="1:4" x14ac:dyDescent="0.55000000000000004">
      <c r="A7" s="8" t="s">
        <v>41</v>
      </c>
      <c r="B7" s="9" t="s">
        <v>84</v>
      </c>
      <c r="C7" s="17">
        <v>0</v>
      </c>
      <c r="D7" s="18">
        <v>1</v>
      </c>
    </row>
    <row r="8" spans="1:4" x14ac:dyDescent="0.55000000000000004">
      <c r="A8" s="8" t="s">
        <v>42</v>
      </c>
      <c r="B8" s="9" t="s">
        <v>85</v>
      </c>
      <c r="C8" s="17">
        <v>0</v>
      </c>
      <c r="D8" s="18">
        <v>1</v>
      </c>
    </row>
    <row r="9" spans="1:4" x14ac:dyDescent="0.55000000000000004">
      <c r="A9" s="8" t="s">
        <v>43</v>
      </c>
      <c r="B9" s="9" t="s">
        <v>86</v>
      </c>
      <c r="C9" s="17">
        <v>0</v>
      </c>
      <c r="D9" s="18">
        <v>1</v>
      </c>
    </row>
    <row r="10" spans="1:4" x14ac:dyDescent="0.55000000000000004">
      <c r="A10" s="8" t="s">
        <v>44</v>
      </c>
      <c r="B10" s="9" t="s">
        <v>87</v>
      </c>
      <c r="C10" s="17">
        <v>0</v>
      </c>
      <c r="D10" s="18">
        <v>1</v>
      </c>
    </row>
    <row r="11" spans="1:4" x14ac:dyDescent="0.55000000000000004">
      <c r="A11" s="8" t="s">
        <v>45</v>
      </c>
      <c r="B11" s="9" t="s">
        <v>88</v>
      </c>
      <c r="C11" s="17">
        <v>0</v>
      </c>
      <c r="D11" s="18">
        <v>1</v>
      </c>
    </row>
    <row r="12" spans="1:4" x14ac:dyDescent="0.55000000000000004">
      <c r="A12" s="8" t="s">
        <v>46</v>
      </c>
      <c r="B12" s="9" t="s">
        <v>89</v>
      </c>
      <c r="C12" s="17">
        <v>0</v>
      </c>
      <c r="D12" s="18">
        <v>1</v>
      </c>
    </row>
    <row r="13" spans="1:4" x14ac:dyDescent="0.55000000000000004">
      <c r="A13" s="8" t="s">
        <v>47</v>
      </c>
      <c r="B13" s="9" t="s">
        <v>90</v>
      </c>
      <c r="C13" s="17">
        <v>0</v>
      </c>
      <c r="D13" s="18">
        <v>1</v>
      </c>
    </row>
    <row r="14" spans="1:4" x14ac:dyDescent="0.55000000000000004">
      <c r="A14" s="8" t="s">
        <v>91</v>
      </c>
      <c r="B14" s="9" t="s">
        <v>92</v>
      </c>
      <c r="C14" s="18">
        <v>1</v>
      </c>
      <c r="D14" s="18">
        <v>1</v>
      </c>
    </row>
    <row r="15" spans="1:4" x14ac:dyDescent="0.55000000000000004">
      <c r="A15" s="10" t="s">
        <v>49</v>
      </c>
      <c r="B15" s="9" t="s">
        <v>93</v>
      </c>
      <c r="C15" s="18">
        <v>1</v>
      </c>
      <c r="D15" s="1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zoomScaleNormal="100" workbookViewId="0">
      <selection activeCell="E26" sqref="E26"/>
    </sheetView>
  </sheetViews>
  <sheetFormatPr defaultRowHeight="14.4" x14ac:dyDescent="0.55000000000000004"/>
  <cols>
    <col min="1" max="1" width="11.05078125" style="2"/>
    <col min="2" max="1025" width="8.578125"/>
  </cols>
  <sheetData>
    <row r="1" spans="1:2" s="1" customFormat="1" x14ac:dyDescent="0.55000000000000004">
      <c r="A1" s="19" t="s">
        <v>50</v>
      </c>
      <c r="B1" s="21"/>
    </row>
    <row r="2" spans="1:2" s="1" customFormat="1" x14ac:dyDescent="0.55000000000000004">
      <c r="A2" s="8" t="s">
        <v>36</v>
      </c>
      <c r="B2"/>
    </row>
    <row r="3" spans="1:2" s="1" customFormat="1" x14ac:dyDescent="0.55000000000000004">
      <c r="A3" s="8" t="s">
        <v>37</v>
      </c>
      <c r="B3"/>
    </row>
    <row r="4" spans="1:2" s="1" customFormat="1" x14ac:dyDescent="0.55000000000000004">
      <c r="A4" s="8" t="s">
        <v>38</v>
      </c>
      <c r="B4"/>
    </row>
    <row r="5" spans="1:2" s="1" customFormat="1" x14ac:dyDescent="0.55000000000000004">
      <c r="A5" s="8" t="s">
        <v>39</v>
      </c>
      <c r="B5"/>
    </row>
    <row r="6" spans="1:2" s="1" customFormat="1" x14ac:dyDescent="0.55000000000000004">
      <c r="A6" s="8" t="s">
        <v>40</v>
      </c>
      <c r="B6"/>
    </row>
    <row r="7" spans="1:2" s="1" customFormat="1" x14ac:dyDescent="0.55000000000000004">
      <c r="A7" s="8" t="s">
        <v>41</v>
      </c>
      <c r="B7"/>
    </row>
    <row r="8" spans="1:2" s="1" customFormat="1" x14ac:dyDescent="0.55000000000000004">
      <c r="A8" s="8" t="s">
        <v>42</v>
      </c>
      <c r="B8"/>
    </row>
    <row r="9" spans="1:2" s="1" customFormat="1" x14ac:dyDescent="0.55000000000000004">
      <c r="A9" s="8" t="s">
        <v>43</v>
      </c>
      <c r="B9"/>
    </row>
    <row r="10" spans="1:2" s="1" customFormat="1" x14ac:dyDescent="0.55000000000000004">
      <c r="A10" s="8" t="s">
        <v>44</v>
      </c>
      <c r="B10"/>
    </row>
    <row r="11" spans="1:2" s="1" customFormat="1" x14ac:dyDescent="0.55000000000000004">
      <c r="A11" s="8" t="s">
        <v>45</v>
      </c>
      <c r="B11"/>
    </row>
    <row r="12" spans="1:2" s="1" customFormat="1" x14ac:dyDescent="0.55000000000000004">
      <c r="A12" s="8" t="s">
        <v>46</v>
      </c>
      <c r="B12"/>
    </row>
    <row r="13" spans="1:2" s="1" customFormat="1" x14ac:dyDescent="0.55000000000000004">
      <c r="A13" s="8" t="s">
        <v>47</v>
      </c>
      <c r="B13"/>
    </row>
    <row r="14" spans="1:2" s="1" customFormat="1" x14ac:dyDescent="0.55000000000000004">
      <c r="A14" s="8" t="s">
        <v>91</v>
      </c>
      <c r="B14"/>
    </row>
    <row r="15" spans="1:2" x14ac:dyDescent="0.55000000000000004">
      <c r="A15" s="10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3"/>
  <sheetViews>
    <sheetView zoomScaleNormal="100" workbookViewId="0"/>
  </sheetViews>
  <sheetFormatPr defaultRowHeight="14.4" x14ac:dyDescent="0.55000000000000004"/>
  <cols>
    <col min="1" max="1" width="7.9453125" style="22"/>
    <col min="2" max="1025" width="8.578125"/>
  </cols>
  <sheetData>
    <row r="1" spans="1:1" s="1" customFormat="1" x14ac:dyDescent="0.55000000000000004">
      <c r="A1" s="23" t="s">
        <v>94</v>
      </c>
    </row>
    <row r="2" spans="1:1" x14ac:dyDescent="0.55000000000000004">
      <c r="A2" s="24" t="s">
        <v>11</v>
      </c>
    </row>
    <row r="3" spans="1:1" x14ac:dyDescent="0.55000000000000004">
      <c r="A3" s="24" t="s">
        <v>13</v>
      </c>
    </row>
    <row r="4" spans="1:1" x14ac:dyDescent="0.55000000000000004">
      <c r="A4" s="24" t="s">
        <v>15</v>
      </c>
    </row>
    <row r="5" spans="1:1" x14ac:dyDescent="0.55000000000000004">
      <c r="A5" s="24" t="s">
        <v>16</v>
      </c>
    </row>
    <row r="6" spans="1:1" x14ac:dyDescent="0.55000000000000004">
      <c r="A6" s="24" t="s">
        <v>17</v>
      </c>
    </row>
    <row r="7" spans="1:1" x14ac:dyDescent="0.55000000000000004">
      <c r="A7" s="24" t="s">
        <v>19</v>
      </c>
    </row>
    <row r="8" spans="1:1" x14ac:dyDescent="0.55000000000000004">
      <c r="A8" s="24" t="s">
        <v>20</v>
      </c>
    </row>
    <row r="9" spans="1:1" x14ac:dyDescent="0.55000000000000004">
      <c r="A9" s="24" t="s">
        <v>21</v>
      </c>
    </row>
    <row r="10" spans="1:1" x14ac:dyDescent="0.55000000000000004">
      <c r="A10" s="24" t="s">
        <v>22</v>
      </c>
    </row>
    <row r="11" spans="1:1" x14ac:dyDescent="0.55000000000000004">
      <c r="A11" s="24" t="s">
        <v>23</v>
      </c>
    </row>
    <row r="12" spans="1:1" x14ac:dyDescent="0.55000000000000004">
      <c r="A12" s="24" t="s">
        <v>24</v>
      </c>
    </row>
    <row r="13" spans="1:1" x14ac:dyDescent="0.55000000000000004">
      <c r="A13" s="24" t="s">
        <v>25</v>
      </c>
    </row>
    <row r="14" spans="1:1" x14ac:dyDescent="0.55000000000000004">
      <c r="A14" s="24" t="s">
        <v>26</v>
      </c>
    </row>
    <row r="15" spans="1:1" x14ac:dyDescent="0.55000000000000004">
      <c r="A15" s="24" t="s">
        <v>27</v>
      </c>
    </row>
    <row r="16" spans="1:1" x14ac:dyDescent="0.55000000000000004">
      <c r="A16" s="24" t="s">
        <v>28</v>
      </c>
    </row>
    <row r="17" spans="1:1" x14ac:dyDescent="0.55000000000000004">
      <c r="A17" s="24" t="s">
        <v>29</v>
      </c>
    </row>
    <row r="18" spans="1:1" x14ac:dyDescent="0.55000000000000004">
      <c r="A18" s="24" t="s">
        <v>30</v>
      </c>
    </row>
    <row r="19" spans="1:1" x14ac:dyDescent="0.55000000000000004">
      <c r="A19" s="24" t="s">
        <v>31</v>
      </c>
    </row>
    <row r="20" spans="1:1" x14ac:dyDescent="0.55000000000000004">
      <c r="A20" s="24" t="s">
        <v>32</v>
      </c>
    </row>
    <row r="21" spans="1:1" x14ac:dyDescent="0.55000000000000004">
      <c r="A21" s="24" t="s">
        <v>33</v>
      </c>
    </row>
    <row r="22" spans="1:1" x14ac:dyDescent="0.55000000000000004">
      <c r="A22" s="24" t="s">
        <v>34</v>
      </c>
    </row>
    <row r="23" spans="1:1" x14ac:dyDescent="0.55000000000000004">
      <c r="A23" s="24" t="s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zoomScaleNormal="100" workbookViewId="0">
      <selection activeCell="H13" sqref="H13"/>
    </sheetView>
  </sheetViews>
  <sheetFormatPr defaultRowHeight="14.4" x14ac:dyDescent="0.55000000000000004"/>
  <cols>
    <col min="1" max="5" width="8.83984375" style="84"/>
    <col min="9" max="1025" width="8.578125"/>
  </cols>
  <sheetData>
    <row r="1" spans="1:5" s="1" customFormat="1" x14ac:dyDescent="0.55000000000000004">
      <c r="A1" s="79" t="s">
        <v>94</v>
      </c>
      <c r="B1" s="80" t="s">
        <v>142</v>
      </c>
      <c r="C1" s="80" t="s">
        <v>143</v>
      </c>
      <c r="D1" s="80" t="s">
        <v>144</v>
      </c>
      <c r="E1" s="80" t="s">
        <v>144</v>
      </c>
    </row>
    <row r="2" spans="1:5" x14ac:dyDescent="0.55000000000000004">
      <c r="A2" s="81" t="s">
        <v>11</v>
      </c>
      <c r="B2" s="82">
        <v>0</v>
      </c>
      <c r="C2" s="82">
        <v>0</v>
      </c>
      <c r="D2" s="82">
        <v>0</v>
      </c>
      <c r="E2" s="82">
        <v>0</v>
      </c>
    </row>
    <row r="3" spans="1:5" x14ac:dyDescent="0.55000000000000004">
      <c r="A3" s="81" t="s">
        <v>12</v>
      </c>
      <c r="B3" s="82">
        <v>0</v>
      </c>
      <c r="C3" s="82">
        <v>0</v>
      </c>
      <c r="D3" s="82">
        <v>0</v>
      </c>
      <c r="E3" s="82">
        <v>0</v>
      </c>
    </row>
    <row r="4" spans="1:5" x14ac:dyDescent="0.55000000000000004">
      <c r="A4" s="81" t="s">
        <v>13</v>
      </c>
      <c r="B4" s="82">
        <v>0</v>
      </c>
      <c r="C4" s="82">
        <v>0</v>
      </c>
      <c r="D4" s="82">
        <v>0</v>
      </c>
      <c r="E4" s="82">
        <v>0</v>
      </c>
    </row>
    <row r="5" spans="1:5" x14ac:dyDescent="0.55000000000000004">
      <c r="A5" s="81" t="s">
        <v>14</v>
      </c>
      <c r="B5" s="82">
        <v>0</v>
      </c>
      <c r="C5" s="82">
        <v>0</v>
      </c>
      <c r="D5" s="82">
        <v>0</v>
      </c>
      <c r="E5" s="82">
        <v>0</v>
      </c>
    </row>
    <row r="6" spans="1:5" x14ac:dyDescent="0.55000000000000004">
      <c r="A6" s="81" t="s">
        <v>15</v>
      </c>
      <c r="B6" s="82">
        <v>0</v>
      </c>
      <c r="C6" s="82">
        <v>0</v>
      </c>
      <c r="D6" s="82">
        <v>0</v>
      </c>
      <c r="E6" s="82">
        <v>0</v>
      </c>
    </row>
    <row r="7" spans="1:5" x14ac:dyDescent="0.55000000000000004">
      <c r="A7" s="81" t="s">
        <v>16</v>
      </c>
      <c r="B7" s="82">
        <v>0</v>
      </c>
      <c r="C7" s="82">
        <v>0</v>
      </c>
      <c r="D7" s="82">
        <v>0</v>
      </c>
      <c r="E7" s="82">
        <v>1</v>
      </c>
    </row>
    <row r="8" spans="1:5" x14ac:dyDescent="0.55000000000000004">
      <c r="A8" s="81" t="s">
        <v>17</v>
      </c>
      <c r="B8" s="82">
        <v>0</v>
      </c>
      <c r="C8" s="82">
        <v>0</v>
      </c>
      <c r="D8" s="82">
        <v>0</v>
      </c>
      <c r="E8" s="82">
        <v>-1</v>
      </c>
    </row>
    <row r="9" spans="1:5" x14ac:dyDescent="0.55000000000000004">
      <c r="A9" s="81" t="s">
        <v>18</v>
      </c>
      <c r="B9" s="82">
        <v>0</v>
      </c>
      <c r="C9" s="82">
        <v>0</v>
      </c>
      <c r="D9" s="82">
        <v>0</v>
      </c>
      <c r="E9" s="82">
        <v>0</v>
      </c>
    </row>
    <row r="10" spans="1:5" x14ac:dyDescent="0.55000000000000004">
      <c r="A10" s="81" t="s">
        <v>19</v>
      </c>
      <c r="B10" s="82">
        <v>0</v>
      </c>
      <c r="C10" s="82">
        <v>0</v>
      </c>
      <c r="D10" s="82">
        <v>0</v>
      </c>
      <c r="E10" s="82">
        <v>0</v>
      </c>
    </row>
    <row r="11" spans="1:5" x14ac:dyDescent="0.55000000000000004">
      <c r="A11" s="81" t="s">
        <v>20</v>
      </c>
      <c r="B11" s="82">
        <v>0</v>
      </c>
      <c r="C11" s="82">
        <v>0</v>
      </c>
      <c r="D11" s="82">
        <v>0</v>
      </c>
      <c r="E11" s="82">
        <v>0</v>
      </c>
    </row>
    <row r="12" spans="1:5" x14ac:dyDescent="0.55000000000000004">
      <c r="A12" s="81" t="s">
        <v>21</v>
      </c>
      <c r="B12" s="82">
        <v>0</v>
      </c>
      <c r="C12" s="82">
        <v>0</v>
      </c>
      <c r="D12" s="82">
        <v>0</v>
      </c>
      <c r="E12" s="82">
        <v>0</v>
      </c>
    </row>
    <row r="13" spans="1:5" x14ac:dyDescent="0.55000000000000004">
      <c r="A13" s="81" t="s">
        <v>22</v>
      </c>
      <c r="B13" s="82">
        <v>0</v>
      </c>
      <c r="C13" s="82">
        <v>0</v>
      </c>
      <c r="D13" s="82">
        <v>0</v>
      </c>
      <c r="E13" s="82">
        <v>0</v>
      </c>
    </row>
    <row r="14" spans="1:5" x14ac:dyDescent="0.55000000000000004">
      <c r="A14" s="81" t="s">
        <v>23</v>
      </c>
      <c r="B14" s="82">
        <v>0</v>
      </c>
      <c r="C14" s="82">
        <v>0</v>
      </c>
      <c r="D14" s="82">
        <v>0</v>
      </c>
      <c r="E14" s="82">
        <v>0</v>
      </c>
    </row>
    <row r="15" spans="1:5" x14ac:dyDescent="0.55000000000000004">
      <c r="A15" s="81" t="s">
        <v>24</v>
      </c>
      <c r="B15" s="82">
        <v>0</v>
      </c>
      <c r="C15" s="82">
        <v>0</v>
      </c>
      <c r="D15" s="82">
        <v>0</v>
      </c>
      <c r="E15" s="82">
        <v>0</v>
      </c>
    </row>
    <row r="16" spans="1:5" x14ac:dyDescent="0.55000000000000004">
      <c r="A16" s="81" t="s">
        <v>25</v>
      </c>
      <c r="B16" s="82">
        <v>0</v>
      </c>
      <c r="C16" s="82">
        <v>0</v>
      </c>
      <c r="D16" s="82">
        <v>0</v>
      </c>
      <c r="E16" s="82">
        <v>0</v>
      </c>
    </row>
    <row r="17" spans="1:5" x14ac:dyDescent="0.55000000000000004">
      <c r="A17" s="81" t="s">
        <v>26</v>
      </c>
      <c r="B17" s="82">
        <v>0</v>
      </c>
      <c r="C17" s="82">
        <v>0</v>
      </c>
      <c r="D17" s="82">
        <v>0</v>
      </c>
      <c r="E17" s="82">
        <v>0</v>
      </c>
    </row>
    <row r="18" spans="1:5" x14ac:dyDescent="0.55000000000000004">
      <c r="A18" s="81" t="s">
        <v>27</v>
      </c>
      <c r="B18" s="82">
        <v>-1</v>
      </c>
      <c r="C18" s="82">
        <v>0</v>
      </c>
      <c r="D18" s="82">
        <v>0</v>
      </c>
      <c r="E18" s="82">
        <v>0</v>
      </c>
    </row>
    <row r="19" spans="1:5" x14ac:dyDescent="0.55000000000000004">
      <c r="A19" s="81" t="s">
        <v>28</v>
      </c>
      <c r="B19" s="82">
        <v>1</v>
      </c>
      <c r="C19" s="82">
        <v>0</v>
      </c>
      <c r="D19" s="82">
        <v>0</v>
      </c>
      <c r="E19" s="82">
        <v>0</v>
      </c>
    </row>
    <row r="20" spans="1:5" x14ac:dyDescent="0.55000000000000004">
      <c r="A20" s="81" t="s">
        <v>29</v>
      </c>
      <c r="B20" s="82">
        <v>0</v>
      </c>
      <c r="C20" s="82">
        <v>0</v>
      </c>
      <c r="D20" s="82">
        <v>0</v>
      </c>
      <c r="E20" s="82">
        <v>0</v>
      </c>
    </row>
    <row r="21" spans="1:5" x14ac:dyDescent="0.55000000000000004">
      <c r="A21" s="81" t="s">
        <v>30</v>
      </c>
      <c r="B21" s="82">
        <v>0</v>
      </c>
      <c r="C21" s="82">
        <v>0</v>
      </c>
      <c r="D21" s="82">
        <v>0</v>
      </c>
      <c r="E21" s="82">
        <v>0</v>
      </c>
    </row>
    <row r="22" spans="1:5" x14ac:dyDescent="0.55000000000000004">
      <c r="A22" s="81" t="s">
        <v>31</v>
      </c>
      <c r="B22" s="82">
        <v>0</v>
      </c>
      <c r="C22" s="82">
        <v>1</v>
      </c>
      <c r="D22" s="82">
        <v>-1</v>
      </c>
      <c r="E22" s="82">
        <v>0</v>
      </c>
    </row>
    <row r="23" spans="1:5" x14ac:dyDescent="0.55000000000000004">
      <c r="A23" s="81" t="s">
        <v>32</v>
      </c>
      <c r="B23" s="82">
        <v>0</v>
      </c>
      <c r="C23" s="82">
        <v>-1</v>
      </c>
      <c r="D23" s="82">
        <v>1</v>
      </c>
      <c r="E23" s="82">
        <v>0</v>
      </c>
    </row>
    <row r="24" spans="1:5" x14ac:dyDescent="0.55000000000000004">
      <c r="A24" s="81" t="s">
        <v>33</v>
      </c>
      <c r="B24" s="82">
        <v>0</v>
      </c>
      <c r="C24" s="82">
        <v>0</v>
      </c>
      <c r="D24" s="82">
        <v>0</v>
      </c>
      <c r="E24" s="82">
        <v>0</v>
      </c>
    </row>
    <row r="25" spans="1:5" x14ac:dyDescent="0.55000000000000004">
      <c r="A25" s="81" t="s">
        <v>34</v>
      </c>
      <c r="B25" s="82">
        <v>0</v>
      </c>
      <c r="C25" s="82">
        <v>0</v>
      </c>
      <c r="D25" s="82">
        <v>0</v>
      </c>
      <c r="E25" s="82">
        <v>0</v>
      </c>
    </row>
    <row r="26" spans="1:5" x14ac:dyDescent="0.55000000000000004">
      <c r="A26" s="81" t="s">
        <v>35</v>
      </c>
      <c r="B26" s="82">
        <v>0</v>
      </c>
      <c r="C26" s="82">
        <v>0</v>
      </c>
      <c r="D26" s="82">
        <v>0</v>
      </c>
      <c r="E26" s="82">
        <v>0</v>
      </c>
    </row>
    <row r="27" spans="1:5" x14ac:dyDescent="0.55000000000000004">
      <c r="A27" s="79" t="s">
        <v>145</v>
      </c>
      <c r="B27" s="82">
        <f>-LN(10.3)</f>
        <v>-2.33214389523559</v>
      </c>
      <c r="C27" s="83">
        <f>LN(3.85)</f>
        <v>1.3480731482996928</v>
      </c>
      <c r="D27" s="83">
        <f>-LN(1.05)</f>
        <v>-4.8790164169432049E-2</v>
      </c>
      <c r="E27" s="83">
        <f>LN(1)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F812-2C2C-420C-890D-C4CD53982836}">
  <dimension ref="A1:C16"/>
  <sheetViews>
    <sheetView zoomScaleNormal="100" workbookViewId="0">
      <selection activeCell="B10" sqref="B10"/>
    </sheetView>
  </sheetViews>
  <sheetFormatPr defaultRowHeight="14.4" x14ac:dyDescent="0.55000000000000004"/>
  <cols>
    <col min="1" max="1" width="10.9453125" style="1" bestFit="1" customWidth="1"/>
    <col min="2" max="2" width="13.9453125" style="2" bestFit="1" customWidth="1"/>
    <col min="3" max="3" width="14.3671875" style="2" bestFit="1" customWidth="1"/>
    <col min="4" max="16384" width="8.83984375" style="34"/>
  </cols>
  <sheetData>
    <row r="1" spans="1:3" s="1" customFormat="1" x14ac:dyDescent="0.55000000000000004">
      <c r="A1" s="19" t="s">
        <v>95</v>
      </c>
      <c r="B1" s="63" t="s">
        <v>96</v>
      </c>
      <c r="C1" s="63" t="s">
        <v>97</v>
      </c>
    </row>
    <row r="2" spans="1:3" s="54" customFormat="1" x14ac:dyDescent="0.55000000000000004">
      <c r="A2" s="24" t="s">
        <v>36</v>
      </c>
      <c r="B2" s="77">
        <v>-36.135777766422635</v>
      </c>
      <c r="C2" s="77">
        <v>-31.817378113300467</v>
      </c>
    </row>
    <row r="3" spans="1:3" s="54" customFormat="1" x14ac:dyDescent="0.55000000000000004">
      <c r="A3" s="24" t="s">
        <v>37</v>
      </c>
      <c r="B3" s="77">
        <v>0</v>
      </c>
      <c r="C3" s="77">
        <v>0</v>
      </c>
    </row>
    <row r="4" spans="1:3" s="54" customFormat="1" x14ac:dyDescent="0.55000000000000004">
      <c r="A4" s="24" t="s">
        <v>38</v>
      </c>
      <c r="B4" s="77">
        <v>-28.829300796985592</v>
      </c>
      <c r="C4" s="77">
        <v>-24.554259354343273</v>
      </c>
    </row>
    <row r="5" spans="1:3" s="54" customFormat="1" x14ac:dyDescent="0.55000000000000004">
      <c r="A5" s="24" t="s">
        <v>39</v>
      </c>
      <c r="B5" s="77">
        <v>0.39910233892881353</v>
      </c>
      <c r="C5" s="77">
        <v>6.3299632501736802</v>
      </c>
    </row>
    <row r="6" spans="1:3" s="54" customFormat="1" x14ac:dyDescent="0.55000000000000004">
      <c r="A6" s="24" t="s">
        <v>40</v>
      </c>
      <c r="B6" s="77">
        <v>-19.555871796179147</v>
      </c>
      <c r="C6" s="77">
        <v>-17.589561443138464</v>
      </c>
    </row>
    <row r="7" spans="1:3" s="54" customFormat="1" x14ac:dyDescent="0.55000000000000004">
      <c r="A7" s="24" t="s">
        <v>41</v>
      </c>
      <c r="B7" s="77">
        <v>-26.096666848899446</v>
      </c>
      <c r="C7" s="77">
        <v>1.110987301565558E-3</v>
      </c>
    </row>
    <row r="8" spans="1:3" s="54" customFormat="1" x14ac:dyDescent="0.55000000000000004">
      <c r="A8" s="24" t="s">
        <v>42</v>
      </c>
      <c r="B8" s="77">
        <v>0</v>
      </c>
      <c r="C8" s="77">
        <v>0</v>
      </c>
    </row>
    <row r="9" spans="1:3" s="54" customFormat="1" x14ac:dyDescent="0.55000000000000004">
      <c r="A9" s="24" t="s">
        <v>43</v>
      </c>
      <c r="B9" s="77">
        <v>-100</v>
      </c>
      <c r="C9" s="77">
        <v>0</v>
      </c>
    </row>
    <row r="10" spans="1:3" s="54" customFormat="1" x14ac:dyDescent="0.55000000000000004">
      <c r="A10" s="24" t="s">
        <v>44</v>
      </c>
      <c r="B10" s="77">
        <v>14.678500000000001</v>
      </c>
      <c r="C10" s="77">
        <v>19.521500000000003</v>
      </c>
    </row>
    <row r="11" spans="1:3" x14ac:dyDescent="0.55000000000000004">
      <c r="A11" s="24" t="s">
        <v>45</v>
      </c>
      <c r="B11" s="78">
        <v>-92.831260025694206</v>
      </c>
      <c r="C11" s="78">
        <v>-80.192778581043697</v>
      </c>
    </row>
    <row r="12" spans="1:3" x14ac:dyDescent="0.55000000000000004">
      <c r="A12" s="24" t="s">
        <v>46</v>
      </c>
      <c r="B12" s="77">
        <v>-0.80383754398681651</v>
      </c>
      <c r="C12" s="77">
        <v>-0.80383754398681651</v>
      </c>
    </row>
    <row r="13" spans="1:3" s="28" customFormat="1" x14ac:dyDescent="0.55000000000000004">
      <c r="A13" s="24" t="s">
        <v>47</v>
      </c>
      <c r="B13" s="78">
        <v>-20.624508564503806</v>
      </c>
      <c r="C13" s="78">
        <v>-11.782202119498479</v>
      </c>
    </row>
    <row r="14" spans="1:3" s="1" customFormat="1" x14ac:dyDescent="0.55000000000000004">
      <c r="A14" s="24" t="s">
        <v>91</v>
      </c>
      <c r="B14" s="78">
        <v>-100</v>
      </c>
      <c r="C14" s="78">
        <v>0</v>
      </c>
    </row>
    <row r="15" spans="1:3" x14ac:dyDescent="0.55000000000000004">
      <c r="A15" s="10" t="s">
        <v>49</v>
      </c>
      <c r="B15" s="78">
        <v>-100</v>
      </c>
      <c r="C15" s="78">
        <v>0</v>
      </c>
    </row>
    <row r="16" spans="1:3" x14ac:dyDescent="0.55000000000000004">
      <c r="B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zoomScaleNormal="100" workbookViewId="0">
      <selection activeCell="F2" sqref="F2"/>
    </sheetView>
  </sheetViews>
  <sheetFormatPr defaultRowHeight="14.4" x14ac:dyDescent="0.55000000000000004"/>
  <cols>
    <col min="1" max="1" width="9.62890625" style="29"/>
    <col min="2" max="2" width="9.20703125" style="30"/>
    <col min="3" max="3" width="9.62890625" style="30"/>
    <col min="4" max="4" width="9.62890625" style="1"/>
    <col min="5" max="1023" width="9.1015625"/>
  </cols>
  <sheetData>
    <row r="1" spans="1:4" s="34" customFormat="1" ht="15" x14ac:dyDescent="0.55000000000000004">
      <c r="A1" s="31" t="s">
        <v>94</v>
      </c>
      <c r="B1" s="32" t="s">
        <v>98</v>
      </c>
      <c r="C1" s="32" t="s">
        <v>99</v>
      </c>
      <c r="D1" s="33"/>
    </row>
    <row r="2" spans="1:4" ht="15.6" x14ac:dyDescent="0.6">
      <c r="A2" s="5" t="s">
        <v>11</v>
      </c>
      <c r="B2" s="35">
        <f>+(2.40506477447043-2*0.2)*0.000001</f>
        <v>2.0050647744704298E-6</v>
      </c>
      <c r="C2" s="35">
        <f>+(2.40506477447043+2*0.2)*0.000001</f>
        <v>2.8050647744704298E-6</v>
      </c>
      <c r="D2" s="36"/>
    </row>
    <row r="3" spans="1:4" ht="15.6" x14ac:dyDescent="0.6">
      <c r="A3" s="5" t="s">
        <v>12</v>
      </c>
      <c r="B3" s="35">
        <v>55</v>
      </c>
      <c r="C3" s="35">
        <v>55</v>
      </c>
      <c r="D3" s="36"/>
    </row>
    <row r="4" spans="1:4" ht="15.6" x14ac:dyDescent="0.6">
      <c r="A4" s="5" t="s">
        <v>13</v>
      </c>
      <c r="B4" s="35">
        <f>+(137.67048929337-2*11.1)*0.000001</f>
        <v>1.1547048929336998E-4</v>
      </c>
      <c r="C4" s="35">
        <f>+(137.67048929337+2*11.1)*0.000001</f>
        <v>1.5987048929336998E-4</v>
      </c>
      <c r="D4" s="36"/>
    </row>
    <row r="5" spans="1:4" ht="15.6" x14ac:dyDescent="0.6">
      <c r="A5" s="5" t="s">
        <v>14</v>
      </c>
      <c r="B5" s="35">
        <v>1E-3</v>
      </c>
      <c r="C5" s="35">
        <v>0.1</v>
      </c>
      <c r="D5" s="36"/>
    </row>
    <row r="6" spans="1:4" ht="15.6" x14ac:dyDescent="0.6">
      <c r="A6" s="5" t="s">
        <v>15</v>
      </c>
      <c r="B6" s="35">
        <f>+(68.332036945575-2*22.6)*0.000001</f>
        <v>2.3132036945574995E-5</v>
      </c>
      <c r="C6" s="35">
        <f>+(68.332036945575+2*22.6)*0.000001</f>
        <v>1.13532036945575E-4</v>
      </c>
      <c r="D6" s="36"/>
    </row>
    <row r="7" spans="1:4" ht="15.6" x14ac:dyDescent="0.6">
      <c r="A7" s="5" t="s">
        <v>16</v>
      </c>
      <c r="B7" s="37">
        <v>8.7000000000000001E-5</v>
      </c>
      <c r="C7" s="37">
        <v>1.3200000000000001E-4</v>
      </c>
      <c r="D7" s="36"/>
    </row>
    <row r="8" spans="1:4" ht="15.6" x14ac:dyDescent="0.6">
      <c r="A8" s="5" t="s">
        <v>17</v>
      </c>
      <c r="B8" s="38">
        <v>9.9999999999999995E-7</v>
      </c>
      <c r="C8" s="38">
        <v>1E-3</v>
      </c>
      <c r="D8" s="36"/>
    </row>
    <row r="9" spans="1:4" ht="15.6" x14ac:dyDescent="0.6">
      <c r="A9" s="5" t="s">
        <v>18</v>
      </c>
      <c r="B9" s="35">
        <v>1</v>
      </c>
      <c r="C9" s="35">
        <v>1</v>
      </c>
      <c r="D9" s="36"/>
    </row>
    <row r="10" spans="1:4" ht="15.6" x14ac:dyDescent="0.6">
      <c r="A10" s="5" t="s">
        <v>19</v>
      </c>
      <c r="B10" s="38">
        <v>9.9999999999999995E-7</v>
      </c>
      <c r="C10" s="38">
        <v>1E-3</v>
      </c>
      <c r="D10" s="36"/>
    </row>
    <row r="11" spans="1:4" ht="15.6" x14ac:dyDescent="0.6">
      <c r="A11" s="5" t="s">
        <v>20</v>
      </c>
      <c r="B11" s="38">
        <v>9.9999999999999995E-7</v>
      </c>
      <c r="C11" s="38">
        <v>1E-3</v>
      </c>
      <c r="D11" s="36"/>
    </row>
    <row r="12" spans="1:4" ht="15.6" x14ac:dyDescent="0.6">
      <c r="A12" s="5" t="s">
        <v>21</v>
      </c>
      <c r="B12" s="35">
        <f>+(1.5181160404188-2.6/2)*0.000001</f>
        <v>2.1811604041880004E-7</v>
      </c>
      <c r="C12" s="35">
        <f>+(1.5181160404188+2.6*2)*0.000001</f>
        <v>6.7181160404188E-6</v>
      </c>
      <c r="D12" s="36"/>
    </row>
    <row r="13" spans="1:4" ht="15.6" x14ac:dyDescent="0.6">
      <c r="A13" s="5" t="s">
        <v>22</v>
      </c>
      <c r="B13" s="35">
        <v>5.6400000000000005E-4</v>
      </c>
      <c r="C13" s="35">
        <v>3.49E-3</v>
      </c>
      <c r="D13" s="36"/>
    </row>
    <row r="14" spans="1:4" ht="15.6" x14ac:dyDescent="0.6">
      <c r="A14" s="5" t="s">
        <v>23</v>
      </c>
      <c r="B14" s="35">
        <v>1.8699999999999999E-4</v>
      </c>
      <c r="C14" s="35">
        <v>6.9399999999999996E-4</v>
      </c>
      <c r="D14" s="36"/>
    </row>
    <row r="15" spans="1:4" ht="15.6" x14ac:dyDescent="0.6">
      <c r="A15" s="5" t="s">
        <v>24</v>
      </c>
      <c r="B15" s="35">
        <v>1E-8</v>
      </c>
      <c r="C15" s="35">
        <f>1.3875*0.000001</f>
        <v>1.3874999999999998E-6</v>
      </c>
      <c r="D15" s="36"/>
    </row>
    <row r="16" spans="1:4" ht="15.6" x14ac:dyDescent="0.6">
      <c r="A16" s="5" t="s">
        <v>25</v>
      </c>
      <c r="B16" s="35">
        <v>2.5000000000000001E-4</v>
      </c>
      <c r="C16" s="35">
        <v>7.5000000000000002E-4</v>
      </c>
      <c r="D16" s="36"/>
    </row>
    <row r="17" spans="1:4" ht="15.6" x14ac:dyDescent="0.6">
      <c r="A17" s="5" t="s">
        <v>26</v>
      </c>
      <c r="B17" s="35">
        <v>1E-8</v>
      </c>
      <c r="C17" s="35">
        <v>5.5500000000000002E-6</v>
      </c>
      <c r="D17" s="36"/>
    </row>
    <row r="18" spans="1:4" ht="15.6" x14ac:dyDescent="0.6">
      <c r="A18" s="5" t="s">
        <v>27</v>
      </c>
      <c r="B18" s="35">
        <v>6.9100000000000003E-3</v>
      </c>
      <c r="C18" s="35">
        <v>1.17E-2</v>
      </c>
      <c r="D18" s="39"/>
    </row>
    <row r="19" spans="1:4" ht="15.6" x14ac:dyDescent="0.6">
      <c r="A19" s="5" t="s">
        <v>28</v>
      </c>
      <c r="B19" s="35">
        <v>9.8099999999999999E-5</v>
      </c>
      <c r="C19" s="35">
        <v>2.2499999999999999E-4</v>
      </c>
      <c r="D19" s="36"/>
    </row>
    <row r="20" spans="1:4" ht="15.6" x14ac:dyDescent="0.6">
      <c r="A20" s="5" t="s">
        <v>29</v>
      </c>
      <c r="B20" s="35">
        <f>+(346.343900470209-2*81.8)*0.000001</f>
        <v>1.82743900470209E-4</v>
      </c>
      <c r="C20" s="35">
        <f>+(346.343900470209+2*81.8)*0.000001</f>
        <v>5.0994390047020893E-4</v>
      </c>
      <c r="D20" s="36"/>
    </row>
    <row r="21" spans="1:4" ht="15.6" x14ac:dyDescent="0.6">
      <c r="A21" s="5" t="s">
        <v>30</v>
      </c>
      <c r="B21" s="35">
        <f>+(2.56182698457178-2*0.6)*0.000001</f>
        <v>1.3618269845717799E-6</v>
      </c>
      <c r="C21" s="35">
        <f>+(2.56182698457178+2*0.6)*0.000001</f>
        <v>3.7618269845717796E-6</v>
      </c>
      <c r="D21" s="36"/>
    </row>
    <row r="22" spans="1:4" ht="15.6" x14ac:dyDescent="0.6">
      <c r="A22" s="5" t="s">
        <v>31</v>
      </c>
      <c r="B22" s="38">
        <v>9.9999999999999995E-7</v>
      </c>
      <c r="C22" s="40">
        <v>1.21547050601745E-4</v>
      </c>
      <c r="D22" s="36"/>
    </row>
    <row r="23" spans="1:4" x14ac:dyDescent="0.55000000000000004">
      <c r="A23" s="5" t="s">
        <v>32</v>
      </c>
      <c r="B23" s="38">
        <v>9.9999999999999995E-7</v>
      </c>
      <c r="C23" s="40">
        <v>1.21547050601745E-4</v>
      </c>
    </row>
    <row r="24" spans="1:4" x14ac:dyDescent="0.55000000000000004">
      <c r="A24" s="5" t="s">
        <v>33</v>
      </c>
      <c r="B24" s="38">
        <v>9.9999999999999995E-7</v>
      </c>
      <c r="C24" s="41">
        <v>1E-4</v>
      </c>
    </row>
    <row r="25" spans="1:4" x14ac:dyDescent="0.55000000000000004">
      <c r="A25" s="5" t="s">
        <v>34</v>
      </c>
      <c r="B25" s="35">
        <v>2.9600000000000001E-5</v>
      </c>
      <c r="C25" s="35">
        <v>7.1199999999999996E-5</v>
      </c>
    </row>
    <row r="26" spans="1:4" x14ac:dyDescent="0.55000000000000004">
      <c r="A26" s="5" t="s">
        <v>35</v>
      </c>
      <c r="B26" s="35">
        <v>2.2000000000000001E-6</v>
      </c>
      <c r="C26" s="35">
        <v>3.4000000000000001E-6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Saa</dc:creator>
  <cp:lastModifiedBy>Pedro Andres Saa Higuera</cp:lastModifiedBy>
  <cp:revision>3</cp:revision>
  <dcterms:created xsi:type="dcterms:W3CDTF">2013-11-24T08:34:35Z</dcterms:created>
  <dcterms:modified xsi:type="dcterms:W3CDTF">2018-08-30T22:15:19Z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