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143838/projects/fedbatch-data-correction/notebooks/"/>
    </mc:Choice>
  </mc:AlternateContent>
  <xr:revisionPtr revIDLastSave="0" documentId="13_ncr:1_{DB1056D7-794D-C147-B794-918C8832DF97}" xr6:coauthVersionLast="47" xr6:coauthVersionMax="47" xr10:uidLastSave="{00000000-0000-0000-0000-000000000000}"/>
  <bookViews>
    <workbookView xWindow="0" yWindow="0" windowWidth="38400" windowHeight="21240" activeTab="1" xr2:uid="{4BC06958-7F9F-46FC-B891-40DE1E1E3B4A}"/>
  </bookViews>
  <sheets>
    <sheet name="To do" sheetId="1" r:id="rId1"/>
    <sheet name="Instructions" sheetId="13" r:id="rId2"/>
    <sheet name="Bioreactor_data" sheetId="2" r:id="rId3"/>
    <sheet name="Raw concentration data" sheetId="6" r:id="rId4"/>
    <sheet name="Feed corrections" sheetId="10" r:id="rId5"/>
    <sheet name="Pseudo_batch_corrected" sheetId="9" r:id="rId6"/>
    <sheet name="Visualisations" sheetId="12" r:id="rId7"/>
    <sheet name="Feed definitions" sheetId="3" r:id="rId8"/>
    <sheet name="Parameters" sheetId="7" r:id="rId9"/>
    <sheet name="Phase_1_Helper_data" sheetId="11" r:id="rId10"/>
  </sheets>
  <definedNames>
    <definedName name="_xlnm._FilterDatabase" localSheetId="6" hidden="1">Visualisations!$A$1:$V$42</definedName>
    <definedName name="B_time">INDEX(Bioreactor_data!$E$4:$E$50,MATCH(Pseudo_batch_corrected!A1048574,Bioreactor_data!$E$4:$E$50,0)):INDEX(Bioreactor_data!$E$4:$E$50,MATCH(Pseudo_batch_corrected!A1048575,Bioreactor_data!$E$4:$E$50,0))</definedName>
    <definedName name="B_val">INDEX(Pseudo_batch_corrected!A$3:A$50,MATCH(Pseudo_batch_corrected!A1048573,Bioreactor_data!$E$4:$E$50,0)):INDEX(Pseudo_batch_corrected!A$3:A$50,MATCH(Pseudo_batch_corrected!A1048574,Bioreactor_data!$E$4:$E$50,0))</definedName>
    <definedName name="Biomass">Bioreactor_data!$AH$4:$AH$53</definedName>
    <definedName name="test1">INDEX(Bioreactor_data!$E$4:$E$50,MATCH(Pseudo_batch_corrected!XER1048566,Bioreactor_data!$E$4:$E$50,0)):INDEX(Bioreactor_data!$E$4:$E$50,MATCH(Pseudo_batch_corrected!XER1048567,Bioreactor_data!$E$4:$E$50,0))</definedName>
    <definedName name="test2">INDEX(Pseudo_batch_corrected!XFD$3:XFD$50,MATCH(Pseudo_batch_corrected!XFD1048565,Bioreactor_data!$E$4:$E$50,0)):INDEX(Pseudo_batch_corrected!XFD$3:XFD$50,MATCH(Pseudo_batch_corrected!XFD1048566,Bioreactor_data!$E$4:$E$50,0))</definedName>
    <definedName name="Time">Bioreactor_data!$AG$4:$AG$53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 i="2" l="1"/>
  <c r="F10" i="2" s="1"/>
  <c r="F11" i="2" s="1"/>
  <c r="F12" i="2" s="1"/>
  <c r="F13" i="2" s="1"/>
  <c r="F14" i="2" s="1"/>
  <c r="F15" i="2" s="1"/>
  <c r="F5" i="2"/>
  <c r="C1" i="10"/>
  <c r="B108" i="11" l="1"/>
  <c r="C108" i="11"/>
  <c r="D108" i="11"/>
  <c r="E108" i="11"/>
  <c r="F108" i="11"/>
  <c r="G108" i="11"/>
  <c r="H108" i="11"/>
  <c r="I108" i="11"/>
  <c r="J108" i="11"/>
  <c r="K108" i="11"/>
  <c r="L108" i="11"/>
  <c r="M108" i="11"/>
  <c r="N108" i="11"/>
  <c r="O108" i="11"/>
  <c r="P108" i="11"/>
  <c r="Q108" i="11"/>
  <c r="R108" i="11"/>
  <c r="S108" i="11"/>
  <c r="T108" i="11"/>
  <c r="U108" i="11"/>
  <c r="B109" i="11"/>
  <c r="C109" i="11"/>
  <c r="D109" i="11"/>
  <c r="E109" i="11"/>
  <c r="F109" i="11"/>
  <c r="G109" i="11"/>
  <c r="H109" i="11"/>
  <c r="I109" i="11"/>
  <c r="J109" i="11"/>
  <c r="K109" i="11"/>
  <c r="L109" i="11"/>
  <c r="M109" i="11"/>
  <c r="N109" i="11"/>
  <c r="O109" i="11"/>
  <c r="P109" i="11"/>
  <c r="Q109" i="11"/>
  <c r="R109" i="11"/>
  <c r="S109" i="11"/>
  <c r="T109" i="11"/>
  <c r="U109" i="11"/>
  <c r="B110" i="11"/>
  <c r="C110" i="11"/>
  <c r="D110" i="11"/>
  <c r="E110" i="11"/>
  <c r="F110" i="11"/>
  <c r="G110" i="11"/>
  <c r="H110" i="11"/>
  <c r="I110" i="11"/>
  <c r="J110" i="11"/>
  <c r="K110" i="11"/>
  <c r="L110" i="11"/>
  <c r="M110" i="11"/>
  <c r="N110" i="11"/>
  <c r="O110" i="11"/>
  <c r="P110" i="11"/>
  <c r="Q110" i="11"/>
  <c r="R110" i="11"/>
  <c r="S110" i="11"/>
  <c r="T110" i="11"/>
  <c r="U110" i="11"/>
  <c r="B111" i="11"/>
  <c r="C111" i="11"/>
  <c r="D111" i="11"/>
  <c r="E111" i="11"/>
  <c r="F111" i="11"/>
  <c r="G111" i="11"/>
  <c r="H111" i="11"/>
  <c r="I111" i="11"/>
  <c r="J111" i="11"/>
  <c r="K111" i="11"/>
  <c r="L111" i="11"/>
  <c r="M111" i="11"/>
  <c r="N111" i="11"/>
  <c r="O111" i="11"/>
  <c r="P111" i="11"/>
  <c r="Q111" i="11"/>
  <c r="R111" i="11"/>
  <c r="S111" i="11"/>
  <c r="T111" i="11"/>
  <c r="U111" i="11"/>
  <c r="B112" i="11"/>
  <c r="C112" i="11"/>
  <c r="D112" i="11"/>
  <c r="E112" i="11"/>
  <c r="F112" i="11"/>
  <c r="G112" i="11"/>
  <c r="H112" i="11"/>
  <c r="I112" i="11"/>
  <c r="J112" i="11"/>
  <c r="K112" i="11"/>
  <c r="L112" i="11"/>
  <c r="M112" i="11"/>
  <c r="N112" i="11"/>
  <c r="O112" i="11"/>
  <c r="P112" i="11"/>
  <c r="Q112" i="11"/>
  <c r="R112" i="11"/>
  <c r="S112" i="11"/>
  <c r="T112" i="11"/>
  <c r="U112" i="11"/>
  <c r="B113" i="11"/>
  <c r="C113" i="11"/>
  <c r="D113" i="11"/>
  <c r="E113" i="11"/>
  <c r="F113" i="11"/>
  <c r="G113" i="11"/>
  <c r="H113" i="11"/>
  <c r="I113" i="11"/>
  <c r="J113" i="11"/>
  <c r="K113" i="11"/>
  <c r="L113" i="11"/>
  <c r="M113" i="11"/>
  <c r="N113" i="11"/>
  <c r="O113" i="11"/>
  <c r="P113" i="11"/>
  <c r="Q113" i="11"/>
  <c r="R113" i="11"/>
  <c r="S113" i="11"/>
  <c r="T113" i="11"/>
  <c r="U113" i="11"/>
  <c r="B114" i="11"/>
  <c r="C114" i="11"/>
  <c r="D114" i="11"/>
  <c r="E114" i="11"/>
  <c r="F114" i="11"/>
  <c r="G114" i="11"/>
  <c r="H114" i="11"/>
  <c r="I114" i="11"/>
  <c r="J114" i="11"/>
  <c r="K114" i="11"/>
  <c r="L114" i="11"/>
  <c r="M114" i="11"/>
  <c r="N114" i="11"/>
  <c r="O114" i="11"/>
  <c r="P114" i="11"/>
  <c r="Q114" i="11"/>
  <c r="R114" i="11"/>
  <c r="S114" i="11"/>
  <c r="T114" i="11"/>
  <c r="U114" i="11"/>
  <c r="B115" i="11"/>
  <c r="C115" i="11"/>
  <c r="D115" i="11"/>
  <c r="E115" i="11"/>
  <c r="F115" i="11"/>
  <c r="G115" i="11"/>
  <c r="H115" i="11"/>
  <c r="I115" i="11"/>
  <c r="J115" i="11"/>
  <c r="K115" i="11"/>
  <c r="L115" i="11"/>
  <c r="M115" i="11"/>
  <c r="N115" i="11"/>
  <c r="O115" i="11"/>
  <c r="P115" i="11"/>
  <c r="Q115" i="11"/>
  <c r="R115" i="11"/>
  <c r="S115" i="11"/>
  <c r="T115" i="11"/>
  <c r="U115" i="11"/>
  <c r="B116" i="11"/>
  <c r="C116" i="11"/>
  <c r="D116" i="11"/>
  <c r="E116" i="11"/>
  <c r="F116" i="11"/>
  <c r="G116" i="11"/>
  <c r="H116" i="11"/>
  <c r="I116" i="11"/>
  <c r="J116" i="11"/>
  <c r="K116" i="11"/>
  <c r="L116" i="11"/>
  <c r="M116" i="11"/>
  <c r="N116" i="11"/>
  <c r="O116" i="11"/>
  <c r="P116" i="11"/>
  <c r="Q116" i="11"/>
  <c r="R116" i="11"/>
  <c r="S116" i="11"/>
  <c r="T116" i="11"/>
  <c r="U116" i="11"/>
  <c r="B117" i="11"/>
  <c r="C117" i="11"/>
  <c r="D117" i="11"/>
  <c r="E117" i="11"/>
  <c r="F117" i="11"/>
  <c r="G117" i="11"/>
  <c r="H117" i="11"/>
  <c r="I117" i="11"/>
  <c r="J117" i="11"/>
  <c r="K117" i="11"/>
  <c r="L117" i="11"/>
  <c r="M117" i="11"/>
  <c r="N117" i="11"/>
  <c r="O117" i="11"/>
  <c r="P117" i="11"/>
  <c r="Q117" i="11"/>
  <c r="R117" i="11"/>
  <c r="S117" i="11"/>
  <c r="T117" i="11"/>
  <c r="U117" i="11"/>
  <c r="B118" i="11"/>
  <c r="C118" i="11"/>
  <c r="D118" i="11"/>
  <c r="E118" i="11"/>
  <c r="F118" i="11"/>
  <c r="G118" i="11"/>
  <c r="H118" i="11"/>
  <c r="I118" i="11"/>
  <c r="J118" i="11"/>
  <c r="K118" i="11"/>
  <c r="L118" i="11"/>
  <c r="M118" i="11"/>
  <c r="N118" i="11"/>
  <c r="O118" i="11"/>
  <c r="P118" i="11"/>
  <c r="Q118" i="11"/>
  <c r="R118" i="11"/>
  <c r="S118" i="11"/>
  <c r="T118" i="11"/>
  <c r="U118" i="11"/>
  <c r="B119" i="11"/>
  <c r="C119" i="11"/>
  <c r="D119" i="11"/>
  <c r="E119" i="11"/>
  <c r="F119" i="11"/>
  <c r="G119" i="11"/>
  <c r="H119" i="11"/>
  <c r="I119" i="11"/>
  <c r="J119" i="11"/>
  <c r="K119" i="11"/>
  <c r="L119" i="11"/>
  <c r="M119" i="11"/>
  <c r="N119" i="11"/>
  <c r="O119" i="11"/>
  <c r="P119" i="11"/>
  <c r="Q119" i="11"/>
  <c r="R119" i="11"/>
  <c r="S119" i="11"/>
  <c r="T119" i="11"/>
  <c r="U119" i="11"/>
  <c r="B120" i="11"/>
  <c r="C120" i="11"/>
  <c r="D120" i="11"/>
  <c r="E120" i="11"/>
  <c r="F120" i="11"/>
  <c r="G120" i="11"/>
  <c r="H120" i="11"/>
  <c r="I120" i="11"/>
  <c r="J120" i="11"/>
  <c r="K120" i="11"/>
  <c r="L120" i="11"/>
  <c r="M120" i="11"/>
  <c r="N120" i="11"/>
  <c r="O120" i="11"/>
  <c r="P120" i="11"/>
  <c r="Q120" i="11"/>
  <c r="R120" i="11"/>
  <c r="S120" i="11"/>
  <c r="T120" i="11"/>
  <c r="U120" i="11"/>
  <c r="B121" i="11"/>
  <c r="C121" i="11"/>
  <c r="D121" i="11"/>
  <c r="E121" i="11"/>
  <c r="F121" i="11"/>
  <c r="G121" i="11"/>
  <c r="H121" i="11"/>
  <c r="I121" i="11"/>
  <c r="J121" i="11"/>
  <c r="K121" i="11"/>
  <c r="L121" i="11"/>
  <c r="M121" i="11"/>
  <c r="N121" i="11"/>
  <c r="O121" i="11"/>
  <c r="P121" i="11"/>
  <c r="Q121" i="11"/>
  <c r="R121" i="11"/>
  <c r="S121" i="11"/>
  <c r="T121" i="11"/>
  <c r="U121" i="11"/>
  <c r="B122" i="11"/>
  <c r="C122" i="11"/>
  <c r="D122" i="11"/>
  <c r="E122" i="11"/>
  <c r="F122" i="11"/>
  <c r="G122" i="11"/>
  <c r="H122" i="11"/>
  <c r="I122" i="11"/>
  <c r="J122" i="11"/>
  <c r="K122" i="11"/>
  <c r="L122" i="11"/>
  <c r="M122" i="11"/>
  <c r="N122" i="11"/>
  <c r="O122" i="11"/>
  <c r="P122" i="11"/>
  <c r="Q122" i="11"/>
  <c r="R122" i="11"/>
  <c r="S122" i="11"/>
  <c r="T122" i="11"/>
  <c r="U122" i="11"/>
  <c r="B123" i="11"/>
  <c r="C123" i="11"/>
  <c r="D123" i="11"/>
  <c r="E123" i="11"/>
  <c r="F123" i="11"/>
  <c r="G123" i="11"/>
  <c r="H123" i="11"/>
  <c r="I123" i="11"/>
  <c r="J123" i="11"/>
  <c r="K123" i="11"/>
  <c r="L123" i="11"/>
  <c r="M123" i="11"/>
  <c r="N123" i="11"/>
  <c r="O123" i="11"/>
  <c r="P123" i="11"/>
  <c r="Q123" i="11"/>
  <c r="R123" i="11"/>
  <c r="S123" i="11"/>
  <c r="T123" i="11"/>
  <c r="U123" i="11"/>
  <c r="B124" i="11"/>
  <c r="C124" i="11"/>
  <c r="D124" i="11"/>
  <c r="E124" i="11"/>
  <c r="F124" i="11"/>
  <c r="G124" i="11"/>
  <c r="H124" i="11"/>
  <c r="I124" i="11"/>
  <c r="J124" i="11"/>
  <c r="K124" i="11"/>
  <c r="L124" i="11"/>
  <c r="M124" i="11"/>
  <c r="N124" i="11"/>
  <c r="O124" i="11"/>
  <c r="P124" i="11"/>
  <c r="Q124" i="11"/>
  <c r="R124" i="11"/>
  <c r="S124" i="11"/>
  <c r="T124" i="11"/>
  <c r="U124" i="11"/>
  <c r="B125" i="11"/>
  <c r="C125" i="11"/>
  <c r="D125" i="11"/>
  <c r="E125" i="11"/>
  <c r="F125" i="11"/>
  <c r="G125" i="11"/>
  <c r="H125" i="11"/>
  <c r="I125" i="11"/>
  <c r="J125" i="11"/>
  <c r="K125" i="11"/>
  <c r="L125" i="11"/>
  <c r="M125" i="11"/>
  <c r="N125" i="11"/>
  <c r="O125" i="11"/>
  <c r="P125" i="11"/>
  <c r="Q125" i="11"/>
  <c r="R125" i="11"/>
  <c r="S125" i="11"/>
  <c r="T125" i="11"/>
  <c r="U125" i="11"/>
  <c r="B126" i="11"/>
  <c r="C126" i="11"/>
  <c r="D126" i="11"/>
  <c r="E126" i="11"/>
  <c r="F126" i="11"/>
  <c r="G126" i="11"/>
  <c r="H126" i="11"/>
  <c r="I126" i="11"/>
  <c r="J126" i="11"/>
  <c r="K126" i="11"/>
  <c r="L126" i="11"/>
  <c r="M126" i="11"/>
  <c r="N126" i="11"/>
  <c r="O126" i="11"/>
  <c r="P126" i="11"/>
  <c r="Q126" i="11"/>
  <c r="R126" i="11"/>
  <c r="S126" i="11"/>
  <c r="T126" i="11"/>
  <c r="U126" i="11"/>
  <c r="B127" i="11"/>
  <c r="C127" i="11"/>
  <c r="D127" i="11"/>
  <c r="E127" i="11"/>
  <c r="F127" i="11"/>
  <c r="G127" i="11"/>
  <c r="H127" i="11"/>
  <c r="I127" i="11"/>
  <c r="J127" i="11"/>
  <c r="K127" i="11"/>
  <c r="L127" i="11"/>
  <c r="M127" i="11"/>
  <c r="N127" i="11"/>
  <c r="O127" i="11"/>
  <c r="P127" i="11"/>
  <c r="Q127" i="11"/>
  <c r="R127" i="11"/>
  <c r="S127" i="11"/>
  <c r="T127" i="11"/>
  <c r="U127" i="11"/>
  <c r="B128" i="11"/>
  <c r="C128" i="11"/>
  <c r="D128" i="11"/>
  <c r="E128" i="11"/>
  <c r="F128" i="11"/>
  <c r="G128" i="11"/>
  <c r="H128" i="11"/>
  <c r="I128" i="11"/>
  <c r="J128" i="11"/>
  <c r="K128" i="11"/>
  <c r="L128" i="11"/>
  <c r="M128" i="11"/>
  <c r="N128" i="11"/>
  <c r="O128" i="11"/>
  <c r="P128" i="11"/>
  <c r="Q128" i="11"/>
  <c r="R128" i="11"/>
  <c r="S128" i="11"/>
  <c r="T128" i="11"/>
  <c r="U128" i="11"/>
  <c r="B129" i="11"/>
  <c r="C129" i="11"/>
  <c r="D129" i="11"/>
  <c r="E129" i="11"/>
  <c r="F129" i="11"/>
  <c r="G129" i="11"/>
  <c r="H129" i="11"/>
  <c r="I129" i="11"/>
  <c r="J129" i="11"/>
  <c r="K129" i="11"/>
  <c r="L129" i="11"/>
  <c r="M129" i="11"/>
  <c r="N129" i="11"/>
  <c r="O129" i="11"/>
  <c r="P129" i="11"/>
  <c r="Q129" i="11"/>
  <c r="R129" i="11"/>
  <c r="S129" i="11"/>
  <c r="T129" i="11"/>
  <c r="U129" i="11"/>
  <c r="B130" i="11"/>
  <c r="C130" i="11"/>
  <c r="D130" i="11"/>
  <c r="E130" i="11"/>
  <c r="F130" i="11"/>
  <c r="G130" i="11"/>
  <c r="H130" i="11"/>
  <c r="I130" i="11"/>
  <c r="J130" i="11"/>
  <c r="K130" i="11"/>
  <c r="L130" i="11"/>
  <c r="M130" i="11"/>
  <c r="N130" i="11"/>
  <c r="O130" i="11"/>
  <c r="P130" i="11"/>
  <c r="Q130" i="11"/>
  <c r="R130" i="11"/>
  <c r="S130" i="11"/>
  <c r="T130" i="11"/>
  <c r="U130" i="11"/>
  <c r="B131" i="11"/>
  <c r="C131" i="11"/>
  <c r="D131" i="11"/>
  <c r="E131" i="11"/>
  <c r="F131" i="11"/>
  <c r="G131" i="11"/>
  <c r="H131" i="11"/>
  <c r="I131" i="11"/>
  <c r="J131" i="11"/>
  <c r="K131" i="11"/>
  <c r="L131" i="11"/>
  <c r="M131" i="11"/>
  <c r="N131" i="11"/>
  <c r="O131" i="11"/>
  <c r="P131" i="11"/>
  <c r="Q131" i="11"/>
  <c r="R131" i="11"/>
  <c r="S131" i="11"/>
  <c r="T131" i="11"/>
  <c r="U131" i="11"/>
  <c r="B132" i="11"/>
  <c r="C132" i="11"/>
  <c r="D132" i="11"/>
  <c r="E132" i="11"/>
  <c r="F132" i="11"/>
  <c r="G132" i="11"/>
  <c r="H132" i="11"/>
  <c r="I132" i="11"/>
  <c r="J132" i="11"/>
  <c r="K132" i="11"/>
  <c r="L132" i="11"/>
  <c r="M132" i="11"/>
  <c r="N132" i="11"/>
  <c r="O132" i="11"/>
  <c r="P132" i="11"/>
  <c r="Q132" i="11"/>
  <c r="R132" i="11"/>
  <c r="S132" i="11"/>
  <c r="T132" i="11"/>
  <c r="U132" i="11"/>
  <c r="B133" i="11"/>
  <c r="C133" i="11"/>
  <c r="D133" i="11"/>
  <c r="E133" i="11"/>
  <c r="F133" i="11"/>
  <c r="G133" i="11"/>
  <c r="H133" i="11"/>
  <c r="I133" i="11"/>
  <c r="J133" i="11"/>
  <c r="K133" i="11"/>
  <c r="L133" i="11"/>
  <c r="M133" i="11"/>
  <c r="N133" i="11"/>
  <c r="O133" i="11"/>
  <c r="P133" i="11"/>
  <c r="Q133" i="11"/>
  <c r="R133" i="11"/>
  <c r="S133" i="11"/>
  <c r="T133" i="11"/>
  <c r="U133" i="11"/>
  <c r="B134" i="11"/>
  <c r="C134" i="11"/>
  <c r="D134" i="11"/>
  <c r="E134" i="11"/>
  <c r="F134" i="11"/>
  <c r="G134" i="11"/>
  <c r="H134" i="11"/>
  <c r="I134" i="11"/>
  <c r="J134" i="11"/>
  <c r="K134" i="11"/>
  <c r="L134" i="11"/>
  <c r="M134" i="11"/>
  <c r="N134" i="11"/>
  <c r="O134" i="11"/>
  <c r="P134" i="11"/>
  <c r="Q134" i="11"/>
  <c r="R134" i="11"/>
  <c r="S134" i="11"/>
  <c r="T134" i="11"/>
  <c r="U134" i="11"/>
  <c r="B135" i="11"/>
  <c r="C135" i="11"/>
  <c r="D135" i="11"/>
  <c r="E135" i="11"/>
  <c r="F135" i="11"/>
  <c r="G135" i="11"/>
  <c r="H135" i="11"/>
  <c r="I135" i="11"/>
  <c r="J135" i="11"/>
  <c r="K135" i="11"/>
  <c r="L135" i="11"/>
  <c r="M135" i="11"/>
  <c r="N135" i="11"/>
  <c r="O135" i="11"/>
  <c r="P135" i="11"/>
  <c r="Q135" i="11"/>
  <c r="R135" i="11"/>
  <c r="S135" i="11"/>
  <c r="T135" i="11"/>
  <c r="U135" i="11"/>
  <c r="B136" i="11"/>
  <c r="C136" i="11"/>
  <c r="D136" i="11"/>
  <c r="E136" i="11"/>
  <c r="F136" i="11"/>
  <c r="G136" i="11"/>
  <c r="H136" i="11"/>
  <c r="I136" i="11"/>
  <c r="J136" i="11"/>
  <c r="K136" i="11"/>
  <c r="L136" i="11"/>
  <c r="M136" i="11"/>
  <c r="N136" i="11"/>
  <c r="O136" i="11"/>
  <c r="P136" i="11"/>
  <c r="Q136" i="11"/>
  <c r="R136" i="11"/>
  <c r="S136" i="11"/>
  <c r="T136" i="11"/>
  <c r="U136" i="11"/>
  <c r="B137" i="11"/>
  <c r="C137" i="11"/>
  <c r="D137" i="11"/>
  <c r="E137" i="11"/>
  <c r="F137" i="11"/>
  <c r="G137" i="11"/>
  <c r="H137" i="11"/>
  <c r="I137" i="11"/>
  <c r="J137" i="11"/>
  <c r="K137" i="11"/>
  <c r="L137" i="11"/>
  <c r="M137" i="11"/>
  <c r="N137" i="11"/>
  <c r="O137" i="11"/>
  <c r="P137" i="11"/>
  <c r="Q137" i="11"/>
  <c r="R137" i="11"/>
  <c r="S137" i="11"/>
  <c r="T137" i="11"/>
  <c r="U137" i="11"/>
  <c r="B138" i="11"/>
  <c r="C138" i="11"/>
  <c r="D138" i="11"/>
  <c r="E138" i="11"/>
  <c r="F138" i="11"/>
  <c r="G138" i="11"/>
  <c r="H138" i="11"/>
  <c r="I138" i="11"/>
  <c r="J138" i="11"/>
  <c r="K138" i="11"/>
  <c r="L138" i="11"/>
  <c r="M138" i="11"/>
  <c r="N138" i="11"/>
  <c r="O138" i="11"/>
  <c r="P138" i="11"/>
  <c r="Q138" i="11"/>
  <c r="R138" i="11"/>
  <c r="S138" i="11"/>
  <c r="T138" i="11"/>
  <c r="U138" i="11"/>
  <c r="B139" i="11"/>
  <c r="C139" i="11"/>
  <c r="D139" i="11"/>
  <c r="E139" i="11"/>
  <c r="F139" i="11"/>
  <c r="G139" i="11"/>
  <c r="H139" i="11"/>
  <c r="I139" i="11"/>
  <c r="J139" i="11"/>
  <c r="K139" i="11"/>
  <c r="L139" i="11"/>
  <c r="M139" i="11"/>
  <c r="N139" i="11"/>
  <c r="O139" i="11"/>
  <c r="P139" i="11"/>
  <c r="Q139" i="11"/>
  <c r="R139" i="11"/>
  <c r="S139" i="11"/>
  <c r="T139" i="11"/>
  <c r="U139" i="11"/>
  <c r="B140" i="11"/>
  <c r="C140" i="11"/>
  <c r="D140" i="11"/>
  <c r="E140" i="11"/>
  <c r="F140" i="11"/>
  <c r="G140" i="11"/>
  <c r="H140" i="11"/>
  <c r="I140" i="11"/>
  <c r="J140" i="11"/>
  <c r="K140" i="11"/>
  <c r="L140" i="11"/>
  <c r="M140" i="11"/>
  <c r="N140" i="11"/>
  <c r="O140" i="11"/>
  <c r="P140" i="11"/>
  <c r="Q140" i="11"/>
  <c r="R140" i="11"/>
  <c r="S140" i="11"/>
  <c r="T140" i="11"/>
  <c r="U140" i="11"/>
  <c r="B141" i="11"/>
  <c r="C141" i="11"/>
  <c r="D141" i="11"/>
  <c r="E141" i="11"/>
  <c r="F141" i="11"/>
  <c r="G141" i="11"/>
  <c r="H141" i="11"/>
  <c r="I141" i="11"/>
  <c r="J141" i="11"/>
  <c r="K141" i="11"/>
  <c r="L141" i="11"/>
  <c r="M141" i="11"/>
  <c r="N141" i="11"/>
  <c r="O141" i="11"/>
  <c r="P141" i="11"/>
  <c r="Q141" i="11"/>
  <c r="R141" i="11"/>
  <c r="S141" i="11"/>
  <c r="T141" i="11"/>
  <c r="U141" i="11"/>
  <c r="B142" i="11"/>
  <c r="C142" i="11"/>
  <c r="D142" i="11"/>
  <c r="E142" i="11"/>
  <c r="F142" i="11"/>
  <c r="G142" i="11"/>
  <c r="H142" i="11"/>
  <c r="I142" i="11"/>
  <c r="J142" i="11"/>
  <c r="K142" i="11"/>
  <c r="L142" i="11"/>
  <c r="M142" i="11"/>
  <c r="N142" i="11"/>
  <c r="O142" i="11"/>
  <c r="P142" i="11"/>
  <c r="Q142" i="11"/>
  <c r="R142" i="11"/>
  <c r="S142" i="11"/>
  <c r="T142" i="11"/>
  <c r="U142" i="11"/>
  <c r="B143" i="11"/>
  <c r="C143" i="11"/>
  <c r="D143" i="11"/>
  <c r="E143" i="11"/>
  <c r="F143" i="11"/>
  <c r="G143" i="11"/>
  <c r="H143" i="11"/>
  <c r="I143" i="11"/>
  <c r="J143" i="11"/>
  <c r="K143" i="11"/>
  <c r="L143" i="11"/>
  <c r="M143" i="11"/>
  <c r="N143" i="11"/>
  <c r="O143" i="11"/>
  <c r="P143" i="11"/>
  <c r="Q143" i="11"/>
  <c r="R143" i="11"/>
  <c r="S143" i="11"/>
  <c r="T143" i="11"/>
  <c r="U143" i="11"/>
  <c r="B144" i="11"/>
  <c r="C144" i="11"/>
  <c r="D144" i="11"/>
  <c r="E144" i="11"/>
  <c r="F144" i="11"/>
  <c r="G144" i="11"/>
  <c r="H144" i="11"/>
  <c r="I144" i="11"/>
  <c r="J144" i="11"/>
  <c r="K144" i="11"/>
  <c r="L144" i="11"/>
  <c r="M144" i="11"/>
  <c r="N144" i="11"/>
  <c r="O144" i="11"/>
  <c r="P144" i="11"/>
  <c r="Q144" i="11"/>
  <c r="R144" i="11"/>
  <c r="S144" i="11"/>
  <c r="T144" i="11"/>
  <c r="U144" i="11"/>
  <c r="B145" i="11"/>
  <c r="C145" i="11"/>
  <c r="D145" i="11"/>
  <c r="E145" i="11"/>
  <c r="F145" i="11"/>
  <c r="G145" i="11"/>
  <c r="H145" i="11"/>
  <c r="I145" i="11"/>
  <c r="J145" i="11"/>
  <c r="K145" i="11"/>
  <c r="L145" i="11"/>
  <c r="M145" i="11"/>
  <c r="N145" i="11"/>
  <c r="O145" i="11"/>
  <c r="P145" i="11"/>
  <c r="Q145" i="11"/>
  <c r="R145" i="11"/>
  <c r="S145" i="11"/>
  <c r="T145" i="11"/>
  <c r="U145" i="11"/>
  <c r="B146" i="11"/>
  <c r="C146" i="11"/>
  <c r="D146" i="11"/>
  <c r="E146" i="11"/>
  <c r="F146" i="11"/>
  <c r="G146" i="11"/>
  <c r="H146" i="11"/>
  <c r="I146" i="11"/>
  <c r="J146" i="11"/>
  <c r="K146" i="11"/>
  <c r="L146" i="11"/>
  <c r="M146" i="11"/>
  <c r="N146" i="11"/>
  <c r="O146" i="11"/>
  <c r="P146" i="11"/>
  <c r="Q146" i="11"/>
  <c r="R146" i="11"/>
  <c r="S146" i="11"/>
  <c r="T146" i="11"/>
  <c r="U146" i="11"/>
  <c r="B147" i="11"/>
  <c r="C147" i="11"/>
  <c r="D147" i="11"/>
  <c r="E147" i="11"/>
  <c r="F147" i="11"/>
  <c r="G147" i="11"/>
  <c r="H147" i="11"/>
  <c r="I147" i="11"/>
  <c r="J147" i="11"/>
  <c r="K147" i="11"/>
  <c r="L147" i="11"/>
  <c r="M147" i="11"/>
  <c r="N147" i="11"/>
  <c r="O147" i="11"/>
  <c r="P147" i="11"/>
  <c r="Q147" i="11"/>
  <c r="R147" i="11"/>
  <c r="S147" i="11"/>
  <c r="T147" i="11"/>
  <c r="U147" i="11"/>
  <c r="B148" i="11"/>
  <c r="C148" i="11"/>
  <c r="D148" i="11"/>
  <c r="E148" i="11"/>
  <c r="F148" i="11"/>
  <c r="G148" i="11"/>
  <c r="H148" i="11"/>
  <c r="I148" i="11"/>
  <c r="J148" i="11"/>
  <c r="K148" i="11"/>
  <c r="L148" i="11"/>
  <c r="M148" i="11"/>
  <c r="N148" i="11"/>
  <c r="O148" i="11"/>
  <c r="P148" i="11"/>
  <c r="Q148" i="11"/>
  <c r="R148" i="11"/>
  <c r="S148" i="11"/>
  <c r="T148" i="11"/>
  <c r="U148" i="11"/>
  <c r="B149" i="11"/>
  <c r="C149" i="11"/>
  <c r="D149" i="11"/>
  <c r="E149" i="11"/>
  <c r="F149" i="11"/>
  <c r="G149" i="11"/>
  <c r="H149" i="11"/>
  <c r="I149" i="11"/>
  <c r="J149" i="11"/>
  <c r="K149" i="11"/>
  <c r="L149" i="11"/>
  <c r="M149" i="11"/>
  <c r="N149" i="11"/>
  <c r="O149" i="11"/>
  <c r="P149" i="11"/>
  <c r="Q149" i="11"/>
  <c r="R149" i="11"/>
  <c r="S149" i="11"/>
  <c r="T149" i="11"/>
  <c r="U149" i="11"/>
  <c r="B150" i="11"/>
  <c r="C150" i="11"/>
  <c r="D150" i="11"/>
  <c r="E150" i="11"/>
  <c r="F150" i="11"/>
  <c r="G150" i="11"/>
  <c r="H150" i="11"/>
  <c r="I150" i="11"/>
  <c r="J150" i="11"/>
  <c r="K150" i="11"/>
  <c r="L150" i="11"/>
  <c r="M150" i="11"/>
  <c r="N150" i="11"/>
  <c r="O150" i="11"/>
  <c r="P150" i="11"/>
  <c r="Q150" i="11"/>
  <c r="R150" i="11"/>
  <c r="S150" i="11"/>
  <c r="T150" i="11"/>
  <c r="U150" i="11"/>
  <c r="B151" i="11"/>
  <c r="C151" i="11"/>
  <c r="D151" i="11"/>
  <c r="E151" i="11"/>
  <c r="F151" i="11"/>
  <c r="G151" i="11"/>
  <c r="H151" i="11"/>
  <c r="I151" i="11"/>
  <c r="J151" i="11"/>
  <c r="K151" i="11"/>
  <c r="L151" i="11"/>
  <c r="M151" i="11"/>
  <c r="N151" i="11"/>
  <c r="O151" i="11"/>
  <c r="P151" i="11"/>
  <c r="Q151" i="11"/>
  <c r="R151" i="11"/>
  <c r="S151" i="11"/>
  <c r="T151" i="11"/>
  <c r="U151" i="11"/>
  <c r="B158" i="11"/>
  <c r="C158" i="11"/>
  <c r="D158" i="11"/>
  <c r="E158" i="11"/>
  <c r="F158" i="11"/>
  <c r="G158" i="11"/>
  <c r="H158" i="11"/>
  <c r="I158" i="11"/>
  <c r="J158" i="11"/>
  <c r="K158" i="11"/>
  <c r="L158" i="11"/>
  <c r="M158" i="11"/>
  <c r="N158" i="11"/>
  <c r="O158" i="11"/>
  <c r="P158" i="11"/>
  <c r="Q158" i="11"/>
  <c r="R158" i="11"/>
  <c r="S158" i="11"/>
  <c r="T158" i="11"/>
  <c r="U158" i="11"/>
  <c r="B159" i="11"/>
  <c r="C159" i="11"/>
  <c r="D159" i="11"/>
  <c r="E159" i="11"/>
  <c r="F159" i="11"/>
  <c r="G159" i="11"/>
  <c r="H159" i="11"/>
  <c r="I159" i="11"/>
  <c r="J159" i="11"/>
  <c r="K159" i="11"/>
  <c r="L159" i="11"/>
  <c r="M159" i="11"/>
  <c r="N159" i="11"/>
  <c r="O159" i="11"/>
  <c r="P159" i="11"/>
  <c r="Q159" i="11"/>
  <c r="R159" i="11"/>
  <c r="S159" i="11"/>
  <c r="T159" i="11"/>
  <c r="U159" i="11"/>
  <c r="B160" i="11"/>
  <c r="C160" i="11"/>
  <c r="D160" i="11"/>
  <c r="E160" i="11"/>
  <c r="F160" i="11"/>
  <c r="G160" i="11"/>
  <c r="H160" i="11"/>
  <c r="I160" i="11"/>
  <c r="J160" i="11"/>
  <c r="K160" i="11"/>
  <c r="L160" i="11"/>
  <c r="M160" i="11"/>
  <c r="N160" i="11"/>
  <c r="O160" i="11"/>
  <c r="P160" i="11"/>
  <c r="Q160" i="11"/>
  <c r="R160" i="11"/>
  <c r="S160" i="11"/>
  <c r="T160" i="11"/>
  <c r="U160" i="11"/>
  <c r="B161" i="11"/>
  <c r="C161" i="11"/>
  <c r="D161" i="11"/>
  <c r="E161" i="11"/>
  <c r="F161" i="11"/>
  <c r="G161" i="11"/>
  <c r="H161" i="11"/>
  <c r="I161" i="11"/>
  <c r="J161" i="11"/>
  <c r="K161" i="11"/>
  <c r="L161" i="11"/>
  <c r="M161" i="11"/>
  <c r="N161" i="11"/>
  <c r="O161" i="11"/>
  <c r="P161" i="11"/>
  <c r="Q161" i="11"/>
  <c r="R161" i="11"/>
  <c r="S161" i="11"/>
  <c r="T161" i="11"/>
  <c r="U161" i="11"/>
  <c r="B162" i="11"/>
  <c r="C162" i="11"/>
  <c r="D162" i="11"/>
  <c r="E162" i="11"/>
  <c r="F162" i="11"/>
  <c r="G162" i="11"/>
  <c r="H162" i="11"/>
  <c r="I162" i="11"/>
  <c r="J162" i="11"/>
  <c r="K162" i="11"/>
  <c r="L162" i="11"/>
  <c r="M162" i="11"/>
  <c r="N162" i="11"/>
  <c r="O162" i="11"/>
  <c r="P162" i="11"/>
  <c r="Q162" i="11"/>
  <c r="R162" i="11"/>
  <c r="S162" i="11"/>
  <c r="T162" i="11"/>
  <c r="U162" i="11"/>
  <c r="B163" i="11"/>
  <c r="C163" i="11"/>
  <c r="D163" i="11"/>
  <c r="E163" i="11"/>
  <c r="F163" i="11"/>
  <c r="G163" i="11"/>
  <c r="H163" i="11"/>
  <c r="I163" i="11"/>
  <c r="J163" i="11"/>
  <c r="K163" i="11"/>
  <c r="L163" i="11"/>
  <c r="M163" i="11"/>
  <c r="N163" i="11"/>
  <c r="O163" i="11"/>
  <c r="P163" i="11"/>
  <c r="Q163" i="11"/>
  <c r="R163" i="11"/>
  <c r="S163" i="11"/>
  <c r="T163" i="11"/>
  <c r="U163" i="11"/>
  <c r="B164" i="11"/>
  <c r="C164" i="11"/>
  <c r="D164" i="11"/>
  <c r="E164" i="11"/>
  <c r="F164" i="11"/>
  <c r="G164" i="11"/>
  <c r="H164" i="11"/>
  <c r="I164" i="11"/>
  <c r="J164" i="11"/>
  <c r="K164" i="11"/>
  <c r="L164" i="11"/>
  <c r="M164" i="11"/>
  <c r="N164" i="11"/>
  <c r="O164" i="11"/>
  <c r="P164" i="11"/>
  <c r="Q164" i="11"/>
  <c r="R164" i="11"/>
  <c r="S164" i="11"/>
  <c r="T164" i="11"/>
  <c r="U164" i="11"/>
  <c r="B165" i="11"/>
  <c r="C165" i="11"/>
  <c r="D165" i="11"/>
  <c r="E165" i="11"/>
  <c r="F165" i="11"/>
  <c r="G165" i="11"/>
  <c r="H165" i="11"/>
  <c r="I165" i="11"/>
  <c r="J165" i="11"/>
  <c r="K165" i="11"/>
  <c r="L165" i="11"/>
  <c r="M165" i="11"/>
  <c r="N165" i="11"/>
  <c r="O165" i="11"/>
  <c r="P165" i="11"/>
  <c r="Q165" i="11"/>
  <c r="R165" i="11"/>
  <c r="S165" i="11"/>
  <c r="T165" i="11"/>
  <c r="U165" i="11"/>
  <c r="B166" i="11"/>
  <c r="C166" i="11"/>
  <c r="D166" i="11"/>
  <c r="E166" i="11"/>
  <c r="F166" i="11"/>
  <c r="G166" i="11"/>
  <c r="H166" i="11"/>
  <c r="I166" i="11"/>
  <c r="J166" i="11"/>
  <c r="K166" i="11"/>
  <c r="L166" i="11"/>
  <c r="M166" i="11"/>
  <c r="N166" i="11"/>
  <c r="O166" i="11"/>
  <c r="P166" i="11"/>
  <c r="Q166" i="11"/>
  <c r="R166" i="11"/>
  <c r="S166" i="11"/>
  <c r="T166" i="11"/>
  <c r="U166" i="11"/>
  <c r="B167" i="11"/>
  <c r="C167" i="11"/>
  <c r="D167" i="11"/>
  <c r="E167" i="11"/>
  <c r="F167" i="11"/>
  <c r="G167" i="11"/>
  <c r="H167" i="11"/>
  <c r="I167" i="11"/>
  <c r="J167" i="11"/>
  <c r="K167" i="11"/>
  <c r="L167" i="11"/>
  <c r="M167" i="11"/>
  <c r="N167" i="11"/>
  <c r="O167" i="11"/>
  <c r="P167" i="11"/>
  <c r="Q167" i="11"/>
  <c r="R167" i="11"/>
  <c r="S167" i="11"/>
  <c r="T167" i="11"/>
  <c r="U167" i="11"/>
  <c r="B168" i="11"/>
  <c r="C168" i="11"/>
  <c r="D168" i="11"/>
  <c r="E168" i="11"/>
  <c r="F168" i="11"/>
  <c r="G168" i="11"/>
  <c r="H168" i="11"/>
  <c r="I168" i="11"/>
  <c r="J168" i="11"/>
  <c r="K168" i="11"/>
  <c r="L168" i="11"/>
  <c r="M168" i="11"/>
  <c r="N168" i="11"/>
  <c r="O168" i="11"/>
  <c r="P168" i="11"/>
  <c r="Q168" i="11"/>
  <c r="R168" i="11"/>
  <c r="S168" i="11"/>
  <c r="T168" i="11"/>
  <c r="U168" i="11"/>
  <c r="B169" i="11"/>
  <c r="C169" i="11"/>
  <c r="D169" i="11"/>
  <c r="E169" i="11"/>
  <c r="F169" i="11"/>
  <c r="G169" i="11"/>
  <c r="H169" i="11"/>
  <c r="I169" i="11"/>
  <c r="J169" i="11"/>
  <c r="K169" i="11"/>
  <c r="L169" i="11"/>
  <c r="M169" i="11"/>
  <c r="N169" i="11"/>
  <c r="O169" i="11"/>
  <c r="P169" i="11"/>
  <c r="Q169" i="11"/>
  <c r="R169" i="11"/>
  <c r="S169" i="11"/>
  <c r="T169" i="11"/>
  <c r="U169" i="11"/>
  <c r="B170" i="11"/>
  <c r="C170" i="11"/>
  <c r="D170" i="11"/>
  <c r="E170" i="11"/>
  <c r="F170" i="11"/>
  <c r="G170" i="11"/>
  <c r="H170" i="11"/>
  <c r="I170" i="11"/>
  <c r="J170" i="11"/>
  <c r="K170" i="11"/>
  <c r="L170" i="11"/>
  <c r="M170" i="11"/>
  <c r="N170" i="11"/>
  <c r="O170" i="11"/>
  <c r="P170" i="11"/>
  <c r="Q170" i="11"/>
  <c r="R170" i="11"/>
  <c r="S170" i="11"/>
  <c r="T170" i="11"/>
  <c r="U170" i="11"/>
  <c r="B171" i="11"/>
  <c r="C171" i="11"/>
  <c r="D171" i="11"/>
  <c r="E171" i="11"/>
  <c r="F171" i="11"/>
  <c r="G171" i="11"/>
  <c r="H171" i="11"/>
  <c r="I171" i="11"/>
  <c r="J171" i="11"/>
  <c r="K171" i="11"/>
  <c r="L171" i="11"/>
  <c r="M171" i="11"/>
  <c r="N171" i="11"/>
  <c r="O171" i="11"/>
  <c r="P171" i="11"/>
  <c r="Q171" i="11"/>
  <c r="R171" i="11"/>
  <c r="S171" i="11"/>
  <c r="T171" i="11"/>
  <c r="U171" i="11"/>
  <c r="B172" i="11"/>
  <c r="C172" i="11"/>
  <c r="D172" i="11"/>
  <c r="E172" i="11"/>
  <c r="F172" i="11"/>
  <c r="G172" i="11"/>
  <c r="H172" i="11"/>
  <c r="I172" i="11"/>
  <c r="J172" i="11"/>
  <c r="K172" i="11"/>
  <c r="L172" i="11"/>
  <c r="M172" i="11"/>
  <c r="N172" i="11"/>
  <c r="O172" i="11"/>
  <c r="P172" i="11"/>
  <c r="Q172" i="11"/>
  <c r="R172" i="11"/>
  <c r="S172" i="11"/>
  <c r="T172" i="11"/>
  <c r="U172" i="11"/>
  <c r="B173" i="11"/>
  <c r="C173" i="11"/>
  <c r="D173" i="11"/>
  <c r="E173" i="11"/>
  <c r="F173" i="11"/>
  <c r="G173" i="11"/>
  <c r="H173" i="11"/>
  <c r="I173" i="11"/>
  <c r="J173" i="11"/>
  <c r="K173" i="11"/>
  <c r="L173" i="11"/>
  <c r="M173" i="11"/>
  <c r="N173" i="11"/>
  <c r="O173" i="11"/>
  <c r="P173" i="11"/>
  <c r="Q173" i="11"/>
  <c r="R173" i="11"/>
  <c r="S173" i="11"/>
  <c r="T173" i="11"/>
  <c r="U173" i="11"/>
  <c r="B174" i="11"/>
  <c r="C174" i="11"/>
  <c r="D174" i="11"/>
  <c r="E174" i="11"/>
  <c r="F174" i="11"/>
  <c r="G174" i="11"/>
  <c r="H174" i="11"/>
  <c r="I174" i="11"/>
  <c r="J174" i="11"/>
  <c r="K174" i="11"/>
  <c r="L174" i="11"/>
  <c r="M174" i="11"/>
  <c r="N174" i="11"/>
  <c r="O174" i="11"/>
  <c r="P174" i="11"/>
  <c r="Q174" i="11"/>
  <c r="R174" i="11"/>
  <c r="S174" i="11"/>
  <c r="T174" i="11"/>
  <c r="U174" i="11"/>
  <c r="B175" i="11"/>
  <c r="C175" i="11"/>
  <c r="D175" i="11"/>
  <c r="E175" i="11"/>
  <c r="F175" i="11"/>
  <c r="G175" i="11"/>
  <c r="H175" i="11"/>
  <c r="I175" i="11"/>
  <c r="J175" i="11"/>
  <c r="K175" i="11"/>
  <c r="L175" i="11"/>
  <c r="M175" i="11"/>
  <c r="N175" i="11"/>
  <c r="O175" i="11"/>
  <c r="P175" i="11"/>
  <c r="Q175" i="11"/>
  <c r="R175" i="11"/>
  <c r="S175" i="11"/>
  <c r="T175" i="11"/>
  <c r="U175" i="11"/>
  <c r="B176" i="11"/>
  <c r="C176" i="11"/>
  <c r="D176" i="11"/>
  <c r="E176" i="11"/>
  <c r="F176" i="11"/>
  <c r="G176" i="11"/>
  <c r="H176" i="11"/>
  <c r="I176" i="11"/>
  <c r="J176" i="11"/>
  <c r="K176" i="11"/>
  <c r="L176" i="11"/>
  <c r="M176" i="11"/>
  <c r="N176" i="11"/>
  <c r="O176" i="11"/>
  <c r="P176" i="11"/>
  <c r="Q176" i="11"/>
  <c r="R176" i="11"/>
  <c r="S176" i="11"/>
  <c r="T176" i="11"/>
  <c r="U176" i="11"/>
  <c r="B177" i="11"/>
  <c r="C177" i="11"/>
  <c r="D177" i="11"/>
  <c r="E177" i="11"/>
  <c r="F177" i="11"/>
  <c r="G177" i="11"/>
  <c r="H177" i="11"/>
  <c r="I177" i="11"/>
  <c r="J177" i="11"/>
  <c r="K177" i="11"/>
  <c r="L177" i="11"/>
  <c r="M177" i="11"/>
  <c r="N177" i="11"/>
  <c r="O177" i="11"/>
  <c r="P177" i="11"/>
  <c r="Q177" i="11"/>
  <c r="R177" i="11"/>
  <c r="S177" i="11"/>
  <c r="T177" i="11"/>
  <c r="U177" i="11"/>
  <c r="B178" i="11"/>
  <c r="C178" i="11"/>
  <c r="D178" i="11"/>
  <c r="E178" i="11"/>
  <c r="F178" i="11"/>
  <c r="G178" i="11"/>
  <c r="H178" i="11"/>
  <c r="I178" i="11"/>
  <c r="J178" i="11"/>
  <c r="K178" i="11"/>
  <c r="L178" i="11"/>
  <c r="M178" i="11"/>
  <c r="N178" i="11"/>
  <c r="O178" i="11"/>
  <c r="P178" i="11"/>
  <c r="Q178" i="11"/>
  <c r="R178" i="11"/>
  <c r="S178" i="11"/>
  <c r="T178" i="11"/>
  <c r="U178" i="11"/>
  <c r="B179" i="11"/>
  <c r="C179" i="11"/>
  <c r="D179" i="11"/>
  <c r="E179" i="11"/>
  <c r="F179" i="11"/>
  <c r="G179" i="11"/>
  <c r="H179" i="11"/>
  <c r="I179" i="11"/>
  <c r="J179" i="11"/>
  <c r="K179" i="11"/>
  <c r="L179" i="11"/>
  <c r="M179" i="11"/>
  <c r="N179" i="11"/>
  <c r="O179" i="11"/>
  <c r="P179" i="11"/>
  <c r="Q179" i="11"/>
  <c r="R179" i="11"/>
  <c r="S179" i="11"/>
  <c r="T179" i="11"/>
  <c r="U179" i="11"/>
  <c r="B180" i="11"/>
  <c r="C180" i="11"/>
  <c r="D180" i="11"/>
  <c r="E180" i="11"/>
  <c r="F180" i="11"/>
  <c r="G180" i="11"/>
  <c r="H180" i="11"/>
  <c r="I180" i="11"/>
  <c r="J180" i="11"/>
  <c r="K180" i="11"/>
  <c r="L180" i="11"/>
  <c r="M180" i="11"/>
  <c r="N180" i="11"/>
  <c r="O180" i="11"/>
  <c r="P180" i="11"/>
  <c r="Q180" i="11"/>
  <c r="R180" i="11"/>
  <c r="S180" i="11"/>
  <c r="T180" i="11"/>
  <c r="U180" i="11"/>
  <c r="B181" i="11"/>
  <c r="C181" i="11"/>
  <c r="D181" i="11"/>
  <c r="E181" i="11"/>
  <c r="F181" i="11"/>
  <c r="G181" i="11"/>
  <c r="H181" i="11"/>
  <c r="I181" i="11"/>
  <c r="J181" i="11"/>
  <c r="K181" i="11"/>
  <c r="L181" i="11"/>
  <c r="M181" i="11"/>
  <c r="N181" i="11"/>
  <c r="O181" i="11"/>
  <c r="P181" i="11"/>
  <c r="Q181" i="11"/>
  <c r="R181" i="11"/>
  <c r="S181" i="11"/>
  <c r="T181" i="11"/>
  <c r="U181" i="11"/>
  <c r="B182" i="11"/>
  <c r="C182" i="11"/>
  <c r="D182" i="11"/>
  <c r="E182" i="11"/>
  <c r="F182" i="11"/>
  <c r="G182" i="11"/>
  <c r="H182" i="11"/>
  <c r="I182" i="11"/>
  <c r="J182" i="11"/>
  <c r="K182" i="11"/>
  <c r="L182" i="11"/>
  <c r="M182" i="11"/>
  <c r="N182" i="11"/>
  <c r="O182" i="11"/>
  <c r="P182" i="11"/>
  <c r="Q182" i="11"/>
  <c r="R182" i="11"/>
  <c r="S182" i="11"/>
  <c r="T182" i="11"/>
  <c r="U182" i="11"/>
  <c r="B183" i="11"/>
  <c r="C183" i="11"/>
  <c r="D183" i="11"/>
  <c r="E183" i="11"/>
  <c r="F183" i="11"/>
  <c r="G183" i="11"/>
  <c r="H183" i="11"/>
  <c r="I183" i="11"/>
  <c r="J183" i="11"/>
  <c r="K183" i="11"/>
  <c r="L183" i="11"/>
  <c r="M183" i="11"/>
  <c r="N183" i="11"/>
  <c r="O183" i="11"/>
  <c r="P183" i="11"/>
  <c r="Q183" i="11"/>
  <c r="R183" i="11"/>
  <c r="S183" i="11"/>
  <c r="T183" i="11"/>
  <c r="U183" i="11"/>
  <c r="B184" i="11"/>
  <c r="C184" i="11"/>
  <c r="D184" i="11"/>
  <c r="E184" i="11"/>
  <c r="F184" i="11"/>
  <c r="G184" i="11"/>
  <c r="H184" i="11"/>
  <c r="I184" i="11"/>
  <c r="J184" i="11"/>
  <c r="K184" i="11"/>
  <c r="L184" i="11"/>
  <c r="M184" i="11"/>
  <c r="N184" i="11"/>
  <c r="O184" i="11"/>
  <c r="P184" i="11"/>
  <c r="Q184" i="11"/>
  <c r="R184" i="11"/>
  <c r="S184" i="11"/>
  <c r="T184" i="11"/>
  <c r="U184" i="11"/>
  <c r="B185" i="11"/>
  <c r="C185" i="11"/>
  <c r="D185" i="11"/>
  <c r="E185" i="11"/>
  <c r="F185" i="11"/>
  <c r="G185" i="11"/>
  <c r="H185" i="11"/>
  <c r="I185" i="11"/>
  <c r="J185" i="11"/>
  <c r="K185" i="11"/>
  <c r="L185" i="11"/>
  <c r="M185" i="11"/>
  <c r="N185" i="11"/>
  <c r="O185" i="11"/>
  <c r="P185" i="11"/>
  <c r="Q185" i="11"/>
  <c r="R185" i="11"/>
  <c r="S185" i="11"/>
  <c r="T185" i="11"/>
  <c r="U185" i="11"/>
  <c r="B186" i="11"/>
  <c r="C186" i="11"/>
  <c r="D186" i="11"/>
  <c r="E186" i="11"/>
  <c r="F186" i="11"/>
  <c r="G186" i="11"/>
  <c r="H186" i="11"/>
  <c r="I186" i="11"/>
  <c r="J186" i="11"/>
  <c r="K186" i="11"/>
  <c r="L186" i="11"/>
  <c r="M186" i="11"/>
  <c r="N186" i="11"/>
  <c r="O186" i="11"/>
  <c r="P186" i="11"/>
  <c r="Q186" i="11"/>
  <c r="R186" i="11"/>
  <c r="S186" i="11"/>
  <c r="T186" i="11"/>
  <c r="U186" i="11"/>
  <c r="B187" i="11"/>
  <c r="C187" i="11"/>
  <c r="D187" i="11"/>
  <c r="E187" i="11"/>
  <c r="F187" i="11"/>
  <c r="G187" i="11"/>
  <c r="H187" i="11"/>
  <c r="I187" i="11"/>
  <c r="J187" i="11"/>
  <c r="K187" i="11"/>
  <c r="L187" i="11"/>
  <c r="M187" i="11"/>
  <c r="N187" i="11"/>
  <c r="O187" i="11"/>
  <c r="P187" i="11"/>
  <c r="Q187" i="11"/>
  <c r="R187" i="11"/>
  <c r="S187" i="11"/>
  <c r="T187" i="11"/>
  <c r="U187" i="11"/>
  <c r="B188" i="11"/>
  <c r="C188" i="11"/>
  <c r="D188" i="11"/>
  <c r="E188" i="11"/>
  <c r="F188" i="11"/>
  <c r="G188" i="11"/>
  <c r="H188" i="11"/>
  <c r="I188" i="11"/>
  <c r="J188" i="11"/>
  <c r="K188" i="11"/>
  <c r="L188" i="11"/>
  <c r="M188" i="11"/>
  <c r="N188" i="11"/>
  <c r="O188" i="11"/>
  <c r="P188" i="11"/>
  <c r="Q188" i="11"/>
  <c r="R188" i="11"/>
  <c r="S188" i="11"/>
  <c r="T188" i="11"/>
  <c r="U188" i="11"/>
  <c r="B189" i="11"/>
  <c r="C189" i="11"/>
  <c r="D189" i="11"/>
  <c r="E189" i="11"/>
  <c r="F189" i="11"/>
  <c r="G189" i="11"/>
  <c r="H189" i="11"/>
  <c r="I189" i="11"/>
  <c r="J189" i="11"/>
  <c r="K189" i="11"/>
  <c r="L189" i="11"/>
  <c r="M189" i="11"/>
  <c r="N189" i="11"/>
  <c r="O189" i="11"/>
  <c r="P189" i="11"/>
  <c r="Q189" i="11"/>
  <c r="R189" i="11"/>
  <c r="S189" i="11"/>
  <c r="T189" i="11"/>
  <c r="U189" i="11"/>
  <c r="B190" i="11"/>
  <c r="C190" i="11"/>
  <c r="D190" i="11"/>
  <c r="E190" i="11"/>
  <c r="F190" i="11"/>
  <c r="G190" i="11"/>
  <c r="H190" i="11"/>
  <c r="I190" i="11"/>
  <c r="J190" i="11"/>
  <c r="K190" i="11"/>
  <c r="L190" i="11"/>
  <c r="M190" i="11"/>
  <c r="N190" i="11"/>
  <c r="O190" i="11"/>
  <c r="P190" i="11"/>
  <c r="Q190" i="11"/>
  <c r="R190" i="11"/>
  <c r="S190" i="11"/>
  <c r="T190" i="11"/>
  <c r="U190" i="11"/>
  <c r="B191" i="11"/>
  <c r="C191" i="11"/>
  <c r="D191" i="11"/>
  <c r="E191" i="11"/>
  <c r="F191" i="11"/>
  <c r="G191" i="11"/>
  <c r="H191" i="11"/>
  <c r="I191" i="11"/>
  <c r="J191" i="11"/>
  <c r="K191" i="11"/>
  <c r="L191" i="11"/>
  <c r="M191" i="11"/>
  <c r="N191" i="11"/>
  <c r="O191" i="11"/>
  <c r="P191" i="11"/>
  <c r="Q191" i="11"/>
  <c r="R191" i="11"/>
  <c r="S191" i="11"/>
  <c r="T191" i="11"/>
  <c r="U191" i="11"/>
  <c r="B192" i="11"/>
  <c r="C192" i="11"/>
  <c r="D192" i="11"/>
  <c r="E192" i="11"/>
  <c r="F192" i="11"/>
  <c r="G192" i="11"/>
  <c r="H192" i="11"/>
  <c r="I192" i="11"/>
  <c r="J192" i="11"/>
  <c r="K192" i="11"/>
  <c r="L192" i="11"/>
  <c r="M192" i="11"/>
  <c r="N192" i="11"/>
  <c r="O192" i="11"/>
  <c r="P192" i="11"/>
  <c r="Q192" i="11"/>
  <c r="R192" i="11"/>
  <c r="S192" i="11"/>
  <c r="T192" i="11"/>
  <c r="U192" i="11"/>
  <c r="B193" i="11"/>
  <c r="C193" i="11"/>
  <c r="D193" i="11"/>
  <c r="E193" i="11"/>
  <c r="F193" i="11"/>
  <c r="G193" i="11"/>
  <c r="H193" i="11"/>
  <c r="I193" i="11"/>
  <c r="J193" i="11"/>
  <c r="K193" i="11"/>
  <c r="L193" i="11"/>
  <c r="M193" i="11"/>
  <c r="N193" i="11"/>
  <c r="O193" i="11"/>
  <c r="P193" i="11"/>
  <c r="Q193" i="11"/>
  <c r="R193" i="11"/>
  <c r="S193" i="11"/>
  <c r="T193" i="11"/>
  <c r="U193" i="11"/>
  <c r="B194" i="11"/>
  <c r="C194" i="11"/>
  <c r="D194" i="11"/>
  <c r="E194" i="11"/>
  <c r="F194" i="11"/>
  <c r="G194" i="11"/>
  <c r="H194" i="11"/>
  <c r="I194" i="11"/>
  <c r="J194" i="11"/>
  <c r="K194" i="11"/>
  <c r="L194" i="11"/>
  <c r="M194" i="11"/>
  <c r="N194" i="11"/>
  <c r="O194" i="11"/>
  <c r="P194" i="11"/>
  <c r="Q194" i="11"/>
  <c r="R194" i="11"/>
  <c r="S194" i="11"/>
  <c r="T194" i="11"/>
  <c r="U194" i="11"/>
  <c r="B195" i="11"/>
  <c r="C195" i="11"/>
  <c r="D195" i="11"/>
  <c r="E195" i="11"/>
  <c r="F195" i="11"/>
  <c r="G195" i="11"/>
  <c r="H195" i="11"/>
  <c r="I195" i="11"/>
  <c r="J195" i="11"/>
  <c r="K195" i="11"/>
  <c r="L195" i="11"/>
  <c r="M195" i="11"/>
  <c r="N195" i="11"/>
  <c r="O195" i="11"/>
  <c r="P195" i="11"/>
  <c r="Q195" i="11"/>
  <c r="R195" i="11"/>
  <c r="S195" i="11"/>
  <c r="T195" i="11"/>
  <c r="U195" i="11"/>
  <c r="B196" i="11"/>
  <c r="C196" i="11"/>
  <c r="D196" i="11"/>
  <c r="E196" i="11"/>
  <c r="F196" i="11"/>
  <c r="G196" i="11"/>
  <c r="H196" i="11"/>
  <c r="I196" i="11"/>
  <c r="J196" i="11"/>
  <c r="K196" i="11"/>
  <c r="L196" i="11"/>
  <c r="M196" i="11"/>
  <c r="N196" i="11"/>
  <c r="O196" i="11"/>
  <c r="P196" i="11"/>
  <c r="Q196" i="11"/>
  <c r="R196" i="11"/>
  <c r="S196" i="11"/>
  <c r="T196" i="11"/>
  <c r="U196" i="11"/>
  <c r="B197" i="11"/>
  <c r="C197" i="11"/>
  <c r="D197" i="11"/>
  <c r="E197" i="11"/>
  <c r="F197" i="11"/>
  <c r="G197" i="11"/>
  <c r="H197" i="11"/>
  <c r="I197" i="11"/>
  <c r="J197" i="11"/>
  <c r="K197" i="11"/>
  <c r="L197" i="11"/>
  <c r="M197" i="11"/>
  <c r="N197" i="11"/>
  <c r="O197" i="11"/>
  <c r="P197" i="11"/>
  <c r="Q197" i="11"/>
  <c r="R197" i="11"/>
  <c r="S197" i="11"/>
  <c r="T197" i="11"/>
  <c r="U197" i="11"/>
  <c r="B198" i="11"/>
  <c r="C198" i="11"/>
  <c r="D198" i="11"/>
  <c r="E198" i="11"/>
  <c r="F198" i="11"/>
  <c r="G198" i="11"/>
  <c r="H198" i="11"/>
  <c r="I198" i="11"/>
  <c r="J198" i="11"/>
  <c r="K198" i="11"/>
  <c r="L198" i="11"/>
  <c r="M198" i="11"/>
  <c r="N198" i="11"/>
  <c r="O198" i="11"/>
  <c r="P198" i="11"/>
  <c r="Q198" i="11"/>
  <c r="R198" i="11"/>
  <c r="S198" i="11"/>
  <c r="T198" i="11"/>
  <c r="U198" i="11"/>
  <c r="B199" i="11"/>
  <c r="C199" i="11"/>
  <c r="D199" i="11"/>
  <c r="E199" i="11"/>
  <c r="F199" i="11"/>
  <c r="G199" i="11"/>
  <c r="H199" i="11"/>
  <c r="I199" i="11"/>
  <c r="J199" i="11"/>
  <c r="K199" i="11"/>
  <c r="L199" i="11"/>
  <c r="M199" i="11"/>
  <c r="N199" i="11"/>
  <c r="O199" i="11"/>
  <c r="P199" i="11"/>
  <c r="Q199" i="11"/>
  <c r="R199" i="11"/>
  <c r="S199" i="11"/>
  <c r="T199" i="11"/>
  <c r="U199" i="11"/>
  <c r="B200" i="11"/>
  <c r="C200" i="11"/>
  <c r="D200" i="11"/>
  <c r="E200" i="11"/>
  <c r="F200" i="11"/>
  <c r="G200" i="11"/>
  <c r="H200" i="11"/>
  <c r="I200" i="11"/>
  <c r="J200" i="11"/>
  <c r="K200" i="11"/>
  <c r="L200" i="11"/>
  <c r="M200" i="11"/>
  <c r="N200" i="11"/>
  <c r="O200" i="11"/>
  <c r="P200" i="11"/>
  <c r="Q200" i="11"/>
  <c r="R200" i="11"/>
  <c r="S200" i="11"/>
  <c r="T200" i="11"/>
  <c r="U200" i="11"/>
  <c r="B201" i="11"/>
  <c r="C201" i="11"/>
  <c r="D201" i="11"/>
  <c r="E201" i="11"/>
  <c r="F201" i="11"/>
  <c r="G201" i="11"/>
  <c r="H201" i="11"/>
  <c r="I201" i="11"/>
  <c r="J201" i="11"/>
  <c r="K201" i="11"/>
  <c r="L201" i="11"/>
  <c r="M201" i="11"/>
  <c r="N201" i="11"/>
  <c r="O201" i="11"/>
  <c r="P201" i="11"/>
  <c r="Q201" i="11"/>
  <c r="R201" i="11"/>
  <c r="S201" i="11"/>
  <c r="T201" i="11"/>
  <c r="U201"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158" i="11"/>
  <c r="A159"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08" i="11"/>
  <c r="A109" i="11"/>
  <c r="A110" i="11"/>
  <c r="A111" i="11"/>
  <c r="A112" i="11"/>
  <c r="A113" i="11"/>
  <c r="A114" i="11"/>
  <c r="A115" i="11"/>
  <c r="A116" i="11"/>
  <c r="A117" i="11"/>
  <c r="A118" i="11"/>
  <c r="A119" i="11"/>
  <c r="A120" i="11"/>
  <c r="I3" i="9"/>
  <c r="I4" i="9"/>
  <c r="I5" i="9"/>
  <c r="N9" i="9"/>
  <c r="N10" i="9"/>
  <c r="N11" i="9"/>
  <c r="N12" i="9"/>
  <c r="N13" i="9"/>
  <c r="N14" i="9"/>
  <c r="C15" i="9"/>
  <c r="N15" i="9"/>
  <c r="C16" i="9"/>
  <c r="E16" i="9"/>
  <c r="N16" i="9"/>
  <c r="D17" i="9"/>
  <c r="E17" i="9"/>
  <c r="F17" i="9"/>
  <c r="G17" i="9"/>
  <c r="H17" i="9"/>
  <c r="I17" i="9"/>
  <c r="J17" i="9"/>
  <c r="K17" i="9"/>
  <c r="L17" i="9"/>
  <c r="M17" i="9"/>
  <c r="N17" i="9"/>
  <c r="O17" i="9"/>
  <c r="P17" i="9"/>
  <c r="Q17" i="9"/>
  <c r="R17" i="9"/>
  <c r="S17" i="9"/>
  <c r="T17" i="9"/>
  <c r="U17" i="9"/>
  <c r="V17" i="9"/>
  <c r="W17" i="9"/>
  <c r="C18" i="9"/>
  <c r="D18" i="9"/>
  <c r="E18" i="9"/>
  <c r="F18" i="9"/>
  <c r="G18" i="9"/>
  <c r="H18" i="9"/>
  <c r="I18" i="9"/>
  <c r="J18" i="9"/>
  <c r="K18" i="9"/>
  <c r="L18" i="9"/>
  <c r="M18" i="9"/>
  <c r="N18" i="9"/>
  <c r="O18" i="9"/>
  <c r="P18" i="9"/>
  <c r="Q18" i="9"/>
  <c r="R18" i="9"/>
  <c r="S18" i="9"/>
  <c r="T18" i="9"/>
  <c r="U18" i="9"/>
  <c r="V18" i="9"/>
  <c r="W18" i="9"/>
  <c r="C19" i="9"/>
  <c r="D19" i="9"/>
  <c r="E19" i="9"/>
  <c r="F19" i="9"/>
  <c r="G19" i="9"/>
  <c r="H19" i="9"/>
  <c r="I19" i="9"/>
  <c r="J19" i="9"/>
  <c r="K19" i="9"/>
  <c r="L19" i="9"/>
  <c r="M19" i="9"/>
  <c r="N19" i="9"/>
  <c r="O19" i="9"/>
  <c r="P19" i="9"/>
  <c r="Q19" i="9"/>
  <c r="R19" i="9"/>
  <c r="S19" i="9"/>
  <c r="T19" i="9"/>
  <c r="U19" i="9"/>
  <c r="V19" i="9"/>
  <c r="W19" i="9"/>
  <c r="C20" i="9"/>
  <c r="D20" i="9"/>
  <c r="E20" i="9"/>
  <c r="F20" i="9"/>
  <c r="G20" i="9"/>
  <c r="H20" i="9"/>
  <c r="I20" i="9"/>
  <c r="J20" i="9"/>
  <c r="K20" i="9"/>
  <c r="L20" i="9"/>
  <c r="M20" i="9"/>
  <c r="N20" i="9"/>
  <c r="O20" i="9"/>
  <c r="P20" i="9"/>
  <c r="Q20" i="9"/>
  <c r="R20" i="9"/>
  <c r="S20" i="9"/>
  <c r="T20" i="9"/>
  <c r="U20" i="9"/>
  <c r="V20" i="9"/>
  <c r="W20" i="9"/>
  <c r="C21" i="9"/>
  <c r="D21" i="9"/>
  <c r="E21" i="9"/>
  <c r="F21" i="9"/>
  <c r="G21" i="9"/>
  <c r="H21" i="9"/>
  <c r="I21" i="9"/>
  <c r="J21" i="9"/>
  <c r="K21" i="9"/>
  <c r="L21" i="9"/>
  <c r="M21" i="9"/>
  <c r="N21" i="9"/>
  <c r="O21" i="9"/>
  <c r="P21" i="9"/>
  <c r="Q21" i="9"/>
  <c r="R21" i="9"/>
  <c r="S21" i="9"/>
  <c r="T21" i="9"/>
  <c r="U21" i="9"/>
  <c r="V21" i="9"/>
  <c r="W21" i="9"/>
  <c r="C22" i="9"/>
  <c r="D22" i="9"/>
  <c r="E22" i="9"/>
  <c r="F22" i="9"/>
  <c r="G22" i="9"/>
  <c r="H22" i="9"/>
  <c r="I22" i="9"/>
  <c r="J22" i="9"/>
  <c r="K22" i="9"/>
  <c r="L22" i="9"/>
  <c r="M22" i="9"/>
  <c r="N22" i="9"/>
  <c r="O22" i="9"/>
  <c r="P22" i="9"/>
  <c r="Q22" i="9"/>
  <c r="R22" i="9"/>
  <c r="S22" i="9"/>
  <c r="T22" i="9"/>
  <c r="U22" i="9"/>
  <c r="V22" i="9"/>
  <c r="W22" i="9"/>
  <c r="C23" i="9"/>
  <c r="D23" i="9"/>
  <c r="E23" i="9"/>
  <c r="F23" i="9"/>
  <c r="G23" i="9"/>
  <c r="H23" i="9"/>
  <c r="I23" i="9"/>
  <c r="J23" i="9"/>
  <c r="K23" i="9"/>
  <c r="L23" i="9"/>
  <c r="M23" i="9"/>
  <c r="N23" i="9"/>
  <c r="O23" i="9"/>
  <c r="P23" i="9"/>
  <c r="Q23" i="9"/>
  <c r="R23" i="9"/>
  <c r="S23" i="9"/>
  <c r="T23" i="9"/>
  <c r="U23" i="9"/>
  <c r="V23" i="9"/>
  <c r="W23" i="9"/>
  <c r="C24" i="9"/>
  <c r="D24" i="9"/>
  <c r="E24" i="9"/>
  <c r="F24" i="9"/>
  <c r="G24" i="9"/>
  <c r="H24" i="9"/>
  <c r="I24" i="9"/>
  <c r="J24" i="9"/>
  <c r="K24" i="9"/>
  <c r="L24" i="9"/>
  <c r="M24" i="9"/>
  <c r="N24" i="9"/>
  <c r="O24" i="9"/>
  <c r="P24" i="9"/>
  <c r="Q24" i="9"/>
  <c r="R24" i="9"/>
  <c r="S24" i="9"/>
  <c r="T24" i="9"/>
  <c r="U24" i="9"/>
  <c r="V24" i="9"/>
  <c r="W24" i="9"/>
  <c r="C25" i="9"/>
  <c r="D25" i="9"/>
  <c r="E25" i="9"/>
  <c r="F25" i="9"/>
  <c r="G25" i="9"/>
  <c r="H25" i="9"/>
  <c r="I25" i="9"/>
  <c r="J25" i="9"/>
  <c r="K25" i="9"/>
  <c r="L25" i="9"/>
  <c r="M25" i="9"/>
  <c r="N25" i="9"/>
  <c r="O25" i="9"/>
  <c r="P25" i="9"/>
  <c r="Q25" i="9"/>
  <c r="R25" i="9"/>
  <c r="S25" i="9"/>
  <c r="T25" i="9"/>
  <c r="U25" i="9"/>
  <c r="V25" i="9"/>
  <c r="W25" i="9"/>
  <c r="C26" i="9"/>
  <c r="D26" i="9"/>
  <c r="E26" i="9"/>
  <c r="F26" i="9"/>
  <c r="G26" i="9"/>
  <c r="H26" i="9"/>
  <c r="I26" i="9"/>
  <c r="J26" i="9"/>
  <c r="K26" i="9"/>
  <c r="L26" i="9"/>
  <c r="M26" i="9"/>
  <c r="N26" i="9"/>
  <c r="O26" i="9"/>
  <c r="P26" i="9"/>
  <c r="Q26" i="9"/>
  <c r="R26" i="9"/>
  <c r="S26" i="9"/>
  <c r="T26" i="9"/>
  <c r="U26" i="9"/>
  <c r="V26" i="9"/>
  <c r="W26" i="9"/>
  <c r="C27" i="9"/>
  <c r="D27" i="9"/>
  <c r="E27" i="9"/>
  <c r="F27" i="9"/>
  <c r="G27" i="9"/>
  <c r="H27" i="9"/>
  <c r="I27" i="9"/>
  <c r="J27" i="9"/>
  <c r="K27" i="9"/>
  <c r="L27" i="9"/>
  <c r="M27" i="9"/>
  <c r="N27" i="9"/>
  <c r="O27" i="9"/>
  <c r="P27" i="9"/>
  <c r="Q27" i="9"/>
  <c r="R27" i="9"/>
  <c r="S27" i="9"/>
  <c r="T27" i="9"/>
  <c r="U27" i="9"/>
  <c r="V27" i="9"/>
  <c r="W27" i="9"/>
  <c r="C28" i="9"/>
  <c r="D28" i="9"/>
  <c r="E28" i="9"/>
  <c r="F28" i="9"/>
  <c r="G28" i="9"/>
  <c r="H28" i="9"/>
  <c r="I28" i="9"/>
  <c r="J28" i="9"/>
  <c r="K28" i="9"/>
  <c r="L28" i="9"/>
  <c r="M28" i="9"/>
  <c r="N28" i="9"/>
  <c r="O28" i="9"/>
  <c r="P28" i="9"/>
  <c r="Q28" i="9"/>
  <c r="R28" i="9"/>
  <c r="S28" i="9"/>
  <c r="T28" i="9"/>
  <c r="U28" i="9"/>
  <c r="V28" i="9"/>
  <c r="W28" i="9"/>
  <c r="C29" i="9"/>
  <c r="D29" i="9"/>
  <c r="E29" i="9"/>
  <c r="F29" i="9"/>
  <c r="G29" i="9"/>
  <c r="H29" i="9"/>
  <c r="I29" i="9"/>
  <c r="J29" i="9"/>
  <c r="K29" i="9"/>
  <c r="L29" i="9"/>
  <c r="M29" i="9"/>
  <c r="N29" i="9"/>
  <c r="O29" i="9"/>
  <c r="P29" i="9"/>
  <c r="Q29" i="9"/>
  <c r="R29" i="9"/>
  <c r="S29" i="9"/>
  <c r="T29" i="9"/>
  <c r="U29" i="9"/>
  <c r="V29" i="9"/>
  <c r="W29" i="9"/>
  <c r="C30" i="9"/>
  <c r="D30" i="9"/>
  <c r="E30" i="9"/>
  <c r="F30" i="9"/>
  <c r="G30" i="9"/>
  <c r="H30" i="9"/>
  <c r="I30" i="9"/>
  <c r="J30" i="9"/>
  <c r="K30" i="9"/>
  <c r="L30" i="9"/>
  <c r="M30" i="9"/>
  <c r="N30" i="9"/>
  <c r="O30" i="9"/>
  <c r="P30" i="9"/>
  <c r="Q30" i="9"/>
  <c r="R30" i="9"/>
  <c r="S30" i="9"/>
  <c r="T30" i="9"/>
  <c r="U30" i="9"/>
  <c r="V30" i="9"/>
  <c r="W30" i="9"/>
  <c r="C31" i="9"/>
  <c r="D31" i="9"/>
  <c r="E31" i="9"/>
  <c r="F31" i="9"/>
  <c r="G31" i="9"/>
  <c r="H31" i="9"/>
  <c r="I31" i="9"/>
  <c r="J31" i="9"/>
  <c r="K31" i="9"/>
  <c r="L31" i="9"/>
  <c r="M31" i="9"/>
  <c r="N31" i="9"/>
  <c r="O31" i="9"/>
  <c r="P31" i="9"/>
  <c r="Q31" i="9"/>
  <c r="R31" i="9"/>
  <c r="S31" i="9"/>
  <c r="T31" i="9"/>
  <c r="U31" i="9"/>
  <c r="V31" i="9"/>
  <c r="W31" i="9"/>
  <c r="C32" i="9"/>
  <c r="D32" i="9"/>
  <c r="E32" i="9"/>
  <c r="F32" i="9"/>
  <c r="G32" i="9"/>
  <c r="H32" i="9"/>
  <c r="I32" i="9"/>
  <c r="J32" i="9"/>
  <c r="K32" i="9"/>
  <c r="L32" i="9"/>
  <c r="M32" i="9"/>
  <c r="N32" i="9"/>
  <c r="O32" i="9"/>
  <c r="P32" i="9"/>
  <c r="Q32" i="9"/>
  <c r="R32" i="9"/>
  <c r="S32" i="9"/>
  <c r="T32" i="9"/>
  <c r="U32" i="9"/>
  <c r="V32" i="9"/>
  <c r="W32" i="9"/>
  <c r="C33" i="9"/>
  <c r="D33" i="9"/>
  <c r="E33" i="9"/>
  <c r="F33" i="9"/>
  <c r="G33" i="9"/>
  <c r="H33" i="9"/>
  <c r="I33" i="9"/>
  <c r="J33" i="9"/>
  <c r="K33" i="9"/>
  <c r="L33" i="9"/>
  <c r="M33" i="9"/>
  <c r="N33" i="9"/>
  <c r="O33" i="9"/>
  <c r="P33" i="9"/>
  <c r="Q33" i="9"/>
  <c r="R33" i="9"/>
  <c r="S33" i="9"/>
  <c r="T33" i="9"/>
  <c r="U33" i="9"/>
  <c r="V33" i="9"/>
  <c r="W33" i="9"/>
  <c r="C34" i="9"/>
  <c r="D34" i="9"/>
  <c r="E34" i="9"/>
  <c r="F34" i="9"/>
  <c r="G34" i="9"/>
  <c r="H34" i="9"/>
  <c r="I34" i="9"/>
  <c r="J34" i="9"/>
  <c r="K34" i="9"/>
  <c r="L34" i="9"/>
  <c r="M34" i="9"/>
  <c r="N34" i="9"/>
  <c r="O34" i="9"/>
  <c r="P34" i="9"/>
  <c r="Q34" i="9"/>
  <c r="R34" i="9"/>
  <c r="S34" i="9"/>
  <c r="T34" i="9"/>
  <c r="U34" i="9"/>
  <c r="V34" i="9"/>
  <c r="W34" i="9"/>
  <c r="C35" i="9"/>
  <c r="D35" i="9"/>
  <c r="E35" i="9"/>
  <c r="F35" i="9"/>
  <c r="G35" i="9"/>
  <c r="H35" i="9"/>
  <c r="I35" i="9"/>
  <c r="J35" i="9"/>
  <c r="K35" i="9"/>
  <c r="L35" i="9"/>
  <c r="M35" i="9"/>
  <c r="N35" i="9"/>
  <c r="O35" i="9"/>
  <c r="P35" i="9"/>
  <c r="Q35" i="9"/>
  <c r="R35" i="9"/>
  <c r="S35" i="9"/>
  <c r="T35" i="9"/>
  <c r="U35" i="9"/>
  <c r="V35" i="9"/>
  <c r="W35" i="9"/>
  <c r="C36" i="9"/>
  <c r="D36" i="9"/>
  <c r="E36" i="9"/>
  <c r="F36" i="9"/>
  <c r="G36" i="9"/>
  <c r="H36" i="9"/>
  <c r="I36" i="9"/>
  <c r="J36" i="9"/>
  <c r="K36" i="9"/>
  <c r="L36" i="9"/>
  <c r="M36" i="9"/>
  <c r="N36" i="9"/>
  <c r="O36" i="9"/>
  <c r="P36" i="9"/>
  <c r="Q36" i="9"/>
  <c r="R36" i="9"/>
  <c r="S36" i="9"/>
  <c r="T36" i="9"/>
  <c r="U36" i="9"/>
  <c r="V36" i="9"/>
  <c r="W36" i="9"/>
  <c r="C37" i="9"/>
  <c r="D37" i="9"/>
  <c r="E37" i="9"/>
  <c r="F37" i="9"/>
  <c r="G37" i="9"/>
  <c r="H37" i="9"/>
  <c r="I37" i="9"/>
  <c r="J37" i="9"/>
  <c r="K37" i="9"/>
  <c r="L37" i="9"/>
  <c r="M37" i="9"/>
  <c r="N37" i="9"/>
  <c r="O37" i="9"/>
  <c r="P37" i="9"/>
  <c r="Q37" i="9"/>
  <c r="R37" i="9"/>
  <c r="S37" i="9"/>
  <c r="T37" i="9"/>
  <c r="U37" i="9"/>
  <c r="V37" i="9"/>
  <c r="W37" i="9"/>
  <c r="C38" i="9"/>
  <c r="D38" i="9"/>
  <c r="E38" i="9"/>
  <c r="F38" i="9"/>
  <c r="G38" i="9"/>
  <c r="H38" i="9"/>
  <c r="I38" i="9"/>
  <c r="J38" i="9"/>
  <c r="K38" i="9"/>
  <c r="L38" i="9"/>
  <c r="M38" i="9"/>
  <c r="N38" i="9"/>
  <c r="O38" i="9"/>
  <c r="P38" i="9"/>
  <c r="Q38" i="9"/>
  <c r="R38" i="9"/>
  <c r="S38" i="9"/>
  <c r="T38" i="9"/>
  <c r="U38" i="9"/>
  <c r="V38" i="9"/>
  <c r="W38" i="9"/>
  <c r="C39" i="9"/>
  <c r="D39" i="9"/>
  <c r="E39" i="9"/>
  <c r="F39" i="9"/>
  <c r="G39" i="9"/>
  <c r="H39" i="9"/>
  <c r="I39" i="9"/>
  <c r="J39" i="9"/>
  <c r="K39" i="9"/>
  <c r="L39" i="9"/>
  <c r="M39" i="9"/>
  <c r="N39" i="9"/>
  <c r="O39" i="9"/>
  <c r="P39" i="9"/>
  <c r="Q39" i="9"/>
  <c r="R39" i="9"/>
  <c r="S39" i="9"/>
  <c r="T39" i="9"/>
  <c r="U39" i="9"/>
  <c r="V39" i="9"/>
  <c r="W39" i="9"/>
  <c r="C40" i="9"/>
  <c r="D40" i="9"/>
  <c r="E40" i="9"/>
  <c r="F40" i="9"/>
  <c r="G40" i="9"/>
  <c r="H40" i="9"/>
  <c r="I40" i="9"/>
  <c r="J40" i="9"/>
  <c r="K40" i="9"/>
  <c r="L40" i="9"/>
  <c r="M40" i="9"/>
  <c r="N40" i="9"/>
  <c r="O40" i="9"/>
  <c r="P40" i="9"/>
  <c r="Q40" i="9"/>
  <c r="R40" i="9"/>
  <c r="S40" i="9"/>
  <c r="T40" i="9"/>
  <c r="U40" i="9"/>
  <c r="V40" i="9"/>
  <c r="W40" i="9"/>
  <c r="C41" i="9"/>
  <c r="D41" i="9"/>
  <c r="E41" i="9"/>
  <c r="F41" i="9"/>
  <c r="G41" i="9"/>
  <c r="H41" i="9"/>
  <c r="I41" i="9"/>
  <c r="J41" i="9"/>
  <c r="K41" i="9"/>
  <c r="L41" i="9"/>
  <c r="M41" i="9"/>
  <c r="N41" i="9"/>
  <c r="O41" i="9"/>
  <c r="P41" i="9"/>
  <c r="Q41" i="9"/>
  <c r="R41" i="9"/>
  <c r="S41" i="9"/>
  <c r="T41" i="9"/>
  <c r="U41" i="9"/>
  <c r="V41" i="9"/>
  <c r="W41" i="9"/>
  <c r="C42" i="9"/>
  <c r="D42" i="9"/>
  <c r="E42" i="9"/>
  <c r="F42" i="9"/>
  <c r="G42" i="9"/>
  <c r="H42" i="9"/>
  <c r="I42" i="9"/>
  <c r="J42" i="9"/>
  <c r="K42" i="9"/>
  <c r="L42" i="9"/>
  <c r="M42" i="9"/>
  <c r="N42" i="9"/>
  <c r="O42" i="9"/>
  <c r="P42" i="9"/>
  <c r="Q42" i="9"/>
  <c r="R42" i="9"/>
  <c r="S42" i="9"/>
  <c r="T42" i="9"/>
  <c r="U42" i="9"/>
  <c r="V42" i="9"/>
  <c r="W42" i="9"/>
  <c r="C43" i="9"/>
  <c r="D43" i="9"/>
  <c r="E43" i="9"/>
  <c r="F43" i="9"/>
  <c r="G43" i="9"/>
  <c r="H43" i="9"/>
  <c r="I43" i="9"/>
  <c r="J43" i="9"/>
  <c r="K43" i="9"/>
  <c r="L43" i="9"/>
  <c r="M43" i="9"/>
  <c r="N43" i="9"/>
  <c r="O43" i="9"/>
  <c r="P43" i="9"/>
  <c r="Q43" i="9"/>
  <c r="R43" i="9"/>
  <c r="S43" i="9"/>
  <c r="T43" i="9"/>
  <c r="U43" i="9"/>
  <c r="V43" i="9"/>
  <c r="W43" i="9"/>
  <c r="C44" i="9"/>
  <c r="D44" i="9"/>
  <c r="E44" i="9"/>
  <c r="F44" i="9"/>
  <c r="G44" i="9"/>
  <c r="H44" i="9"/>
  <c r="I44" i="9"/>
  <c r="J44" i="9"/>
  <c r="K44" i="9"/>
  <c r="L44" i="9"/>
  <c r="M44" i="9"/>
  <c r="N44" i="9"/>
  <c r="O44" i="9"/>
  <c r="P44" i="9"/>
  <c r="Q44" i="9"/>
  <c r="R44" i="9"/>
  <c r="S44" i="9"/>
  <c r="T44" i="9"/>
  <c r="U44" i="9"/>
  <c r="V44" i="9"/>
  <c r="W44" i="9"/>
  <c r="C45" i="9"/>
  <c r="D45" i="9"/>
  <c r="E45" i="9"/>
  <c r="F45" i="9"/>
  <c r="G45" i="9"/>
  <c r="H45" i="9"/>
  <c r="I45" i="9"/>
  <c r="J45" i="9"/>
  <c r="K45" i="9"/>
  <c r="L45" i="9"/>
  <c r="M45" i="9"/>
  <c r="N45" i="9"/>
  <c r="O45" i="9"/>
  <c r="P45" i="9"/>
  <c r="Q45" i="9"/>
  <c r="R45" i="9"/>
  <c r="S45" i="9"/>
  <c r="T45" i="9"/>
  <c r="U45" i="9"/>
  <c r="V45" i="9"/>
  <c r="W45" i="9"/>
  <c r="C46" i="9"/>
  <c r="D46" i="9"/>
  <c r="E46" i="9"/>
  <c r="F46" i="9"/>
  <c r="G46" i="9"/>
  <c r="H46" i="9"/>
  <c r="I46" i="9"/>
  <c r="J46" i="9"/>
  <c r="K46" i="9"/>
  <c r="L46" i="9"/>
  <c r="M46" i="9"/>
  <c r="N46" i="9"/>
  <c r="O46" i="9"/>
  <c r="P46" i="9"/>
  <c r="Q46" i="9"/>
  <c r="R46" i="9"/>
  <c r="S46" i="9"/>
  <c r="T46" i="9"/>
  <c r="U46" i="9"/>
  <c r="V46" i="9"/>
  <c r="W46" i="9"/>
  <c r="C47" i="9"/>
  <c r="D47" i="9"/>
  <c r="E47" i="9"/>
  <c r="F47" i="9"/>
  <c r="G47" i="9"/>
  <c r="H47" i="9"/>
  <c r="I47" i="9"/>
  <c r="J47" i="9"/>
  <c r="K47" i="9"/>
  <c r="L47" i="9"/>
  <c r="M47" i="9"/>
  <c r="N47" i="9"/>
  <c r="O47" i="9"/>
  <c r="P47" i="9"/>
  <c r="Q47" i="9"/>
  <c r="R47" i="9"/>
  <c r="S47" i="9"/>
  <c r="T47" i="9"/>
  <c r="U47" i="9"/>
  <c r="V47" i="9"/>
  <c r="W47" i="9"/>
  <c r="C48" i="9"/>
  <c r="D48" i="9"/>
  <c r="E48" i="9"/>
  <c r="F48" i="9"/>
  <c r="G48" i="9"/>
  <c r="H48" i="9"/>
  <c r="I48" i="9"/>
  <c r="J48" i="9"/>
  <c r="K48" i="9"/>
  <c r="L48" i="9"/>
  <c r="M48" i="9"/>
  <c r="N48" i="9"/>
  <c r="O48" i="9"/>
  <c r="P48" i="9"/>
  <c r="Q48" i="9"/>
  <c r="R48" i="9"/>
  <c r="S48" i="9"/>
  <c r="T48" i="9"/>
  <c r="U48" i="9"/>
  <c r="V48" i="9"/>
  <c r="W48" i="9"/>
  <c r="C49" i="9"/>
  <c r="D49" i="9"/>
  <c r="E49" i="9"/>
  <c r="F49" i="9"/>
  <c r="G49" i="9"/>
  <c r="H49" i="9"/>
  <c r="I49" i="9"/>
  <c r="J49" i="9"/>
  <c r="K49" i="9"/>
  <c r="L49" i="9"/>
  <c r="M49" i="9"/>
  <c r="N49" i="9"/>
  <c r="O49" i="9"/>
  <c r="P49" i="9"/>
  <c r="Q49" i="9"/>
  <c r="R49" i="9"/>
  <c r="S49" i="9"/>
  <c r="T49" i="9"/>
  <c r="U49" i="9"/>
  <c r="V49" i="9"/>
  <c r="W49" i="9"/>
  <c r="C50" i="9"/>
  <c r="D50" i="9"/>
  <c r="E50" i="9"/>
  <c r="F50" i="9"/>
  <c r="G50" i="9"/>
  <c r="H50" i="9"/>
  <c r="I50" i="9"/>
  <c r="J50" i="9"/>
  <c r="K50" i="9"/>
  <c r="L50" i="9"/>
  <c r="M50" i="9"/>
  <c r="N50" i="9"/>
  <c r="O50" i="9"/>
  <c r="P50" i="9"/>
  <c r="Q50" i="9"/>
  <c r="R50" i="9"/>
  <c r="S50" i="9"/>
  <c r="T50" i="9"/>
  <c r="U50" i="9"/>
  <c r="V50" i="9"/>
  <c r="W50" i="9"/>
  <c r="B15" i="9"/>
  <c r="B16"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C1" i="9"/>
  <c r="B1" i="9"/>
  <c r="D1" i="9"/>
  <c r="V1" i="12"/>
  <c r="U1" i="11" s="1"/>
  <c r="U1" i="12"/>
  <c r="T1" i="11" s="1"/>
  <c r="T1" i="12"/>
  <c r="S1" i="11" s="1"/>
  <c r="S1" i="12"/>
  <c r="R1" i="11" s="1"/>
  <c r="R1" i="12"/>
  <c r="Q1" i="11" s="1"/>
  <c r="Q1" i="12"/>
  <c r="P1" i="11" s="1"/>
  <c r="P1" i="12"/>
  <c r="O1" i="11" s="1"/>
  <c r="O1" i="12"/>
  <c r="N1" i="11" s="1"/>
  <c r="N1" i="12"/>
  <c r="M1" i="11" s="1"/>
  <c r="M1" i="12"/>
  <c r="L1" i="11" s="1"/>
  <c r="L1" i="12"/>
  <c r="K1" i="11" s="1"/>
  <c r="K1" i="12"/>
  <c r="J1" i="11" s="1"/>
  <c r="J1" i="12"/>
  <c r="I1" i="11" s="1"/>
  <c r="I1" i="12"/>
  <c r="H1" i="11" s="1"/>
  <c r="H1" i="12"/>
  <c r="G1" i="11" s="1"/>
  <c r="G1" i="12"/>
  <c r="F1" i="11" s="1"/>
  <c r="F1" i="12"/>
  <c r="E1" i="11" s="1"/>
  <c r="E1" i="12"/>
  <c r="D1" i="11" s="1"/>
  <c r="D1" i="12"/>
  <c r="C1" i="11" s="1"/>
  <c r="C1" i="12"/>
  <c r="B1" i="11" s="1"/>
  <c r="B1" i="12"/>
  <c r="A1" i="11" s="1"/>
  <c r="E3" i="2" l="1"/>
  <c r="A2" i="10"/>
  <c r="A47" i="9"/>
  <c r="A48" i="9"/>
  <c r="A49" i="9"/>
  <c r="A50"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2" i="9"/>
  <c r="A35" i="10"/>
  <c r="A36" i="10"/>
  <c r="A37" i="10"/>
  <c r="A38" i="10"/>
  <c r="A39" i="10"/>
  <c r="A40" i="10"/>
  <c r="A41" i="10"/>
  <c r="A42" i="10"/>
  <c r="A43" i="10"/>
  <c r="A44" i="10"/>
  <c r="A45" i="10"/>
  <c r="A46" i="10"/>
  <c r="A47" i="10"/>
  <c r="A48" i="10"/>
  <c r="A49" i="10"/>
  <c r="A50" i="10"/>
  <c r="A51" i="10"/>
  <c r="A52" i="10"/>
  <c r="A53" i="10"/>
  <c r="A54" i="10"/>
  <c r="A31" i="10"/>
  <c r="A32" i="10"/>
  <c r="A33" i="10"/>
  <c r="A34"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 i="10"/>
  <c r="W1" i="10"/>
  <c r="V1" i="10"/>
  <c r="U1" i="10"/>
  <c r="T1" i="10"/>
  <c r="S1" i="10"/>
  <c r="R1" i="10"/>
  <c r="Q1" i="10"/>
  <c r="P1" i="10"/>
  <c r="O1" i="10"/>
  <c r="N1" i="10"/>
  <c r="M1" i="10"/>
  <c r="L1" i="10"/>
  <c r="K1" i="10"/>
  <c r="J1" i="10"/>
  <c r="I1" i="10"/>
  <c r="H1" i="10"/>
  <c r="G1" i="10"/>
  <c r="F1" i="10"/>
  <c r="E1" i="10"/>
  <c r="D1" i="10"/>
  <c r="B1" i="10"/>
  <c r="E1" i="9"/>
  <c r="F1" i="9"/>
  <c r="G1" i="9"/>
  <c r="H1" i="9"/>
  <c r="I1" i="9"/>
  <c r="J1" i="9"/>
  <c r="K1" i="9"/>
  <c r="L1" i="9"/>
  <c r="M1" i="9"/>
  <c r="N1" i="9"/>
  <c r="O1" i="9"/>
  <c r="P1" i="9"/>
  <c r="Q1" i="9"/>
  <c r="R1" i="9"/>
  <c r="S1" i="9"/>
  <c r="T1" i="9"/>
  <c r="U1" i="9"/>
  <c r="V1" i="9"/>
  <c r="W1" i="9"/>
  <c r="D8" i="3"/>
  <c r="E8" i="3"/>
  <c r="F8" i="3"/>
  <c r="G8" i="3"/>
  <c r="H8" i="3"/>
  <c r="I8" i="3"/>
  <c r="J8" i="3"/>
  <c r="K8" i="3"/>
  <c r="L8" i="3"/>
  <c r="M8" i="3"/>
  <c r="N8" i="3"/>
  <c r="O8" i="3"/>
  <c r="P8" i="3"/>
  <c r="Q8" i="3"/>
  <c r="R8" i="3"/>
  <c r="S8" i="3"/>
  <c r="T8" i="3"/>
  <c r="U8" i="3"/>
  <c r="V8" i="3"/>
  <c r="W8" i="3"/>
  <c r="X8" i="3"/>
  <c r="C8" i="3"/>
  <c r="R2" i="2"/>
  <c r="S2" i="2" s="1"/>
  <c r="Q2" i="2"/>
  <c r="G2" i="2"/>
  <c r="P4" i="2"/>
  <c r="Q4" i="2" s="1"/>
  <c r="R4" i="2" s="1"/>
  <c r="S4" i="2" s="1"/>
  <c r="P3" i="2"/>
  <c r="Q3" i="2" s="1"/>
  <c r="R3" i="2" s="1"/>
  <c r="N3" i="2"/>
  <c r="M4" i="2" s="1"/>
  <c r="G3" i="10" l="1"/>
  <c r="G3" i="9" s="1"/>
  <c r="C3" i="10"/>
  <c r="T3" i="10"/>
  <c r="T3" i="9" s="1"/>
  <c r="S3" i="10"/>
  <c r="S3" i="9" s="1"/>
  <c r="R3" i="10"/>
  <c r="R3" i="9" s="1"/>
  <c r="J3" i="10"/>
  <c r="J3" i="9" s="1"/>
  <c r="D3" i="10"/>
  <c r="D3" i="9" s="1"/>
  <c r="Q3" i="10"/>
  <c r="Q3" i="9" s="1"/>
  <c r="I3" i="10"/>
  <c r="P3" i="10"/>
  <c r="P3" i="9" s="1"/>
  <c r="H3" i="10"/>
  <c r="H3" i="9" s="1"/>
  <c r="W3" i="10"/>
  <c r="W3" i="9" s="1"/>
  <c r="O3" i="10"/>
  <c r="O3" i="9" s="1"/>
  <c r="L3" i="10"/>
  <c r="L3" i="9" s="1"/>
  <c r="N4" i="2"/>
  <c r="B3" i="10"/>
  <c r="B3" i="9" s="1"/>
  <c r="V3" i="10"/>
  <c r="V3" i="9" s="1"/>
  <c r="N3" i="10"/>
  <c r="N3" i="9" s="1"/>
  <c r="F3" i="10"/>
  <c r="F3" i="9" s="1"/>
  <c r="K3" i="10"/>
  <c r="K3" i="9" s="1"/>
  <c r="U3" i="10"/>
  <c r="U3" i="9" s="1"/>
  <c r="M3" i="10"/>
  <c r="M3" i="9" s="1"/>
  <c r="E3" i="10"/>
  <c r="E3" i="9" s="1"/>
  <c r="C3" i="9"/>
  <c r="M5" i="2" l="1"/>
  <c r="O5" i="2" s="1"/>
  <c r="P5" i="2"/>
  <c r="N5" i="2" l="1"/>
  <c r="M6" i="2" s="1"/>
  <c r="Q5" i="2"/>
  <c r="R5" i="2" s="1"/>
  <c r="S5" i="2" s="1"/>
  <c r="I4" i="10"/>
  <c r="P4" i="10"/>
  <c r="P4" i="9" s="1"/>
  <c r="W4" i="10"/>
  <c r="F4" i="10"/>
  <c r="B4" i="10"/>
  <c r="D4" i="10"/>
  <c r="K4" i="10"/>
  <c r="L4" i="10"/>
  <c r="V4" i="10"/>
  <c r="C4" i="10"/>
  <c r="T4" i="10"/>
  <c r="J4" i="10"/>
  <c r="E4" i="10"/>
  <c r="M4" i="10"/>
  <c r="R4" i="10"/>
  <c r="O4" i="10"/>
  <c r="N4" i="10"/>
  <c r="G4" i="10"/>
  <c r="U4" i="10"/>
  <c r="H4" i="10"/>
  <c r="Q4" i="10"/>
  <c r="S4" i="10"/>
  <c r="D4" i="9" l="1"/>
  <c r="V4" i="9"/>
  <c r="E4" i="9"/>
  <c r="O6" i="2"/>
  <c r="N6" i="2"/>
  <c r="M7" i="2" s="1"/>
  <c r="R4" i="9"/>
  <c r="S4" i="9"/>
  <c r="W4" i="9"/>
  <c r="F4" i="9"/>
  <c r="U4" i="9"/>
  <c r="K4" i="9"/>
  <c r="M4" i="9"/>
  <c r="T4" i="9"/>
  <c r="N4" i="9"/>
  <c r="G4" i="9"/>
  <c r="L4" i="9"/>
  <c r="J4" i="9"/>
  <c r="O4" i="9"/>
  <c r="B4" i="9"/>
  <c r="C4" i="9"/>
  <c r="H4" i="9"/>
  <c r="Q4" i="9"/>
  <c r="P6" i="2" l="1"/>
  <c r="O7" i="2"/>
  <c r="N7" i="2"/>
  <c r="M8" i="2" s="1"/>
  <c r="O8" i="2" l="1"/>
  <c r="P8" i="2" s="1"/>
  <c r="N8" i="2"/>
  <c r="M9" i="2" s="1"/>
  <c r="Q6" i="2"/>
  <c r="R6" i="2" s="1"/>
  <c r="S6" i="2" s="1"/>
  <c r="D5" i="10"/>
  <c r="Q5" i="10"/>
  <c r="V5" i="10"/>
  <c r="V5" i="9" s="1"/>
  <c r="J5" i="10"/>
  <c r="L5" i="10"/>
  <c r="O5" i="10"/>
  <c r="F5" i="10"/>
  <c r="E5" i="10"/>
  <c r="E6" i="10" s="1"/>
  <c r="U5" i="10"/>
  <c r="B5" i="10"/>
  <c r="C5" i="10"/>
  <c r="W5" i="10"/>
  <c r="W5" i="9" s="1"/>
  <c r="H5" i="10"/>
  <c r="R5" i="10"/>
  <c r="T5" i="10"/>
  <c r="P5" i="10"/>
  <c r="P6" i="10" s="1"/>
  <c r="N5" i="10"/>
  <c r="M5" i="10"/>
  <c r="G5" i="10"/>
  <c r="K5" i="10"/>
  <c r="K6" i="10" s="1"/>
  <c r="S5" i="10"/>
  <c r="I5" i="10"/>
  <c r="P7" i="2"/>
  <c r="I6" i="10" l="1"/>
  <c r="I7" i="10" s="1"/>
  <c r="I7" i="9" s="1"/>
  <c r="K7" i="10"/>
  <c r="K7" i="9" s="1"/>
  <c r="E7" i="10"/>
  <c r="E7" i="9" s="1"/>
  <c r="M6" i="10"/>
  <c r="M7" i="10" s="1"/>
  <c r="M7" i="9" s="1"/>
  <c r="P7" i="10"/>
  <c r="P7" i="9" s="1"/>
  <c r="C5" i="9"/>
  <c r="C6" i="10"/>
  <c r="C7" i="10" s="1"/>
  <c r="C7" i="9" s="1"/>
  <c r="M5" i="9"/>
  <c r="J5" i="9"/>
  <c r="J6" i="10"/>
  <c r="J7" i="10" s="1"/>
  <c r="J7" i="9" s="1"/>
  <c r="B5" i="9"/>
  <c r="B6" i="10"/>
  <c r="N5" i="9"/>
  <c r="N6" i="10"/>
  <c r="N7" i="10" s="1"/>
  <c r="N7" i="9" s="1"/>
  <c r="U6" i="10"/>
  <c r="U6" i="9" s="1"/>
  <c r="K5" i="9"/>
  <c r="P5" i="9"/>
  <c r="V6" i="10"/>
  <c r="V7" i="10" s="1"/>
  <c r="V7" i="9" s="1"/>
  <c r="U5" i="9"/>
  <c r="Q7" i="2"/>
  <c r="R7" i="2" s="1"/>
  <c r="S7" i="2" s="1"/>
  <c r="I6" i="9"/>
  <c r="P6" i="9"/>
  <c r="E6" i="9"/>
  <c r="K6" i="9"/>
  <c r="T5" i="9"/>
  <c r="T6" i="10"/>
  <c r="F6" i="10"/>
  <c r="F7" i="10" s="1"/>
  <c r="F7" i="9" s="1"/>
  <c r="Q5" i="9"/>
  <c r="Q6" i="10"/>
  <c r="Q7" i="10" s="1"/>
  <c r="Q7" i="9" s="1"/>
  <c r="R5" i="9"/>
  <c r="R6" i="10"/>
  <c r="E5" i="9"/>
  <c r="D5" i="9"/>
  <c r="D6" i="10"/>
  <c r="D7" i="10" s="1"/>
  <c r="D7" i="9" s="1"/>
  <c r="Q8" i="2"/>
  <c r="R8" i="2" s="1"/>
  <c r="S8" i="2" s="1"/>
  <c r="G5" i="9"/>
  <c r="G6" i="10"/>
  <c r="G7" i="10" s="1"/>
  <c r="G7" i="9" s="1"/>
  <c r="S5" i="9"/>
  <c r="S6" i="10"/>
  <c r="H6" i="10"/>
  <c r="H5" i="9"/>
  <c r="O6" i="10"/>
  <c r="O7" i="10" s="1"/>
  <c r="O5" i="9"/>
  <c r="N9" i="2"/>
  <c r="M10" i="2" s="1"/>
  <c r="O9" i="2"/>
  <c r="W6" i="10"/>
  <c r="W7" i="10" s="1"/>
  <c r="W7" i="9" s="1"/>
  <c r="L5" i="9"/>
  <c r="L6" i="10"/>
  <c r="F5" i="9"/>
  <c r="F6" i="2"/>
  <c r="C6" i="9" l="1"/>
  <c r="U7" i="10"/>
  <c r="U7" i="9" s="1"/>
  <c r="F6" i="9"/>
  <c r="N6" i="9"/>
  <c r="M6" i="9"/>
  <c r="Q6" i="9"/>
  <c r="P9" i="2"/>
  <c r="F8" i="10" s="1"/>
  <c r="B7" i="10"/>
  <c r="B6" i="9"/>
  <c r="N10" i="2"/>
  <c r="M11" i="2" s="1"/>
  <c r="O10" i="2"/>
  <c r="P10" i="2" s="1"/>
  <c r="O7" i="9"/>
  <c r="R6" i="9"/>
  <c r="R7" i="10"/>
  <c r="D6" i="9"/>
  <c r="G6" i="9"/>
  <c r="W6" i="9"/>
  <c r="O6" i="9"/>
  <c r="V6" i="9"/>
  <c r="J6" i="9"/>
  <c r="L7" i="10"/>
  <c r="L6" i="9"/>
  <c r="H6" i="9"/>
  <c r="H7" i="10"/>
  <c r="S6" i="9"/>
  <c r="S7" i="10"/>
  <c r="T6" i="9"/>
  <c r="T7" i="10"/>
  <c r="F7" i="2"/>
  <c r="O8" i="10" l="1"/>
  <c r="O8" i="9" s="1"/>
  <c r="G8" i="10"/>
  <c r="G8" i="9" s="1"/>
  <c r="D8" i="10"/>
  <c r="D9" i="10" s="1"/>
  <c r="D9" i="9" s="1"/>
  <c r="W8" i="10"/>
  <c r="W8" i="9" s="1"/>
  <c r="Q8" i="10"/>
  <c r="Q8" i="9" s="1"/>
  <c r="Q10" i="2"/>
  <c r="R10" i="2" s="1"/>
  <c r="S10" i="2" s="1"/>
  <c r="S7" i="9"/>
  <c r="S8" i="10"/>
  <c r="R7" i="9"/>
  <c r="R8" i="10"/>
  <c r="R9" i="10" s="1"/>
  <c r="R9" i="9" s="1"/>
  <c r="B7" i="9"/>
  <c r="B8" i="10"/>
  <c r="B9" i="10" s="1"/>
  <c r="B9" i="9" s="1"/>
  <c r="F8" i="9"/>
  <c r="M8" i="10"/>
  <c r="E8" i="10"/>
  <c r="E9" i="10" s="1"/>
  <c r="E9" i="9" s="1"/>
  <c r="K8" i="10"/>
  <c r="Q9" i="2"/>
  <c r="R9" i="2" s="1"/>
  <c r="S9" i="2" s="1"/>
  <c r="P8" i="10"/>
  <c r="I8" i="10"/>
  <c r="N8" i="10"/>
  <c r="J8" i="10"/>
  <c r="C8" i="10"/>
  <c r="H7" i="9"/>
  <c r="H8" i="10"/>
  <c r="N11" i="2"/>
  <c r="M12" i="2" s="1"/>
  <c r="O11" i="2"/>
  <c r="L7" i="9"/>
  <c r="L8" i="10"/>
  <c r="T7" i="9"/>
  <c r="T8" i="10"/>
  <c r="T9" i="10" s="1"/>
  <c r="T9" i="9" s="1"/>
  <c r="F9" i="10"/>
  <c r="U8" i="10"/>
  <c r="U9" i="10" s="1"/>
  <c r="U9" i="9" s="1"/>
  <c r="V8" i="10"/>
  <c r="F8" i="2"/>
  <c r="C9" i="10" l="1"/>
  <c r="C9" i="9" s="1"/>
  <c r="C8" i="9"/>
  <c r="D8" i="9"/>
  <c r="R8" i="9"/>
  <c r="O9" i="10"/>
  <c r="O9" i="9" s="1"/>
  <c r="G9" i="10"/>
  <c r="G9" i="9" s="1"/>
  <c r="Q9" i="10"/>
  <c r="Q9" i="9" s="1"/>
  <c r="W9" i="10"/>
  <c r="W9" i="9" s="1"/>
  <c r="E8" i="9"/>
  <c r="I9" i="10"/>
  <c r="I8" i="9"/>
  <c r="T8" i="9"/>
  <c r="S9" i="10"/>
  <c r="S8" i="9"/>
  <c r="P9" i="10"/>
  <c r="P8" i="9"/>
  <c r="N12" i="2"/>
  <c r="M13" i="2" s="1"/>
  <c r="O12" i="2"/>
  <c r="P12" i="2" s="1"/>
  <c r="H9" i="10"/>
  <c r="H8" i="9"/>
  <c r="F9" i="9"/>
  <c r="K9" i="10"/>
  <c r="K8" i="9"/>
  <c r="L9" i="10"/>
  <c r="L8" i="9"/>
  <c r="B8" i="9"/>
  <c r="V9" i="10"/>
  <c r="V8" i="9"/>
  <c r="U8" i="9"/>
  <c r="J9" i="10"/>
  <c r="J8" i="9"/>
  <c r="P11" i="2"/>
  <c r="T10" i="10" s="1"/>
  <c r="N9" i="10"/>
  <c r="N10" i="10" s="1"/>
  <c r="N8" i="9"/>
  <c r="M9" i="10"/>
  <c r="M8" i="9"/>
  <c r="AH4" i="2" a="1"/>
  <c r="AH4" i="2" s="1"/>
  <c r="N11" i="10" l="1"/>
  <c r="O10" i="10"/>
  <c r="O11" i="10" s="1"/>
  <c r="T11" i="10"/>
  <c r="Q10" i="10"/>
  <c r="Q11" i="10" s="1"/>
  <c r="Q11" i="9" s="1"/>
  <c r="Q11" i="2"/>
  <c r="R11" i="2" s="1"/>
  <c r="S11" i="2" s="1"/>
  <c r="E10" i="10"/>
  <c r="C10" i="10"/>
  <c r="R10" i="10"/>
  <c r="R11" i="10" s="1"/>
  <c r="R11" i="9" s="1"/>
  <c r="B10" i="10"/>
  <c r="B11" i="10" s="1"/>
  <c r="G10" i="10"/>
  <c r="W10" i="10"/>
  <c r="T10" i="9"/>
  <c r="P10" i="10"/>
  <c r="P11" i="10" s="1"/>
  <c r="P9" i="9"/>
  <c r="V9" i="9"/>
  <c r="V10" i="10"/>
  <c r="D10" i="10"/>
  <c r="S9" i="9"/>
  <c r="S10" i="10"/>
  <c r="S11" i="10" s="1"/>
  <c r="S11" i="9" s="1"/>
  <c r="Q12" i="2"/>
  <c r="R12" i="2" s="1"/>
  <c r="S12" i="2" s="1"/>
  <c r="H10" i="10"/>
  <c r="H11" i="10" s="1"/>
  <c r="H9" i="9"/>
  <c r="J10" i="10"/>
  <c r="J9" i="9"/>
  <c r="L10" i="10"/>
  <c r="L9" i="9"/>
  <c r="U10" i="10"/>
  <c r="M9" i="9"/>
  <c r="M10" i="10"/>
  <c r="M11" i="10" s="1"/>
  <c r="M12" i="10" s="1"/>
  <c r="AG4" i="2" a="1"/>
  <c r="AG4" i="2" s="1"/>
  <c r="I9" i="9"/>
  <c r="I10" i="10"/>
  <c r="I11" i="10" s="1"/>
  <c r="K9" i="9"/>
  <c r="K10" i="10"/>
  <c r="N13" i="2"/>
  <c r="M14" i="2" s="1"/>
  <c r="O13" i="2"/>
  <c r="P13" i="2" s="1"/>
  <c r="F10" i="10"/>
  <c r="AJ4" i="2" a="1"/>
  <c r="AI4" i="2" a="1"/>
  <c r="Q10" i="9" l="1"/>
  <c r="O10" i="9"/>
  <c r="I12" i="10"/>
  <c r="I12" i="9" s="1"/>
  <c r="H12" i="10"/>
  <c r="H12" i="9" s="1"/>
  <c r="O12" i="10"/>
  <c r="O12" i="9" s="1"/>
  <c r="R10" i="9"/>
  <c r="O11" i="9"/>
  <c r="AO4" i="2" a="1"/>
  <c r="AO4" i="2" s="1"/>
  <c r="P12" i="10"/>
  <c r="P12" i="9" s="1"/>
  <c r="R12" i="10"/>
  <c r="R12" i="9" s="1"/>
  <c r="Q12" i="10"/>
  <c r="Q12" i="9" s="1"/>
  <c r="P10" i="9"/>
  <c r="AI4" i="2"/>
  <c r="AJ4" i="2"/>
  <c r="K10" i="9"/>
  <c r="K11" i="10"/>
  <c r="W10" i="9"/>
  <c r="W11" i="10"/>
  <c r="G11" i="10"/>
  <c r="G10" i="9"/>
  <c r="I11" i="9"/>
  <c r="S10" i="9"/>
  <c r="U11" i="10"/>
  <c r="U10" i="9"/>
  <c r="M11" i="9"/>
  <c r="D10" i="9"/>
  <c r="D11" i="10"/>
  <c r="I10" i="9"/>
  <c r="B12" i="10"/>
  <c r="L11" i="10"/>
  <c r="L10" i="9"/>
  <c r="B10" i="9"/>
  <c r="H10" i="9"/>
  <c r="B11" i="9"/>
  <c r="T12" i="10"/>
  <c r="F11" i="10"/>
  <c r="F10" i="9"/>
  <c r="S12" i="10"/>
  <c r="Q13" i="2"/>
  <c r="R13" i="2" s="1"/>
  <c r="S13" i="2" s="1"/>
  <c r="M12" i="9"/>
  <c r="V10" i="9"/>
  <c r="V11" i="10"/>
  <c r="C11" i="10"/>
  <c r="C10" i="9"/>
  <c r="N12" i="10"/>
  <c r="J10" i="9"/>
  <c r="J11" i="10"/>
  <c r="H11" i="9"/>
  <c r="O14" i="2"/>
  <c r="N14" i="2"/>
  <c r="M15" i="2" s="1"/>
  <c r="P11" i="9"/>
  <c r="M10" i="9"/>
  <c r="E11" i="10"/>
  <c r="E10" i="9"/>
  <c r="T11" i="9"/>
  <c r="AP4" i="2" l="1" a="1"/>
  <c r="AP4" i="2" s="1"/>
  <c r="O15" i="2"/>
  <c r="N15" i="2"/>
  <c r="M16" i="2" s="1"/>
  <c r="C12" i="10"/>
  <c r="C11" i="9"/>
  <c r="V12" i="10"/>
  <c r="V11" i="9"/>
  <c r="K12" i="10"/>
  <c r="K11" i="9"/>
  <c r="P14" i="2"/>
  <c r="B13" i="10" s="1"/>
  <c r="P15" i="2"/>
  <c r="J12" i="10"/>
  <c r="J11" i="9"/>
  <c r="D11" i="9"/>
  <c r="D12" i="10"/>
  <c r="G12" i="10"/>
  <c r="G11" i="9"/>
  <c r="B12" i="9"/>
  <c r="E11" i="9"/>
  <c r="E12" i="10"/>
  <c r="N13" i="10"/>
  <c r="N14" i="10" s="1"/>
  <c r="L12" i="10"/>
  <c r="L11" i="9"/>
  <c r="W11" i="9"/>
  <c r="W12" i="10"/>
  <c r="S12" i="9"/>
  <c r="F11" i="9"/>
  <c r="F12" i="10"/>
  <c r="T12" i="9"/>
  <c r="T13" i="10"/>
  <c r="U12" i="10"/>
  <c r="U11" i="9"/>
  <c r="AR4" i="2" a="1"/>
  <c r="AQ4" i="2" a="1"/>
  <c r="B14" i="10" l="1"/>
  <c r="B14" i="9" s="1"/>
  <c r="AQ4" i="2"/>
  <c r="AR4" i="2"/>
  <c r="T13" i="9"/>
  <c r="T14" i="10"/>
  <c r="L12" i="9"/>
  <c r="L13" i="10"/>
  <c r="L14" i="10" s="1"/>
  <c r="V12" i="9"/>
  <c r="V13" i="10"/>
  <c r="E13" i="10"/>
  <c r="E12" i="9"/>
  <c r="J13" i="10"/>
  <c r="J12" i="9"/>
  <c r="D13" i="10"/>
  <c r="D12" i="9"/>
  <c r="Q15" i="2"/>
  <c r="R15" i="2" s="1"/>
  <c r="S15" i="2" s="1"/>
  <c r="C13" i="10"/>
  <c r="C14" i="10" s="1"/>
  <c r="C12" i="9"/>
  <c r="Q14" i="2"/>
  <c r="R14" i="2" s="1"/>
  <c r="S14" i="2" s="1"/>
  <c r="I13" i="10"/>
  <c r="I14" i="10" s="1"/>
  <c r="Q13" i="10"/>
  <c r="Q14" i="10" s="1"/>
  <c r="M13" i="10"/>
  <c r="M14" i="10" s="1"/>
  <c r="P13" i="10"/>
  <c r="P14" i="10" s="1"/>
  <c r="H13" i="10"/>
  <c r="O13" i="10"/>
  <c r="O14" i="10" s="1"/>
  <c r="R13" i="10"/>
  <c r="R14" i="10" s="1"/>
  <c r="B13" i="9"/>
  <c r="N16" i="2"/>
  <c r="M17" i="2" s="1"/>
  <c r="O16" i="2"/>
  <c r="P16" i="2" s="1"/>
  <c r="N15" i="10" s="1"/>
  <c r="U13" i="10"/>
  <c r="U14" i="10" s="1"/>
  <c r="U15" i="10" s="1"/>
  <c r="U12" i="9"/>
  <c r="F13" i="10"/>
  <c r="F14" i="10" s="1"/>
  <c r="F14" i="9" s="1"/>
  <c r="F12" i="9"/>
  <c r="W12" i="9"/>
  <c r="W13" i="10"/>
  <c r="G13" i="10"/>
  <c r="G12" i="9"/>
  <c r="K12" i="9"/>
  <c r="K13" i="10"/>
  <c r="S13" i="10"/>
  <c r="M15" i="10" l="1"/>
  <c r="O15" i="10"/>
  <c r="P15" i="10"/>
  <c r="P15" i="9" s="1"/>
  <c r="I13" i="9"/>
  <c r="U13" i="9"/>
  <c r="O14" i="9"/>
  <c r="C15" i="10"/>
  <c r="C14" i="9"/>
  <c r="I15" i="10"/>
  <c r="V13" i="9"/>
  <c r="V14" i="10"/>
  <c r="N17" i="2"/>
  <c r="M18" i="2" s="1"/>
  <c r="O17" i="2"/>
  <c r="P17" i="2" s="1"/>
  <c r="Q15" i="10"/>
  <c r="Q14" i="9"/>
  <c r="Q16" i="2"/>
  <c r="R16" i="2" s="1"/>
  <c r="S16" i="2" s="1"/>
  <c r="U15" i="9"/>
  <c r="O15" i="9"/>
  <c r="M15" i="9"/>
  <c r="W13" i="9"/>
  <c r="W14" i="10"/>
  <c r="C13" i="9"/>
  <c r="O13" i="9"/>
  <c r="P14" i="9"/>
  <c r="D14" i="10"/>
  <c r="D13" i="9"/>
  <c r="L15" i="10"/>
  <c r="L14" i="9"/>
  <c r="R15" i="10"/>
  <c r="F13" i="9"/>
  <c r="R14" i="9"/>
  <c r="P13" i="9"/>
  <c r="J14" i="10"/>
  <c r="J13" i="9"/>
  <c r="T15" i="10"/>
  <c r="T14" i="9"/>
  <c r="G13" i="9"/>
  <c r="G14" i="10"/>
  <c r="S14" i="10"/>
  <c r="S13" i="9"/>
  <c r="F15" i="10"/>
  <c r="L13" i="9"/>
  <c r="Q13" i="9"/>
  <c r="M14" i="9"/>
  <c r="I14" i="9"/>
  <c r="M13" i="9"/>
  <c r="K13" i="9"/>
  <c r="K14" i="10"/>
  <c r="H13" i="9"/>
  <c r="H14" i="10"/>
  <c r="R13" i="9"/>
  <c r="U14" i="9"/>
  <c r="E14" i="10"/>
  <c r="E13" i="9"/>
  <c r="B15" i="10"/>
  <c r="F16" i="10" l="1"/>
  <c r="M16" i="10"/>
  <c r="O16" i="10"/>
  <c r="O16" i="9" s="1"/>
  <c r="Q16" i="10"/>
  <c r="Q16" i="9" s="1"/>
  <c r="U16" i="10"/>
  <c r="U16" i="9" s="1"/>
  <c r="B16" i="10"/>
  <c r="I16" i="10"/>
  <c r="I16" i="9" s="1"/>
  <c r="R16" i="10"/>
  <c r="R16" i="9" s="1"/>
  <c r="I15" i="9"/>
  <c r="C16" i="10"/>
  <c r="R15" i="9"/>
  <c r="J15" i="10"/>
  <c r="J14" i="9"/>
  <c r="L15" i="9"/>
  <c r="L16" i="10"/>
  <c r="K14" i="9"/>
  <c r="K15" i="10"/>
  <c r="Q15" i="9"/>
  <c r="D15" i="10"/>
  <c r="D14" i="9"/>
  <c r="G14" i="9"/>
  <c r="G15" i="10"/>
  <c r="E14" i="9"/>
  <c r="E15" i="10"/>
  <c r="Q17" i="2"/>
  <c r="R17" i="2" s="1"/>
  <c r="S17" i="2" s="1"/>
  <c r="F16" i="9"/>
  <c r="M16" i="9"/>
  <c r="S14" i="9"/>
  <c r="S15" i="10"/>
  <c r="O18" i="2"/>
  <c r="P18" i="2" s="1"/>
  <c r="M17" i="10" s="1"/>
  <c r="N18" i="2"/>
  <c r="M19" i="2" s="1"/>
  <c r="T15" i="9"/>
  <c r="T16" i="10"/>
  <c r="W15" i="10"/>
  <c r="W14" i="9"/>
  <c r="V14" i="9"/>
  <c r="V15" i="10"/>
  <c r="P16" i="10"/>
  <c r="H15" i="10"/>
  <c r="H14" i="9"/>
  <c r="F15" i="9"/>
  <c r="N16" i="10"/>
  <c r="U17" i="10" l="1"/>
  <c r="T17" i="10"/>
  <c r="B17" i="10"/>
  <c r="O17" i="10"/>
  <c r="L17" i="10"/>
  <c r="P17" i="10"/>
  <c r="I17" i="10"/>
  <c r="Q17" i="10"/>
  <c r="C17" i="10"/>
  <c r="C17" i="9" s="1"/>
  <c r="S16" i="10"/>
  <c r="S15" i="9"/>
  <c r="K16" i="10"/>
  <c r="K15" i="9"/>
  <c r="W15" i="9"/>
  <c r="W16" i="10"/>
  <c r="G15" i="9"/>
  <c r="G16" i="10"/>
  <c r="H16" i="10"/>
  <c r="H15" i="9"/>
  <c r="P16" i="9"/>
  <c r="T16" i="9"/>
  <c r="F17" i="10"/>
  <c r="O19" i="2"/>
  <c r="P19" i="2" s="1"/>
  <c r="Q19" i="2" s="1"/>
  <c r="R19" i="2" s="1"/>
  <c r="S19" i="2" s="1"/>
  <c r="N19" i="2"/>
  <c r="M20" i="2" s="1"/>
  <c r="L16" i="9"/>
  <c r="V16" i="10"/>
  <c r="V15" i="9"/>
  <c r="N17" i="10"/>
  <c r="N18" i="10" s="1"/>
  <c r="Q18" i="2"/>
  <c r="R18" i="2" s="1"/>
  <c r="B17" i="9"/>
  <c r="E16" i="10"/>
  <c r="E17" i="10" s="1"/>
  <c r="E18" i="10" s="1"/>
  <c r="E15" i="9"/>
  <c r="D15" i="9"/>
  <c r="D16" i="10"/>
  <c r="R17" i="10"/>
  <c r="J16" i="10"/>
  <c r="J15" i="9"/>
  <c r="F18" i="10" l="1"/>
  <c r="R18" i="10"/>
  <c r="V17" i="10"/>
  <c r="V18" i="10" s="1"/>
  <c r="V16" i="9"/>
  <c r="B18" i="10"/>
  <c r="W17" i="10"/>
  <c r="W18" i="10" s="1"/>
  <c r="W16" i="9"/>
  <c r="D17" i="10"/>
  <c r="D18" i="10" s="1"/>
  <c r="D16" i="9"/>
  <c r="J16" i="9"/>
  <c r="J17" i="10"/>
  <c r="J18" i="10" s="1"/>
  <c r="P18" i="10"/>
  <c r="H17" i="10"/>
  <c r="H18" i="10" s="1"/>
  <c r="H16" i="9"/>
  <c r="M18" i="10"/>
  <c r="L18" i="10"/>
  <c r="K17" i="10"/>
  <c r="K18" i="10" s="1"/>
  <c r="K16" i="9"/>
  <c r="G17" i="10"/>
  <c r="G18" i="10" s="1"/>
  <c r="G16" i="9"/>
  <c r="Q18" i="10"/>
  <c r="S18" i="2"/>
  <c r="C18" i="10"/>
  <c r="N19" i="10"/>
  <c r="T18" i="10"/>
  <c r="S17" i="10"/>
  <c r="S18" i="10" s="1"/>
  <c r="S16" i="9"/>
  <c r="O20" i="2"/>
  <c r="P20" i="2" s="1"/>
  <c r="Q20" i="2" s="1"/>
  <c r="R20" i="2" s="1"/>
  <c r="N20" i="2"/>
  <c r="M21" i="2" s="1"/>
  <c r="O18" i="10"/>
  <c r="U18" i="10"/>
  <c r="U19" i="10" s="1"/>
  <c r="I18" i="10"/>
  <c r="T19" i="10" l="1"/>
  <c r="S19" i="10"/>
  <c r="H19" i="10"/>
  <c r="K19" i="10"/>
  <c r="D19" i="10"/>
  <c r="O19" i="10"/>
  <c r="L19" i="10"/>
  <c r="O21" i="2"/>
  <c r="P21" i="2" s="1"/>
  <c r="Q21" i="2" s="1"/>
  <c r="R21" i="2" s="1"/>
  <c r="U52" i="11" s="1" a="1"/>
  <c r="U52" i="11" s="1"/>
  <c r="N21" i="2"/>
  <c r="M19" i="10"/>
  <c r="R19" i="10"/>
  <c r="W19" i="10"/>
  <c r="S20" i="2"/>
  <c r="Q19" i="10"/>
  <c r="P19" i="10"/>
  <c r="C19" i="10"/>
  <c r="B19" i="10"/>
  <c r="G19" i="10"/>
  <c r="E19" i="10"/>
  <c r="J19" i="10"/>
  <c r="I19" i="10"/>
  <c r="F19" i="10"/>
  <c r="V19" i="10"/>
  <c r="J20" i="10" l="1"/>
  <c r="E20" i="10"/>
  <c r="A2" i="11" a="1"/>
  <c r="A2" i="11" s="1"/>
  <c r="A102" i="11" s="1"/>
  <c r="N2" i="11" a="1"/>
  <c r="D52" i="11" a="1"/>
  <c r="D52" i="11" s="1"/>
  <c r="V20" i="10"/>
  <c r="G52" i="11" a="1"/>
  <c r="G52" i="11" s="1"/>
  <c r="A52" i="11" a="1"/>
  <c r="A52" i="11" s="1"/>
  <c r="I52" i="11" a="1"/>
  <c r="I52" i="11" s="1"/>
  <c r="C20" i="10"/>
  <c r="P20" i="10"/>
  <c r="P2" i="11" a="1"/>
  <c r="P2" i="11" s="1"/>
  <c r="P102" i="11" s="1"/>
  <c r="R52" i="11" a="1"/>
  <c r="R52" i="11" s="1"/>
  <c r="M52" i="11" a="1"/>
  <c r="M52" i="11" s="1"/>
  <c r="W20" i="10"/>
  <c r="R20" i="10"/>
  <c r="M20" i="10"/>
  <c r="K52" i="11" a="1"/>
  <c r="K52" i="11" s="1"/>
  <c r="O52" i="11" a="1"/>
  <c r="O52" i="11" s="1"/>
  <c r="H2" i="11" a="1"/>
  <c r="H2" i="11" s="1"/>
  <c r="H102" i="11" s="1"/>
  <c r="F52" i="11" a="1"/>
  <c r="F52" i="11" s="1"/>
  <c r="D2" i="11" a="1"/>
  <c r="D2" i="11" s="1"/>
  <c r="Q20" i="10"/>
  <c r="P104" i="11"/>
  <c r="P106" i="11"/>
  <c r="P103" i="11"/>
  <c r="P105" i="11"/>
  <c r="P107" i="11"/>
  <c r="H104" i="11"/>
  <c r="H105" i="11"/>
  <c r="H106" i="11"/>
  <c r="H107" i="11"/>
  <c r="H103" i="11"/>
  <c r="D105" i="11"/>
  <c r="D154" i="11"/>
  <c r="D155" i="11"/>
  <c r="D156" i="11"/>
  <c r="D103" i="11"/>
  <c r="D157" i="11"/>
  <c r="D107" i="11"/>
  <c r="D153" i="11"/>
  <c r="D106" i="11"/>
  <c r="D104" i="11"/>
  <c r="A157" i="11"/>
  <c r="A154" i="11"/>
  <c r="A106" i="11"/>
  <c r="A155" i="11"/>
  <c r="A104" i="11"/>
  <c r="A156" i="11"/>
  <c r="A103" i="11"/>
  <c r="A107" i="11"/>
  <c r="A105" i="11"/>
  <c r="A153" i="11"/>
  <c r="N2" i="11"/>
  <c r="N102" i="11" s="1"/>
  <c r="N106" i="11"/>
  <c r="N105" i="11"/>
  <c r="N104" i="11"/>
  <c r="N107" i="11"/>
  <c r="N103" i="11"/>
  <c r="S21" i="2"/>
  <c r="Q52" i="11" a="1"/>
  <c r="Q52" i="11" s="1"/>
  <c r="O20" i="10"/>
  <c r="T20" i="10"/>
  <c r="R2" i="11" a="1"/>
  <c r="D20" i="10"/>
  <c r="H20" i="10"/>
  <c r="L20" i="10"/>
  <c r="H52" i="11" a="1"/>
  <c r="H52" i="11" s="1"/>
  <c r="E52" i="11" a="1"/>
  <c r="E52" i="11" s="1"/>
  <c r="T52" i="11" a="1"/>
  <c r="T52" i="11" s="1"/>
  <c r="S52" i="11" a="1"/>
  <c r="S52" i="11" s="1"/>
  <c r="K20" i="10"/>
  <c r="G2" i="11" a="1"/>
  <c r="I20" i="10"/>
  <c r="L52" i="11" a="1"/>
  <c r="L52" i="11" s="1"/>
  <c r="N52" i="11" a="1"/>
  <c r="N52" i="11" s="1"/>
  <c r="E2" i="11" a="1"/>
  <c r="J52" i="11" a="1"/>
  <c r="J52" i="11" s="1"/>
  <c r="M2" i="11" a="1"/>
  <c r="B2" i="11" a="1"/>
  <c r="F2" i="11" a="1"/>
  <c r="B20" i="10"/>
  <c r="P52" i="11" a="1"/>
  <c r="P52" i="11" s="1"/>
  <c r="S2" i="11" a="1"/>
  <c r="J2" i="11" a="1"/>
  <c r="O2" i="11" a="1"/>
  <c r="B52" i="11" a="1"/>
  <c r="B52" i="11" s="1"/>
  <c r="S20" i="10"/>
  <c r="L2" i="11" a="1"/>
  <c r="N20" i="10"/>
  <c r="U2" i="11" a="1"/>
  <c r="K2" i="11" a="1"/>
  <c r="U20" i="10"/>
  <c r="F20" i="10"/>
  <c r="G20" i="10"/>
  <c r="T2" i="11" a="1"/>
  <c r="I2" i="11" a="1"/>
  <c r="Q2" i="11" a="1"/>
  <c r="C2" i="11" a="1"/>
  <c r="C52" i="11" a="1"/>
  <c r="C52" i="11" s="1"/>
  <c r="D152" i="11" l="1"/>
  <c r="P152" i="11"/>
  <c r="N152" i="11"/>
  <c r="A152" i="11"/>
  <c r="A208" i="11" s="1" a="1"/>
  <c r="A208" i="11" s="1"/>
  <c r="H152" i="11"/>
  <c r="D102" i="11"/>
  <c r="Q2" i="11"/>
  <c r="Q107" i="11"/>
  <c r="Q153" i="11"/>
  <c r="Q104" i="11"/>
  <c r="Q155" i="11"/>
  <c r="Q103" i="11"/>
  <c r="Q106" i="11"/>
  <c r="Q105" i="11"/>
  <c r="Q154" i="11"/>
  <c r="Q156" i="11"/>
  <c r="Q157" i="11"/>
  <c r="S2" i="11"/>
  <c r="S104" i="11"/>
  <c r="S157" i="11"/>
  <c r="S107" i="11"/>
  <c r="S156" i="11"/>
  <c r="S106" i="11"/>
  <c r="S105" i="11"/>
  <c r="S103" i="11"/>
  <c r="S154" i="11"/>
  <c r="S153" i="11"/>
  <c r="S155" i="11"/>
  <c r="N153" i="11"/>
  <c r="H155" i="11"/>
  <c r="P157" i="11"/>
  <c r="I2" i="11"/>
  <c r="I156" i="11"/>
  <c r="I157" i="11"/>
  <c r="I155" i="11"/>
  <c r="I104" i="11"/>
  <c r="I103" i="11"/>
  <c r="I154" i="11"/>
  <c r="I107" i="11"/>
  <c r="I106" i="11"/>
  <c r="I105" i="11"/>
  <c r="I153" i="11"/>
  <c r="L2" i="11"/>
  <c r="L157" i="11"/>
  <c r="L156" i="11"/>
  <c r="L106" i="11"/>
  <c r="L153" i="11"/>
  <c r="L103" i="11"/>
  <c r="L155" i="11"/>
  <c r="L107" i="11"/>
  <c r="L104" i="11"/>
  <c r="L105" i="11"/>
  <c r="L154" i="11"/>
  <c r="H154" i="11"/>
  <c r="H153" i="11"/>
  <c r="P154" i="11"/>
  <c r="T2" i="11"/>
  <c r="T103" i="11"/>
  <c r="T153" i="11"/>
  <c r="T154" i="11"/>
  <c r="T156" i="11"/>
  <c r="T157" i="11"/>
  <c r="T107" i="11"/>
  <c r="T155" i="11"/>
  <c r="T106" i="11"/>
  <c r="T104" i="11"/>
  <c r="T105" i="11"/>
  <c r="F2" i="11"/>
  <c r="F105" i="11"/>
  <c r="F104" i="11"/>
  <c r="F103" i="11"/>
  <c r="F156" i="11"/>
  <c r="F157" i="11"/>
  <c r="F155" i="11"/>
  <c r="F107" i="11"/>
  <c r="F153" i="11"/>
  <c r="F106" i="11"/>
  <c r="F154" i="11"/>
  <c r="G2" i="11"/>
  <c r="G105" i="11"/>
  <c r="G107" i="11"/>
  <c r="G104" i="11"/>
  <c r="G103" i="11"/>
  <c r="G156" i="11"/>
  <c r="G153" i="11"/>
  <c r="G157" i="11"/>
  <c r="G106" i="11"/>
  <c r="G154" i="11"/>
  <c r="G155" i="11"/>
  <c r="N154" i="11"/>
  <c r="H157" i="11"/>
  <c r="B2" i="11"/>
  <c r="B103" i="11"/>
  <c r="B155" i="11"/>
  <c r="B154" i="11"/>
  <c r="B156" i="11"/>
  <c r="B106" i="11"/>
  <c r="B157" i="11"/>
  <c r="B104" i="11"/>
  <c r="B153" i="11"/>
  <c r="B105" i="11"/>
  <c r="B107" i="11"/>
  <c r="P153" i="11"/>
  <c r="M2" i="11"/>
  <c r="M104" i="11"/>
  <c r="M153" i="11"/>
  <c r="M103" i="11"/>
  <c r="M156" i="11"/>
  <c r="M107" i="11"/>
  <c r="M105" i="11"/>
  <c r="M106" i="11"/>
  <c r="M157" i="11"/>
  <c r="M155" i="11"/>
  <c r="M154" i="11"/>
  <c r="H156" i="11"/>
  <c r="P156" i="11"/>
  <c r="P212" i="11" s="1" a="1"/>
  <c r="P212" i="11" s="1"/>
  <c r="K2" i="11"/>
  <c r="K107" i="11"/>
  <c r="K154" i="11"/>
  <c r="K106" i="11"/>
  <c r="K157" i="11"/>
  <c r="K103" i="11"/>
  <c r="K105" i="11"/>
  <c r="K104" i="11"/>
  <c r="K156" i="11"/>
  <c r="K155" i="11"/>
  <c r="K153" i="11"/>
  <c r="O2" i="11"/>
  <c r="O104" i="11"/>
  <c r="O106" i="11"/>
  <c r="O107" i="11"/>
  <c r="O156" i="11"/>
  <c r="O157" i="11"/>
  <c r="O153" i="11"/>
  <c r="O103" i="11"/>
  <c r="O155" i="11"/>
  <c r="O105" i="11"/>
  <c r="O154" i="11"/>
  <c r="N157" i="11"/>
  <c r="C2" i="11"/>
  <c r="C107" i="11"/>
  <c r="C105" i="11"/>
  <c r="C106" i="11"/>
  <c r="C153" i="11"/>
  <c r="C157" i="11"/>
  <c r="C103" i="11"/>
  <c r="C155" i="11"/>
  <c r="C104" i="11"/>
  <c r="C154" i="11"/>
  <c r="C156" i="11"/>
  <c r="U2" i="11"/>
  <c r="U157" i="11"/>
  <c r="U156" i="11"/>
  <c r="U154" i="11"/>
  <c r="U107" i="11"/>
  <c r="U153" i="11"/>
  <c r="U105" i="11"/>
  <c r="U103" i="11"/>
  <c r="U104" i="11"/>
  <c r="U106" i="11"/>
  <c r="U155" i="11"/>
  <c r="J2" i="11"/>
  <c r="J103" i="11"/>
  <c r="J156" i="11"/>
  <c r="J107" i="11"/>
  <c r="J153" i="11"/>
  <c r="J104" i="11"/>
  <c r="J106" i="11"/>
  <c r="J105" i="11"/>
  <c r="J154" i="11"/>
  <c r="J155" i="11"/>
  <c r="J157" i="11"/>
  <c r="E2" i="11"/>
  <c r="E156" i="11"/>
  <c r="E154" i="11"/>
  <c r="E104" i="11"/>
  <c r="E107" i="11"/>
  <c r="E153" i="11"/>
  <c r="E157" i="11"/>
  <c r="E105" i="11"/>
  <c r="E103" i="11"/>
  <c r="E106" i="11"/>
  <c r="E155" i="11"/>
  <c r="R2" i="11"/>
  <c r="R106" i="11"/>
  <c r="R154" i="11"/>
  <c r="R104" i="11"/>
  <c r="R105" i="11"/>
  <c r="R103" i="11"/>
  <c r="R153" i="11"/>
  <c r="R156" i="11"/>
  <c r="R107" i="11"/>
  <c r="R157" i="11"/>
  <c r="R155" i="11"/>
  <c r="N156" i="11"/>
  <c r="N155" i="11"/>
  <c r="P155" i="11"/>
  <c r="P249" i="11" a="1"/>
  <c r="P249" i="11" s="1"/>
  <c r="P219" i="11" a="1"/>
  <c r="P219" i="11" s="1"/>
  <c r="P247" i="11" a="1"/>
  <c r="P247" i="11" s="1"/>
  <c r="P231" i="11" a="1"/>
  <c r="P231" i="11" s="1"/>
  <c r="P251" i="11" a="1"/>
  <c r="P251" i="11" s="1"/>
  <c r="P214" i="11" a="1"/>
  <c r="P214" i="11" s="1"/>
  <c r="P227" i="11" a="1"/>
  <c r="P227" i="11" s="1"/>
  <c r="P241" i="11" a="1"/>
  <c r="P241" i="11" s="1"/>
  <c r="P211" i="11" a="1"/>
  <c r="P211" i="11" s="1"/>
  <c r="P245" i="11" a="1"/>
  <c r="P245" i="11" s="1"/>
  <c r="P223" i="11" a="1"/>
  <c r="P223" i="11" s="1"/>
  <c r="P244" i="11" a="1"/>
  <c r="P244" i="11" s="1"/>
  <c r="P233" i="11" a="1"/>
  <c r="P233" i="11" s="1"/>
  <c r="P236" i="11" a="1"/>
  <c r="P236" i="11" s="1"/>
  <c r="P209" i="11" a="1"/>
  <c r="P209" i="11" s="1"/>
  <c r="P248" i="11" a="1"/>
  <c r="P248" i="11" s="1"/>
  <c r="P237" i="11" a="1"/>
  <c r="P237" i="11" s="1"/>
  <c r="P215" i="11" a="1"/>
  <c r="P215" i="11" s="1"/>
  <c r="P240" i="11" a="1"/>
  <c r="P240" i="11" s="1"/>
  <c r="P210" i="11" a="1"/>
  <c r="P210" i="11" s="1"/>
  <c r="P230" i="11" a="1"/>
  <c r="P230" i="11" s="1"/>
  <c r="P203" i="11" a="1"/>
  <c r="P203" i="11" s="1"/>
  <c r="P246" i="11" a="1"/>
  <c r="P246" i="11" s="1"/>
  <c r="P250" i="11" a="1"/>
  <c r="P250" i="11" s="1"/>
  <c r="P252" i="11" a="1"/>
  <c r="P252" i="11" s="1"/>
  <c r="P224" i="11" a="1"/>
  <c r="P224" i="11" s="1"/>
  <c r="P213" i="11" a="1"/>
  <c r="P213" i="11" s="1"/>
  <c r="P243" i="11" a="1"/>
  <c r="P243" i="11" s="1"/>
  <c r="P225" i="11" a="1"/>
  <c r="P225" i="11" s="1"/>
  <c r="P232" i="11" a="1"/>
  <c r="P232" i="11" s="1"/>
  <c r="P234" i="11" a="1"/>
  <c r="P234" i="11" s="1"/>
  <c r="P204" i="11" a="1"/>
  <c r="P204" i="11" s="1"/>
  <c r="P207" i="11" a="1"/>
  <c r="P207" i="11" s="1"/>
  <c r="P205" i="11" a="1"/>
  <c r="P205" i="11" s="1"/>
  <c r="H208" i="11" a="1"/>
  <c r="H208" i="11" s="1"/>
  <c r="H230" i="11" a="1"/>
  <c r="H230" i="11" s="1"/>
  <c r="H209" i="11" a="1"/>
  <c r="H209" i="11" s="1"/>
  <c r="H220" i="11" a="1"/>
  <c r="H220" i="11" s="1"/>
  <c r="H234" i="11" a="1"/>
  <c r="H234" i="11" s="1"/>
  <c r="H222" i="11" a="1"/>
  <c r="H222" i="11" s="1"/>
  <c r="H219" i="11" a="1"/>
  <c r="H219" i="11" s="1"/>
  <c r="H207" i="11" a="1"/>
  <c r="H207" i="11" s="1"/>
  <c r="H210" i="11" a="1"/>
  <c r="H210" i="11" s="1"/>
  <c r="H241" i="11" a="1"/>
  <c r="H241" i="11" s="1"/>
  <c r="H217" i="11" a="1"/>
  <c r="H217" i="11" s="1"/>
  <c r="H214" i="11" a="1"/>
  <c r="H214" i="11" s="1"/>
  <c r="H248" i="11" a="1"/>
  <c r="H248" i="11" s="1"/>
  <c r="H218" i="11" a="1"/>
  <c r="H218" i="11" s="1"/>
  <c r="H215" i="11" a="1"/>
  <c r="H215" i="11" s="1"/>
  <c r="H243" i="11" a="1"/>
  <c r="H243" i="11" s="1"/>
  <c r="H231" i="11" a="1"/>
  <c r="H231" i="11" s="1"/>
  <c r="H228" i="11" a="1"/>
  <c r="H228" i="11" s="1"/>
  <c r="H250" i="11" a="1"/>
  <c r="H250" i="11" s="1"/>
  <c r="H229" i="11" a="1"/>
  <c r="H229" i="11" s="1"/>
  <c r="H223" i="11" a="1"/>
  <c r="H223" i="11" s="1"/>
  <c r="H235" i="11" a="1"/>
  <c r="H235" i="11" s="1"/>
  <c r="H236" i="11" a="1"/>
  <c r="H236" i="11" s="1"/>
  <c r="H205" i="11" a="1"/>
  <c r="H205" i="11" s="1"/>
  <c r="H227" i="11" a="1"/>
  <c r="H227" i="11" s="1"/>
  <c r="H224" i="11" a="1"/>
  <c r="H224" i="11" s="1"/>
  <c r="H212" i="11" a="1"/>
  <c r="H212" i="11" s="1"/>
  <c r="H240" i="11" a="1"/>
  <c r="H240" i="11" s="1"/>
  <c r="H237" i="11" a="1"/>
  <c r="H237" i="11" s="1"/>
  <c r="H216" i="11" a="1"/>
  <c r="H216" i="11" s="1"/>
  <c r="H244" i="11" a="1"/>
  <c r="H244" i="11" s="1"/>
  <c r="H238" i="11" a="1"/>
  <c r="H238" i="11" s="1"/>
  <c r="H252" i="11" a="1"/>
  <c r="H252" i="11" s="1"/>
  <c r="H211" i="11" a="1"/>
  <c r="H211" i="11" s="1"/>
  <c r="H245" i="11" a="1"/>
  <c r="H245" i="11" s="1"/>
  <c r="H242" i="11" a="1"/>
  <c r="H242" i="11" s="1"/>
  <c r="H233" i="11" a="1"/>
  <c r="H233" i="11" s="1"/>
  <c r="H221" i="11" a="1"/>
  <c r="H221" i="11" s="1"/>
  <c r="H232" i="11" a="1"/>
  <c r="H232" i="11" s="1"/>
  <c r="H246" i="11" a="1"/>
  <c r="H246" i="11" s="1"/>
  <c r="H225" i="11" a="1"/>
  <c r="H225" i="11" s="1"/>
  <c r="H213" i="11" a="1"/>
  <c r="H213" i="11" s="1"/>
  <c r="H247" i="11" a="1"/>
  <c r="H247" i="11" s="1"/>
  <c r="H226" i="11" a="1"/>
  <c r="H226" i="11" s="1"/>
  <c r="H249" i="11" a="1"/>
  <c r="H249" i="11" s="1"/>
  <c r="H203" i="11" a="1"/>
  <c r="H203" i="11" s="1"/>
  <c r="H251" i="11" a="1"/>
  <c r="H251" i="11" s="1"/>
  <c r="H239" i="11" a="1"/>
  <c r="H239" i="11" s="1"/>
  <c r="H206" i="11" a="1"/>
  <c r="H206" i="11" s="1"/>
  <c r="H204" i="11" a="1"/>
  <c r="H204" i="11" s="1"/>
  <c r="I152" i="11"/>
  <c r="I102" i="11"/>
  <c r="L102" i="11"/>
  <c r="L152" i="11"/>
  <c r="A255" i="11" a="1"/>
  <c r="A255" i="11" s="1"/>
  <c r="A253" i="11"/>
  <c r="A254" i="11" a="1"/>
  <c r="A254" i="11" s="1"/>
  <c r="T152" i="11"/>
  <c r="T102" i="11"/>
  <c r="N255" i="11" a="1"/>
  <c r="N255" i="11" s="1"/>
  <c r="N253" i="11"/>
  <c r="N257" i="11" s="1"/>
  <c r="N254" i="11" a="1"/>
  <c r="N254" i="11" s="1"/>
  <c r="A207" i="11" a="1"/>
  <c r="A207" i="11" s="1"/>
  <c r="A204" i="11" a="1"/>
  <c r="A204" i="11" s="1"/>
  <c r="A230" i="11" a="1"/>
  <c r="A230" i="11" s="1"/>
  <c r="A231" i="11" a="1"/>
  <c r="A231" i="11" s="1"/>
  <c r="A250" i="11" a="1"/>
  <c r="A250" i="11" s="1"/>
  <c r="A237" i="11" a="1"/>
  <c r="A237" i="11" s="1"/>
  <c r="A211" i="11" a="1"/>
  <c r="A211" i="11" s="1"/>
  <c r="A252" i="11" a="1"/>
  <c r="A252" i="11" s="1"/>
  <c r="A234" i="11" a="1"/>
  <c r="A234" i="11" s="1"/>
  <c r="A227" i="11" a="1"/>
  <c r="A227" i="11" s="1"/>
  <c r="A210" i="11" a="1"/>
  <c r="A210" i="11" s="1"/>
  <c r="A232" i="11" a="1"/>
  <c r="A232" i="11" s="1"/>
  <c r="A216" i="11" a="1"/>
  <c r="A216" i="11" s="1"/>
  <c r="A217" i="11" a="1"/>
  <c r="A217" i="11" s="1"/>
  <c r="A249" i="11" a="1"/>
  <c r="A249" i="11" s="1"/>
  <c r="A233" i="11" a="1"/>
  <c r="A233" i="11" s="1"/>
  <c r="A245" i="11" a="1"/>
  <c r="A245" i="11" s="1"/>
  <c r="A203" i="11" a="1"/>
  <c r="A203" i="11" s="1"/>
  <c r="A213" i="11" a="1"/>
  <c r="A213" i="11" s="1"/>
  <c r="A214" i="11" a="1"/>
  <c r="A214" i="11" s="1"/>
  <c r="A222" i="11" a="1"/>
  <c r="A222" i="11" s="1"/>
  <c r="A251" i="11" a="1"/>
  <c r="A251" i="11" s="1"/>
  <c r="A218" i="11" a="1"/>
  <c r="A218" i="11" s="1"/>
  <c r="A228" i="11" a="1"/>
  <c r="A228" i="11" s="1"/>
  <c r="A242" i="11" a="1"/>
  <c r="A242" i="11" s="1"/>
  <c r="A226" i="11" a="1"/>
  <c r="A226" i="11" s="1"/>
  <c r="A248" i="11" a="1"/>
  <c r="A248" i="11" s="1"/>
  <c r="A221" i="11" a="1"/>
  <c r="A221" i="11" s="1"/>
  <c r="A239" i="11" a="1"/>
  <c r="A239" i="11" s="1"/>
  <c r="A212" i="11" a="1"/>
  <c r="A212" i="11" s="1"/>
  <c r="A225" i="11" a="1"/>
  <c r="A225" i="11" s="1"/>
  <c r="A219" i="11" a="1"/>
  <c r="A219" i="11" s="1"/>
  <c r="A209" i="11" a="1"/>
  <c r="A209" i="11" s="1"/>
  <c r="A236" i="11" a="1"/>
  <c r="A236" i="11" s="1"/>
  <c r="A235" i="11" a="1"/>
  <c r="A235" i="11" s="1"/>
  <c r="A244" i="11" a="1"/>
  <c r="A244" i="11" s="1"/>
  <c r="A223" i="11" a="1"/>
  <c r="A223" i="11" s="1"/>
  <c r="A238" i="11" a="1"/>
  <c r="A238" i="11" s="1"/>
  <c r="A215" i="11" a="1"/>
  <c r="A215" i="11" s="1"/>
  <c r="A246" i="11" a="1"/>
  <c r="A246" i="11" s="1"/>
  <c r="A229" i="11" a="1"/>
  <c r="A229" i="11" s="1"/>
  <c r="N238" i="11" a="1"/>
  <c r="N238" i="11" s="1"/>
  <c r="N224" i="11" a="1"/>
  <c r="N224" i="11" s="1"/>
  <c r="N231" i="11" a="1"/>
  <c r="N231" i="11" s="1"/>
  <c r="N242" i="11" a="1"/>
  <c r="N242" i="11" s="1"/>
  <c r="N221" i="11" a="1"/>
  <c r="N221" i="11" s="1"/>
  <c r="N223" i="11" a="1"/>
  <c r="N223" i="11" s="1"/>
  <c r="N205" i="11" a="1"/>
  <c r="N205" i="11" s="1"/>
  <c r="N251" i="11" a="1"/>
  <c r="N251" i="11" s="1"/>
  <c r="N235" i="11" a="1"/>
  <c r="N235" i="11" s="1"/>
  <c r="N232" i="11" a="1"/>
  <c r="N232" i="11" s="1"/>
  <c r="N226" i="11" a="1"/>
  <c r="N226" i="11" s="1"/>
  <c r="N246" i="11" a="1"/>
  <c r="N246" i="11" s="1"/>
  <c r="N234" i="11" a="1"/>
  <c r="N234" i="11" s="1"/>
  <c r="N217" i="11" a="1"/>
  <c r="N217" i="11" s="1"/>
  <c r="N245" i="11" a="1"/>
  <c r="N245" i="11" s="1"/>
  <c r="N214" i="11" a="1"/>
  <c r="N214" i="11" s="1"/>
  <c r="N249" i="11" a="1"/>
  <c r="N249" i="11" s="1"/>
  <c r="N218" i="11" a="1"/>
  <c r="N218" i="11" s="1"/>
  <c r="N206" i="11" a="1"/>
  <c r="N206" i="11" s="1"/>
  <c r="N248" i="11" a="1"/>
  <c r="N248" i="11" s="1"/>
  <c r="N227" i="11" a="1"/>
  <c r="N227" i="11" s="1"/>
  <c r="N243" i="11" a="1"/>
  <c r="N243" i="11" s="1"/>
  <c r="N203" i="11" a="1"/>
  <c r="N203" i="11" s="1"/>
  <c r="N252" i="11" a="1"/>
  <c r="N252" i="11" s="1"/>
  <c r="N204" i="11" a="1"/>
  <c r="N204" i="11" s="1"/>
  <c r="N212" i="11" a="1"/>
  <c r="N212" i="11" s="1"/>
  <c r="N209" i="11" a="1"/>
  <c r="N209" i="11" s="1"/>
  <c r="N239" i="11" a="1"/>
  <c r="N239" i="11" s="1"/>
  <c r="N228" i="11" a="1"/>
  <c r="N228" i="11" s="1"/>
  <c r="N241" i="11" a="1"/>
  <c r="N241" i="11" s="1"/>
  <c r="N233" i="11" a="1"/>
  <c r="N233" i="11" s="1"/>
  <c r="N237" i="11" a="1"/>
  <c r="N237" i="11" s="1"/>
  <c r="N244" i="11" a="1"/>
  <c r="N244" i="11" s="1"/>
  <c r="N236" i="11" a="1"/>
  <c r="N236" i="11" s="1"/>
  <c r="N210" i="11" a="1"/>
  <c r="N210" i="11" s="1"/>
  <c r="N216" i="11" a="1"/>
  <c r="N216" i="11" s="1"/>
  <c r="N240" i="11" a="1"/>
  <c r="N240" i="11" s="1"/>
  <c r="N219" i="11" a="1"/>
  <c r="N219" i="11" s="1"/>
  <c r="N215" i="11" a="1"/>
  <c r="N215" i="11" s="1"/>
  <c r="N213" i="11" a="1"/>
  <c r="N213" i="11" s="1"/>
  <c r="N211" i="11" a="1"/>
  <c r="N211" i="11" s="1"/>
  <c r="N247" i="11" a="1"/>
  <c r="N247" i="11" s="1"/>
  <c r="N208" i="11" a="1"/>
  <c r="N208" i="11" s="1"/>
  <c r="N222" i="11" a="1"/>
  <c r="N222" i="11" s="1"/>
  <c r="N220" i="11" a="1"/>
  <c r="N220" i="11" s="1"/>
  <c r="N225" i="11" a="1"/>
  <c r="N225" i="11" s="1"/>
  <c r="N229" i="11" a="1"/>
  <c r="N229" i="11" s="1"/>
  <c r="N230" i="11" a="1"/>
  <c r="N230" i="11" s="1"/>
  <c r="N250" i="11" a="1"/>
  <c r="N250" i="11" s="1"/>
  <c r="N207" i="11" a="1"/>
  <c r="N207" i="11" s="1"/>
  <c r="F152" i="11"/>
  <c r="F102" i="11"/>
  <c r="G102" i="11"/>
  <c r="G152" i="11"/>
  <c r="B152" i="11"/>
  <c r="B102" i="11"/>
  <c r="H253" i="11"/>
  <c r="H257" i="11" s="1"/>
  <c r="H254" i="11" a="1"/>
  <c r="H254" i="11" s="1"/>
  <c r="H255" i="11" a="1"/>
  <c r="H255" i="11" s="1"/>
  <c r="M152" i="11"/>
  <c r="M102" i="11"/>
  <c r="K102" i="11"/>
  <c r="K152" i="11"/>
  <c r="O102" i="11"/>
  <c r="O152" i="11"/>
  <c r="C152" i="11"/>
  <c r="C102" i="11"/>
  <c r="U152" i="11"/>
  <c r="U102" i="11"/>
  <c r="J152" i="11"/>
  <c r="J102" i="11"/>
  <c r="E102" i="11"/>
  <c r="E152" i="11"/>
  <c r="D255" i="11" a="1"/>
  <c r="D255" i="11" s="1"/>
  <c r="D254" i="11" a="1"/>
  <c r="D254" i="11" s="1"/>
  <c r="D253" i="11"/>
  <c r="D257" i="11" s="1"/>
  <c r="Q102" i="11"/>
  <c r="Q152" i="11"/>
  <c r="S152" i="11"/>
  <c r="S102" i="11"/>
  <c r="D206" i="11" a="1"/>
  <c r="D206" i="11" s="1"/>
  <c r="D204" i="11" a="1"/>
  <c r="D204" i="11" s="1"/>
  <c r="D205" i="11" a="1"/>
  <c r="D205" i="11" s="1"/>
  <c r="D208" i="11" a="1"/>
  <c r="D208" i="11" s="1"/>
  <c r="D207" i="11" a="1"/>
  <c r="D207" i="11" s="1"/>
  <c r="D221" i="11" a="1"/>
  <c r="D221" i="11" s="1"/>
  <c r="D229" i="11" a="1"/>
  <c r="D229" i="11" s="1"/>
  <c r="D242" i="11" a="1"/>
  <c r="D242" i="11" s="1"/>
  <c r="D238" i="11" a="1"/>
  <c r="D238" i="11" s="1"/>
  <c r="D246" i="11" a="1"/>
  <c r="D246" i="11" s="1"/>
  <c r="D209" i="11" a="1"/>
  <c r="D209" i="11" s="1"/>
  <c r="D227" i="11" a="1"/>
  <c r="D227" i="11" s="1"/>
  <c r="D234" i="11" a="1"/>
  <c r="D234" i="11" s="1"/>
  <c r="D225" i="11" a="1"/>
  <c r="D225" i="11" s="1"/>
  <c r="D243" i="11" a="1"/>
  <c r="D243" i="11" s="1"/>
  <c r="D212" i="11" a="1"/>
  <c r="D212" i="11" s="1"/>
  <c r="D211" i="11" a="1"/>
  <c r="D211" i="11" s="1"/>
  <c r="D226" i="11" a="1"/>
  <c r="D226" i="11" s="1"/>
  <c r="D214" i="11" a="1"/>
  <c r="D214" i="11" s="1"/>
  <c r="D232" i="11" a="1"/>
  <c r="D232" i="11" s="1"/>
  <c r="D215" i="11" a="1"/>
  <c r="D215" i="11" s="1"/>
  <c r="D248" i="11" a="1"/>
  <c r="D248" i="11" s="1"/>
  <c r="D237" i="11" a="1"/>
  <c r="D237" i="11" s="1"/>
  <c r="D213" i="11" a="1"/>
  <c r="D213" i="11" s="1"/>
  <c r="D249" i="11" a="1"/>
  <c r="D249" i="11" s="1"/>
  <c r="D231" i="11" a="1"/>
  <c r="D231" i="11" s="1"/>
  <c r="D241" i="11" a="1"/>
  <c r="D241" i="11" s="1"/>
  <c r="D217" i="11" a="1"/>
  <c r="D217" i="11" s="1"/>
  <c r="D250" i="11" a="1"/>
  <c r="D250" i="11" s="1"/>
  <c r="D220" i="11" a="1"/>
  <c r="D220" i="11" s="1"/>
  <c r="D223" i="11" a="1"/>
  <c r="D223" i="11" s="1"/>
  <c r="D251" i="11" a="1"/>
  <c r="D251" i="11" s="1"/>
  <c r="D236" i="11" a="1"/>
  <c r="D236" i="11" s="1"/>
  <c r="D230" i="11" a="1"/>
  <c r="D230" i="11" s="1"/>
  <c r="D210" i="11" a="1"/>
  <c r="D210" i="11" s="1"/>
  <c r="D219" i="11" a="1"/>
  <c r="D219" i="11" s="1"/>
  <c r="D216" i="11" a="1"/>
  <c r="D216" i="11" s="1"/>
  <c r="D222" i="11" a="1"/>
  <c r="D222" i="11" s="1"/>
  <c r="D247" i="11" a="1"/>
  <c r="D247" i="11" s="1"/>
  <c r="D244" i="11" a="1"/>
  <c r="D244" i="11" s="1"/>
  <c r="D245" i="11" a="1"/>
  <c r="D245" i="11" s="1"/>
  <c r="D233" i="11" a="1"/>
  <c r="D233" i="11" s="1"/>
  <c r="D240" i="11" a="1"/>
  <c r="D240" i="11" s="1"/>
  <c r="D224" i="11" a="1"/>
  <c r="D224" i="11" s="1"/>
  <c r="D228" i="11" a="1"/>
  <c r="D228" i="11" s="1"/>
  <c r="D203" i="11" a="1"/>
  <c r="D203" i="11" s="1"/>
  <c r="D252" i="11" a="1"/>
  <c r="D252" i="11" s="1"/>
  <c r="D218" i="11" a="1"/>
  <c r="D218" i="11" s="1"/>
  <c r="D235" i="11" a="1"/>
  <c r="D235" i="11" s="1"/>
  <c r="D239" i="11" a="1"/>
  <c r="D239" i="11" s="1"/>
  <c r="R152" i="11"/>
  <c r="R102" i="11"/>
  <c r="P254" i="11" a="1"/>
  <c r="P254" i="11" s="1"/>
  <c r="P255" i="11" a="1"/>
  <c r="P255" i="11" s="1"/>
  <c r="P253" i="11"/>
  <c r="P257" i="11" s="1"/>
  <c r="B46" i="12" a="1"/>
  <c r="B45" i="12" a="1"/>
  <c r="E46" i="12" a="1"/>
  <c r="E45" i="12" a="1"/>
  <c r="I45" i="12" a="1"/>
  <c r="I46" i="12" a="1"/>
  <c r="Q45" i="12" a="1"/>
  <c r="Q46" i="12" a="1"/>
  <c r="O46" i="12" a="1"/>
  <c r="O45" i="12" a="1"/>
  <c r="M46" i="12" a="1"/>
  <c r="M45" i="12" a="1"/>
  <c r="H46" i="12" a="1"/>
  <c r="H45" i="12" a="1"/>
  <c r="K46" i="12" a="1"/>
  <c r="K45" i="12" a="1"/>
  <c r="R46" i="12" a="1"/>
  <c r="R45" i="12" a="1"/>
  <c r="C46" i="12" a="1"/>
  <c r="C45" i="12" a="1"/>
  <c r="L45" i="12" a="1"/>
  <c r="L46" i="12" a="1"/>
  <c r="T45" i="12" a="1"/>
  <c r="T46" i="12" a="1"/>
  <c r="P45" i="12" a="1"/>
  <c r="P46" i="12" a="1"/>
  <c r="F46" i="12" a="1"/>
  <c r="F45" i="12" a="1"/>
  <c r="U46" i="12" a="1"/>
  <c r="U45" i="12" a="1"/>
  <c r="D46" i="12" a="1"/>
  <c r="D45" i="12" a="1"/>
  <c r="J45" i="12" a="1"/>
  <c r="J46" i="12" a="1"/>
  <c r="G45" i="12" a="1"/>
  <c r="G46" i="12" a="1"/>
  <c r="S46" i="12" a="1"/>
  <c r="S45" i="12" a="1"/>
  <c r="N46" i="12" a="1"/>
  <c r="N45" i="12" a="1"/>
  <c r="V46" i="12" a="1"/>
  <c r="V45" i="12" a="1"/>
  <c r="A241" i="11" l="1" a="1"/>
  <c r="A241" i="11" s="1"/>
  <c r="A247" i="11" a="1"/>
  <c r="A247" i="11" s="1"/>
  <c r="A240" i="11" a="1"/>
  <c r="A240" i="11" s="1"/>
  <c r="A243" i="11" a="1"/>
  <c r="A243" i="11" s="1"/>
  <c r="A205" i="11" a="1"/>
  <c r="A205" i="11" s="1"/>
  <c r="A220" i="11" a="1"/>
  <c r="A220" i="11" s="1"/>
  <c r="A224" i="11" a="1"/>
  <c r="A224" i="11" s="1"/>
  <c r="A206" i="11" a="1"/>
  <c r="A206" i="11" s="1"/>
  <c r="B45" i="12"/>
  <c r="B47" i="12" s="1"/>
  <c r="B46" i="12"/>
  <c r="E45" i="12"/>
  <c r="E47" i="12" s="1"/>
  <c r="E46" i="12"/>
  <c r="P218" i="11" a="1"/>
  <c r="P218" i="11" s="1"/>
  <c r="P222" i="11" a="1"/>
  <c r="P222" i="11" s="1"/>
  <c r="P221" i="11" a="1"/>
  <c r="P221" i="11" s="1"/>
  <c r="P229" i="11" a="1"/>
  <c r="P229" i="11" s="1"/>
  <c r="P216" i="11" a="1"/>
  <c r="P216" i="11" s="1"/>
  <c r="P206" i="11" a="1"/>
  <c r="P206" i="11" s="1"/>
  <c r="P239" i="11" a="1"/>
  <c r="P239" i="11" s="1"/>
  <c r="P235" i="11" a="1"/>
  <c r="P235" i="11" s="1"/>
  <c r="P238" i="11" a="1"/>
  <c r="P238" i="11" s="1"/>
  <c r="P242" i="11" a="1"/>
  <c r="P242" i="11" s="1"/>
  <c r="P228" i="11" a="1"/>
  <c r="P228" i="11" s="1"/>
  <c r="P217" i="11" a="1"/>
  <c r="P217" i="11" s="1"/>
  <c r="P208" i="11" a="1"/>
  <c r="P208" i="11" s="1"/>
  <c r="P226" i="11" a="1"/>
  <c r="P226" i="11" s="1"/>
  <c r="P220" i="11" a="1"/>
  <c r="P220" i="11" s="1"/>
  <c r="O45" i="12"/>
  <c r="O47" i="12" s="1"/>
  <c r="O46" i="12"/>
  <c r="Q46" i="12"/>
  <c r="Q45" i="12"/>
  <c r="Q47" i="12" s="1"/>
  <c r="I46" i="12"/>
  <c r="I45" i="12"/>
  <c r="I47" i="12" s="1"/>
  <c r="V45" i="12"/>
  <c r="V47" i="12" s="1"/>
  <c r="V46" i="12"/>
  <c r="N45" i="12"/>
  <c r="N47" i="12" s="1"/>
  <c r="N46" i="12"/>
  <c r="S45" i="12"/>
  <c r="S47" i="12" s="1"/>
  <c r="S46" i="12"/>
  <c r="G46" i="12"/>
  <c r="G45" i="12"/>
  <c r="G47" i="12" s="1"/>
  <c r="J46" i="12"/>
  <c r="J45" i="12"/>
  <c r="J47" i="12" s="1"/>
  <c r="D45" i="12"/>
  <c r="D47" i="12" s="1"/>
  <c r="D46" i="12"/>
  <c r="U45" i="12"/>
  <c r="U47" i="12" s="1"/>
  <c r="U46" i="12"/>
  <c r="F45" i="12"/>
  <c r="F47" i="12" s="1"/>
  <c r="F46" i="12"/>
  <c r="P46" i="12"/>
  <c r="P45" i="12"/>
  <c r="P47" i="12" s="1"/>
  <c r="T46" i="12"/>
  <c r="T45" i="12"/>
  <c r="T47" i="12" s="1"/>
  <c r="L46" i="12"/>
  <c r="L45" i="12"/>
  <c r="L47" i="12" s="1"/>
  <c r="C45" i="12"/>
  <c r="C47" i="12" s="1"/>
  <c r="C46" i="12"/>
  <c r="R45" i="12"/>
  <c r="R47" i="12" s="1"/>
  <c r="R46" i="12"/>
  <c r="K45" i="12"/>
  <c r="K47" i="12" s="1"/>
  <c r="K46" i="12"/>
  <c r="H45" i="12"/>
  <c r="H47" i="12" s="1"/>
  <c r="H46" i="12"/>
  <c r="M45" i="12"/>
  <c r="M47" i="12" s="1"/>
  <c r="M46" i="12"/>
  <c r="R254" i="11" a="1"/>
  <c r="R254" i="11" s="1"/>
  <c r="R255" i="11" a="1"/>
  <c r="R255" i="11" s="1"/>
  <c r="R253" i="11"/>
  <c r="R257" i="11" s="1"/>
  <c r="U207" i="11" a="1"/>
  <c r="U207" i="11" s="1"/>
  <c r="U208" i="11" a="1"/>
  <c r="U208" i="11" s="1"/>
  <c r="U206" i="11" a="1"/>
  <c r="U206" i="11" s="1"/>
  <c r="U205" i="11" a="1"/>
  <c r="U205" i="11" s="1"/>
  <c r="U204" i="11" a="1"/>
  <c r="U204" i="11" s="1"/>
  <c r="U218" i="11" a="1"/>
  <c r="U218" i="11" s="1"/>
  <c r="U235" i="11" a="1"/>
  <c r="U235" i="11" s="1"/>
  <c r="U227" i="11" a="1"/>
  <c r="U227" i="11" s="1"/>
  <c r="U238" i="11" a="1"/>
  <c r="U238" i="11" s="1"/>
  <c r="U242" i="11" a="1"/>
  <c r="U242" i="11" s="1"/>
  <c r="U246" i="11" a="1"/>
  <c r="U246" i="11" s="1"/>
  <c r="U239" i="11" a="1"/>
  <c r="U239" i="11" s="1"/>
  <c r="U212" i="11" a="1"/>
  <c r="U212" i="11" s="1"/>
  <c r="U229" i="11" a="1"/>
  <c r="U229" i="11" s="1"/>
  <c r="U251" i="11" a="1"/>
  <c r="U251" i="11" s="1"/>
  <c r="U209" i="11" a="1"/>
  <c r="U209" i="11" s="1"/>
  <c r="U211" i="11" a="1"/>
  <c r="U211" i="11" s="1"/>
  <c r="U236" i="11" a="1"/>
  <c r="U236" i="11" s="1"/>
  <c r="U224" i="11" a="1"/>
  <c r="U224" i="11" s="1"/>
  <c r="U219" i="11" a="1"/>
  <c r="U219" i="11" s="1"/>
  <c r="U210" i="11" a="1"/>
  <c r="U210" i="11" s="1"/>
  <c r="U247" i="11" a="1"/>
  <c r="U247" i="11" s="1"/>
  <c r="U216" i="11" a="1"/>
  <c r="U216" i="11" s="1"/>
  <c r="U220" i="11" a="1"/>
  <c r="U220" i="11" s="1"/>
  <c r="U228" i="11" a="1"/>
  <c r="U228" i="11" s="1"/>
  <c r="U248" i="11" a="1"/>
  <c r="U248" i="11" s="1"/>
  <c r="U226" i="11" a="1"/>
  <c r="U226" i="11" s="1"/>
  <c r="U237" i="11" a="1"/>
  <c r="U237" i="11" s="1"/>
  <c r="U233" i="11" a="1"/>
  <c r="U233" i="11" s="1"/>
  <c r="U243" i="11" a="1"/>
  <c r="U243" i="11" s="1"/>
  <c r="U221" i="11" a="1"/>
  <c r="U221" i="11" s="1"/>
  <c r="U222" i="11" a="1"/>
  <c r="U222" i="11" s="1"/>
  <c r="U245" i="11" a="1"/>
  <c r="U245" i="11" s="1"/>
  <c r="U231" i="11" a="1"/>
  <c r="U231" i="11" s="1"/>
  <c r="U244" i="11" a="1"/>
  <c r="U244" i="11" s="1"/>
  <c r="U234" i="11" a="1"/>
  <c r="U234" i="11" s="1"/>
  <c r="U249" i="11" a="1"/>
  <c r="U249" i="11" s="1"/>
  <c r="U252" i="11" a="1"/>
  <c r="U252" i="11" s="1"/>
  <c r="U240" i="11" a="1"/>
  <c r="U240" i="11" s="1"/>
  <c r="U213" i="11" a="1"/>
  <c r="U213" i="11" s="1"/>
  <c r="U225" i="11" a="1"/>
  <c r="U225" i="11" s="1"/>
  <c r="U250" i="11" a="1"/>
  <c r="U250" i="11" s="1"/>
  <c r="U214" i="11" a="1"/>
  <c r="U214" i="11" s="1"/>
  <c r="U203" i="11" a="1"/>
  <c r="U203" i="11" s="1"/>
  <c r="U230" i="11" a="1"/>
  <c r="U230" i="11" s="1"/>
  <c r="U241" i="11" a="1"/>
  <c r="U241" i="11" s="1"/>
  <c r="U217" i="11" a="1"/>
  <c r="U217" i="11" s="1"/>
  <c r="U232" i="11" a="1"/>
  <c r="U232" i="11" s="1"/>
  <c r="U215" i="11" a="1"/>
  <c r="U215" i="11" s="1"/>
  <c r="U223" i="11" a="1"/>
  <c r="U223" i="11" s="1"/>
  <c r="M204" i="11" a="1"/>
  <c r="M204" i="11" s="1"/>
  <c r="M206" i="11" a="1"/>
  <c r="M206" i="11" s="1"/>
  <c r="M208" i="11" a="1"/>
  <c r="M208" i="11" s="1"/>
  <c r="M240" i="11" a="1"/>
  <c r="M240" i="11" s="1"/>
  <c r="M247" i="11" a="1"/>
  <c r="M247" i="11" s="1"/>
  <c r="M215" i="11" a="1"/>
  <c r="M215" i="11" s="1"/>
  <c r="M213" i="11" a="1"/>
  <c r="M213" i="11" s="1"/>
  <c r="M233" i="11" a="1"/>
  <c r="M233" i="11" s="1"/>
  <c r="M216" i="11" a="1"/>
  <c r="M216" i="11" s="1"/>
  <c r="M222" i="11" a="1"/>
  <c r="M222" i="11" s="1"/>
  <c r="M203" i="11" a="1"/>
  <c r="M203" i="11" s="1"/>
  <c r="M249" i="11" a="1"/>
  <c r="M249" i="11" s="1"/>
  <c r="M238" i="11" a="1"/>
  <c r="M238" i="11" s="1"/>
  <c r="M224" i="11" a="1"/>
  <c r="M224" i="11" s="1"/>
  <c r="M241" i="11" a="1"/>
  <c r="M241" i="11" s="1"/>
  <c r="M223" i="11" a="1"/>
  <c r="M223" i="11" s="1"/>
  <c r="M217" i="11" a="1"/>
  <c r="M217" i="11" s="1"/>
  <c r="M232" i="11" a="1"/>
  <c r="M232" i="11" s="1"/>
  <c r="M244" i="11" a="1"/>
  <c r="M244" i="11" s="1"/>
  <c r="M227" i="11" a="1"/>
  <c r="M227" i="11" s="1"/>
  <c r="M229" i="11" a="1"/>
  <c r="M229" i="11" s="1"/>
  <c r="M210" i="11" a="1"/>
  <c r="M210" i="11" s="1"/>
  <c r="M225" i="11" a="1"/>
  <c r="M225" i="11" s="1"/>
  <c r="M214" i="11" a="1"/>
  <c r="M214" i="11" s="1"/>
  <c r="M234" i="11" a="1"/>
  <c r="M234" i="11" s="1"/>
  <c r="M212" i="11" a="1"/>
  <c r="M212" i="11" s="1"/>
  <c r="M239" i="11" a="1"/>
  <c r="M239" i="11" s="1"/>
  <c r="M226" i="11" a="1"/>
  <c r="M226" i="11" s="1"/>
  <c r="M236" i="11" a="1"/>
  <c r="M236" i="11" s="1"/>
  <c r="M220" i="11" a="1"/>
  <c r="M220" i="11" s="1"/>
  <c r="M245" i="11" a="1"/>
  <c r="M245" i="11" s="1"/>
  <c r="M209" i="11" a="1"/>
  <c r="M209" i="11" s="1"/>
  <c r="M235" i="11" a="1"/>
  <c r="M235" i="11" s="1"/>
  <c r="M218" i="11" a="1"/>
  <c r="M218" i="11" s="1"/>
  <c r="M243" i="11" a="1"/>
  <c r="M243" i="11" s="1"/>
  <c r="M250" i="11" a="1"/>
  <c r="M250" i="11" s="1"/>
  <c r="M251" i="11" a="1"/>
  <c r="M251" i="11" s="1"/>
  <c r="M221" i="11" a="1"/>
  <c r="M221" i="11" s="1"/>
  <c r="M228" i="11" a="1"/>
  <c r="M228" i="11" s="1"/>
  <c r="M230" i="11" a="1"/>
  <c r="M230" i="11" s="1"/>
  <c r="M237" i="11" a="1"/>
  <c r="M237" i="11" s="1"/>
  <c r="M248" i="11" a="1"/>
  <c r="M248" i="11" s="1"/>
  <c r="M207" i="11" a="1"/>
  <c r="M207" i="11" s="1"/>
  <c r="M211" i="11" a="1"/>
  <c r="M211" i="11" s="1"/>
  <c r="M246" i="11" a="1"/>
  <c r="M246" i="11" s="1"/>
  <c r="M242" i="11" a="1"/>
  <c r="M242" i="11" s="1"/>
  <c r="M231" i="11" a="1"/>
  <c r="M231" i="11" s="1"/>
  <c r="M219" i="11" a="1"/>
  <c r="M219" i="11" s="1"/>
  <c r="M252" i="11" a="1"/>
  <c r="M252" i="11" s="1"/>
  <c r="M205" i="11" a="1"/>
  <c r="M205" i="11" s="1"/>
  <c r="F255" i="11" a="1"/>
  <c r="F255" i="11" s="1"/>
  <c r="F254" i="11" a="1"/>
  <c r="F254" i="11" s="1"/>
  <c r="F253" i="11"/>
  <c r="F257" i="11" s="1"/>
  <c r="I254" i="11" a="1"/>
  <c r="I254" i="11" s="1"/>
  <c r="I255" i="11" a="1"/>
  <c r="I255" i="11" s="1"/>
  <c r="I253" i="11"/>
  <c r="I257" i="11" s="1"/>
  <c r="R204" i="11" a="1"/>
  <c r="R204" i="11" s="1"/>
  <c r="R205" i="11" a="1"/>
  <c r="R205" i="11" s="1"/>
  <c r="R206" i="11" a="1"/>
  <c r="R206" i="11" s="1"/>
  <c r="R207" i="11" a="1"/>
  <c r="R207" i="11" s="1"/>
  <c r="R227" i="11" a="1"/>
  <c r="R227" i="11" s="1"/>
  <c r="R229" i="11" a="1"/>
  <c r="R229" i="11" s="1"/>
  <c r="R235" i="11" a="1"/>
  <c r="R235" i="11" s="1"/>
  <c r="R251" i="11" a="1"/>
  <c r="R251" i="11" s="1"/>
  <c r="R226" i="11" a="1"/>
  <c r="R226" i="11" s="1"/>
  <c r="R209" i="11" a="1"/>
  <c r="R209" i="11" s="1"/>
  <c r="R221" i="11" a="1"/>
  <c r="R221" i="11" s="1"/>
  <c r="R240" i="11" a="1"/>
  <c r="R240" i="11" s="1"/>
  <c r="R214" i="11" a="1"/>
  <c r="R214" i="11" s="1"/>
  <c r="R213" i="11" a="1"/>
  <c r="R213" i="11" s="1"/>
  <c r="R216" i="11" a="1"/>
  <c r="R216" i="11" s="1"/>
  <c r="R246" i="11" a="1"/>
  <c r="R246" i="11" s="1"/>
  <c r="R242" i="11" a="1"/>
  <c r="R242" i="11" s="1"/>
  <c r="R222" i="11" a="1"/>
  <c r="R222" i="11" s="1"/>
  <c r="R230" i="11" a="1"/>
  <c r="R230" i="11" s="1"/>
  <c r="R203" i="11" a="1"/>
  <c r="R203" i="11" s="1"/>
  <c r="R250" i="11" a="1"/>
  <c r="R250" i="11" s="1"/>
  <c r="R239" i="11" a="1"/>
  <c r="R239" i="11" s="1"/>
  <c r="R252" i="11" a="1"/>
  <c r="R252" i="11" s="1"/>
  <c r="R237" i="11" a="1"/>
  <c r="R237" i="11" s="1"/>
  <c r="R236" i="11" a="1"/>
  <c r="R236" i="11" s="1"/>
  <c r="R243" i="11" a="1"/>
  <c r="R243" i="11" s="1"/>
  <c r="R232" i="11" a="1"/>
  <c r="R232" i="11" s="1"/>
  <c r="R212" i="11" a="1"/>
  <c r="R212" i="11" s="1"/>
  <c r="R241" i="11" a="1"/>
  <c r="R241" i="11" s="1"/>
  <c r="R248" i="11" a="1"/>
  <c r="R248" i="11" s="1"/>
  <c r="R233" i="11" a="1"/>
  <c r="R233" i="11" s="1"/>
  <c r="R245" i="11" a="1"/>
  <c r="R245" i="11" s="1"/>
  <c r="R228" i="11" a="1"/>
  <c r="R228" i="11" s="1"/>
  <c r="R217" i="11" a="1"/>
  <c r="R217" i="11" s="1"/>
  <c r="R247" i="11" a="1"/>
  <c r="R247" i="11" s="1"/>
  <c r="R244" i="11" a="1"/>
  <c r="R244" i="11" s="1"/>
  <c r="R215" i="11" a="1"/>
  <c r="R215" i="11" s="1"/>
  <c r="R249" i="11" a="1"/>
  <c r="R249" i="11" s="1"/>
  <c r="R208" i="11" a="1"/>
  <c r="R208" i="11" s="1"/>
  <c r="R210" i="11" a="1"/>
  <c r="R210" i="11" s="1"/>
  <c r="R224" i="11" a="1"/>
  <c r="R224" i="11" s="1"/>
  <c r="R219" i="11" a="1"/>
  <c r="R219" i="11" s="1"/>
  <c r="R225" i="11" a="1"/>
  <c r="R225" i="11" s="1"/>
  <c r="R238" i="11" a="1"/>
  <c r="R238" i="11" s="1"/>
  <c r="R231" i="11" a="1"/>
  <c r="R231" i="11" s="1"/>
  <c r="R234" i="11" a="1"/>
  <c r="R234" i="11" s="1"/>
  <c r="R223" i="11" a="1"/>
  <c r="R223" i="11" s="1"/>
  <c r="R211" i="11" a="1"/>
  <c r="R211" i="11" s="1"/>
  <c r="R218" i="11" a="1"/>
  <c r="R218" i="11" s="1"/>
  <c r="R220" i="11" a="1"/>
  <c r="R220" i="11" s="1"/>
  <c r="C254" i="11" a="1"/>
  <c r="C254" i="11" s="1"/>
  <c r="C255" i="11" a="1"/>
  <c r="C255" i="11" s="1"/>
  <c r="C253" i="11"/>
  <c r="C257" i="11" s="1"/>
  <c r="F204" i="11" a="1"/>
  <c r="F204" i="11" s="1"/>
  <c r="F208" i="11" a="1"/>
  <c r="F208" i="11" s="1"/>
  <c r="F206" i="11" a="1"/>
  <c r="F206" i="11" s="1"/>
  <c r="F205" i="11" a="1"/>
  <c r="F205" i="11" s="1"/>
  <c r="F207" i="11" a="1"/>
  <c r="F207" i="11" s="1"/>
  <c r="F229" i="11" a="1"/>
  <c r="F229" i="11" s="1"/>
  <c r="F236" i="11" a="1"/>
  <c r="F236" i="11" s="1"/>
  <c r="F222" i="11" a="1"/>
  <c r="F222" i="11" s="1"/>
  <c r="F252" i="11" a="1"/>
  <c r="F252" i="11" s="1"/>
  <c r="F203" i="11" a="1"/>
  <c r="F203" i="11" s="1"/>
  <c r="F221" i="11" a="1"/>
  <c r="F221" i="11" s="1"/>
  <c r="F211" i="11" a="1"/>
  <c r="F211" i="11" s="1"/>
  <c r="F218" i="11" a="1"/>
  <c r="F218" i="11" s="1"/>
  <c r="F224" i="11" a="1"/>
  <c r="F224" i="11" s="1"/>
  <c r="F215" i="11" a="1"/>
  <c r="F215" i="11" s="1"/>
  <c r="F245" i="11" a="1"/>
  <c r="F245" i="11" s="1"/>
  <c r="F225" i="11" a="1"/>
  <c r="F225" i="11" s="1"/>
  <c r="F217" i="11" a="1"/>
  <c r="F217" i="11" s="1"/>
  <c r="F232" i="11" a="1"/>
  <c r="F232" i="11" s="1"/>
  <c r="F244" i="11" a="1"/>
  <c r="F244" i="11" s="1"/>
  <c r="F249" i="11" a="1"/>
  <c r="F249" i="11" s="1"/>
  <c r="F251" i="11" a="1"/>
  <c r="F251" i="11" s="1"/>
  <c r="F250" i="11" a="1"/>
  <c r="F250" i="11" s="1"/>
  <c r="F240" i="11" a="1"/>
  <c r="F240" i="11" s="1"/>
  <c r="F233" i="11" a="1"/>
  <c r="F233" i="11" s="1"/>
  <c r="F212" i="11" a="1"/>
  <c r="F212" i="11" s="1"/>
  <c r="F209" i="11" a="1"/>
  <c r="F209" i="11" s="1"/>
  <c r="F243" i="11" a="1"/>
  <c r="F243" i="11" s="1"/>
  <c r="F213" i="11" a="1"/>
  <c r="F213" i="11" s="1"/>
  <c r="F237" i="11" a="1"/>
  <c r="F237" i="11" s="1"/>
  <c r="F230" i="11" a="1"/>
  <c r="F230" i="11" s="1"/>
  <c r="F216" i="11" a="1"/>
  <c r="F216" i="11" s="1"/>
  <c r="F219" i="11" a="1"/>
  <c r="F219" i="11" s="1"/>
  <c r="F248" i="11" a="1"/>
  <c r="F248" i="11" s="1"/>
  <c r="F228" i="11" a="1"/>
  <c r="F228" i="11" s="1"/>
  <c r="F234" i="11" a="1"/>
  <c r="F234" i="11" s="1"/>
  <c r="F231" i="11" a="1"/>
  <c r="F231" i="11" s="1"/>
  <c r="F220" i="11" a="1"/>
  <c r="F220" i="11" s="1"/>
  <c r="F223" i="11" a="1"/>
  <c r="F223" i="11" s="1"/>
  <c r="F210" i="11" a="1"/>
  <c r="F210" i="11" s="1"/>
  <c r="F242" i="11" a="1"/>
  <c r="F242" i="11" s="1"/>
  <c r="F246" i="11" a="1"/>
  <c r="F246" i="11" s="1"/>
  <c r="F226" i="11" a="1"/>
  <c r="F226" i="11" s="1"/>
  <c r="F214" i="11" a="1"/>
  <c r="F214" i="11" s="1"/>
  <c r="F247" i="11" a="1"/>
  <c r="F247" i="11" s="1"/>
  <c r="F235" i="11" a="1"/>
  <c r="F235" i="11" s="1"/>
  <c r="F241" i="11" a="1"/>
  <c r="F241" i="11" s="1"/>
  <c r="F238" i="11" a="1"/>
  <c r="F238" i="11" s="1"/>
  <c r="F227" i="11" a="1"/>
  <c r="F227" i="11" s="1"/>
  <c r="F239" i="11" a="1"/>
  <c r="F239" i="11" s="1"/>
  <c r="T255" i="11" a="1"/>
  <c r="T255" i="11" s="1"/>
  <c r="T253" i="11"/>
  <c r="T257" i="11" s="1"/>
  <c r="T254" i="11" a="1"/>
  <c r="T254" i="11" s="1"/>
  <c r="I244" i="11" a="1"/>
  <c r="I244" i="11" s="1"/>
  <c r="I223" i="11" a="1"/>
  <c r="I223" i="11" s="1"/>
  <c r="I210" i="11" a="1"/>
  <c r="I210" i="11" s="1"/>
  <c r="I251" i="11" a="1"/>
  <c r="I251" i="11" s="1"/>
  <c r="I247" i="11" a="1"/>
  <c r="I247" i="11" s="1"/>
  <c r="I204" i="11" a="1"/>
  <c r="I204" i="11" s="1"/>
  <c r="I221" i="11" a="1"/>
  <c r="I221" i="11" s="1"/>
  <c r="I215" i="11" a="1"/>
  <c r="I215" i="11" s="1"/>
  <c r="I220" i="11" a="1"/>
  <c r="I220" i="11" s="1"/>
  <c r="I233" i="11" a="1"/>
  <c r="I233" i="11" s="1"/>
  <c r="I239" i="11" a="1"/>
  <c r="I239" i="11" s="1"/>
  <c r="I229" i="11" a="1"/>
  <c r="I229" i="11" s="1"/>
  <c r="I242" i="11" a="1"/>
  <c r="I242" i="11" s="1"/>
  <c r="I209" i="11" a="1"/>
  <c r="I209" i="11" s="1"/>
  <c r="I212" i="11" a="1"/>
  <c r="I212" i="11" s="1"/>
  <c r="I248" i="11" a="1"/>
  <c r="I248" i="11" s="1"/>
  <c r="I222" i="11" a="1"/>
  <c r="I222" i="11" s="1"/>
  <c r="I208" i="11" a="1"/>
  <c r="I208" i="11" s="1"/>
  <c r="I211" i="11" a="1"/>
  <c r="I211" i="11" s="1"/>
  <c r="I225" i="11" a="1"/>
  <c r="I225" i="11" s="1"/>
  <c r="I230" i="11" a="1"/>
  <c r="I230" i="11" s="1"/>
  <c r="I246" i="11" a="1"/>
  <c r="I246" i="11" s="1"/>
  <c r="I240" i="11" a="1"/>
  <c r="I240" i="11" s="1"/>
  <c r="I250" i="11" a="1"/>
  <c r="I250" i="11" s="1"/>
  <c r="I245" i="11" a="1"/>
  <c r="I245" i="11" s="1"/>
  <c r="I224" i="11" a="1"/>
  <c r="I224" i="11" s="1"/>
  <c r="I213" i="11" a="1"/>
  <c r="I213" i="11" s="1"/>
  <c r="I252" i="11" a="1"/>
  <c r="I252" i="11" s="1"/>
  <c r="I235" i="11" a="1"/>
  <c r="I235" i="11" s="1"/>
  <c r="I237" i="11" a="1"/>
  <c r="I237" i="11" s="1"/>
  <c r="I203" i="11" a="1"/>
  <c r="I203" i="11" s="1"/>
  <c r="I231" i="11" a="1"/>
  <c r="I231" i="11" s="1"/>
  <c r="I241" i="11" a="1"/>
  <c r="I241" i="11" s="1"/>
  <c r="I227" i="11" a="1"/>
  <c r="I227" i="11" s="1"/>
  <c r="I217" i="11" a="1"/>
  <c r="I217" i="11" s="1"/>
  <c r="I219" i="11" a="1"/>
  <c r="I219" i="11" s="1"/>
  <c r="I205" i="11" a="1"/>
  <c r="I205" i="11" s="1"/>
  <c r="I234" i="11" a="1"/>
  <c r="I234" i="11" s="1"/>
  <c r="I226" i="11" a="1"/>
  <c r="I226" i="11" s="1"/>
  <c r="I228" i="11" a="1"/>
  <c r="I228" i="11" s="1"/>
  <c r="I216" i="11" a="1"/>
  <c r="I216" i="11" s="1"/>
  <c r="I232" i="11" a="1"/>
  <c r="I232" i="11" s="1"/>
  <c r="I238" i="11" a="1"/>
  <c r="I238" i="11" s="1"/>
  <c r="I243" i="11" a="1"/>
  <c r="I243" i="11" s="1"/>
  <c r="I236" i="11" a="1"/>
  <c r="I236" i="11" s="1"/>
  <c r="I249" i="11" a="1"/>
  <c r="I249" i="11" s="1"/>
  <c r="I218" i="11" a="1"/>
  <c r="I218" i="11" s="1"/>
  <c r="I214" i="11" a="1"/>
  <c r="I214" i="11" s="1"/>
  <c r="I207" i="11" a="1"/>
  <c r="I207" i="11" s="1"/>
  <c r="I206" i="11" a="1"/>
  <c r="I206" i="11" s="1"/>
  <c r="C208" i="11" a="1"/>
  <c r="C208" i="11" s="1"/>
  <c r="C217" i="11" a="1"/>
  <c r="C217" i="11" s="1"/>
  <c r="C203" i="11" a="1"/>
  <c r="C203" i="11" s="1"/>
  <c r="C241" i="11" a="1"/>
  <c r="C241" i="11" s="1"/>
  <c r="C233" i="11" a="1"/>
  <c r="C233" i="11" s="1"/>
  <c r="C218" i="11" a="1"/>
  <c r="C218" i="11" s="1"/>
  <c r="C232" i="11" a="1"/>
  <c r="C232" i="11" s="1"/>
  <c r="C228" i="11" a="1"/>
  <c r="C228" i="11" s="1"/>
  <c r="C230" i="11" a="1"/>
  <c r="C230" i="11" s="1"/>
  <c r="C210" i="11" a="1"/>
  <c r="C210" i="11" s="1"/>
  <c r="C248" i="11" a="1"/>
  <c r="C248" i="11" s="1"/>
  <c r="C240" i="11" a="1"/>
  <c r="C240" i="11" s="1"/>
  <c r="C221" i="11" a="1"/>
  <c r="C221" i="11" s="1"/>
  <c r="C231" i="11" a="1"/>
  <c r="C231" i="11" s="1"/>
  <c r="C235" i="11" a="1"/>
  <c r="C235" i="11" s="1"/>
  <c r="C250" i="11" a="1"/>
  <c r="C250" i="11" s="1"/>
  <c r="C251" i="11" a="1"/>
  <c r="C251" i="11" s="1"/>
  <c r="C245" i="11" a="1"/>
  <c r="C245" i="11" s="1"/>
  <c r="C238" i="11" a="1"/>
  <c r="C238" i="11" s="1"/>
  <c r="C225" i="11" a="1"/>
  <c r="C225" i="11" s="1"/>
  <c r="C213" i="11" a="1"/>
  <c r="C213" i="11" s="1"/>
  <c r="C246" i="11" a="1"/>
  <c r="C246" i="11" s="1"/>
  <c r="C222" i="11" a="1"/>
  <c r="C222" i="11" s="1"/>
  <c r="C206" i="11" a="1"/>
  <c r="C206" i="11" s="1"/>
  <c r="C204" i="11" a="1"/>
  <c r="C204" i="11" s="1"/>
  <c r="C244" i="11" a="1"/>
  <c r="C244" i="11" s="1"/>
  <c r="C229" i="11" a="1"/>
  <c r="C229" i="11" s="1"/>
  <c r="C252" i="11" a="1"/>
  <c r="C252" i="11" s="1"/>
  <c r="C209" i="11" a="1"/>
  <c r="C209" i="11" s="1"/>
  <c r="C214" i="11" a="1"/>
  <c r="C214" i="11" s="1"/>
  <c r="C207" i="11" a="1"/>
  <c r="C207" i="11" s="1"/>
  <c r="C211" i="11" a="1"/>
  <c r="C211" i="11" s="1"/>
  <c r="C243" i="11" a="1"/>
  <c r="C243" i="11" s="1"/>
  <c r="C237" i="11" a="1"/>
  <c r="C237" i="11" s="1"/>
  <c r="C220" i="11" a="1"/>
  <c r="C220" i="11" s="1"/>
  <c r="C234" i="11" a="1"/>
  <c r="C234" i="11" s="1"/>
  <c r="C219" i="11" a="1"/>
  <c r="C219" i="11" s="1"/>
  <c r="C205" i="11" a="1"/>
  <c r="C205" i="11" s="1"/>
  <c r="C226" i="11" a="1"/>
  <c r="C226" i="11" s="1"/>
  <c r="C223" i="11" a="1"/>
  <c r="C223" i="11" s="1"/>
  <c r="C216" i="11" a="1"/>
  <c r="C216" i="11" s="1"/>
  <c r="C242" i="11" a="1"/>
  <c r="C242" i="11" s="1"/>
  <c r="C224" i="11" a="1"/>
  <c r="C224" i="11" s="1"/>
  <c r="C227" i="11" a="1"/>
  <c r="C227" i="11" s="1"/>
  <c r="C236" i="11" a="1"/>
  <c r="C236" i="11" s="1"/>
  <c r="C212" i="11" a="1"/>
  <c r="C212" i="11" s="1"/>
  <c r="C239" i="11" a="1"/>
  <c r="C239" i="11" s="1"/>
  <c r="C247" i="11" a="1"/>
  <c r="C247" i="11" s="1"/>
  <c r="C249" i="11" a="1"/>
  <c r="C249" i="11" s="1"/>
  <c r="C215" i="11" a="1"/>
  <c r="C215" i="11" s="1"/>
  <c r="T204" i="11" a="1"/>
  <c r="T204" i="11" s="1"/>
  <c r="T232" i="11" a="1"/>
  <c r="T232" i="11" s="1"/>
  <c r="T229" i="11" a="1"/>
  <c r="T229" i="11" s="1"/>
  <c r="T226" i="11" a="1"/>
  <c r="T226" i="11" s="1"/>
  <c r="T252" i="11" a="1"/>
  <c r="T252" i="11" s="1"/>
  <c r="T248" i="11" a="1"/>
  <c r="T248" i="11" s="1"/>
  <c r="T236" i="11" a="1"/>
  <c r="T236" i="11" s="1"/>
  <c r="T209" i="11" a="1"/>
  <c r="T209" i="11" s="1"/>
  <c r="T239" i="11" a="1"/>
  <c r="T239" i="11" s="1"/>
  <c r="T246" i="11" a="1"/>
  <c r="T246" i="11" s="1"/>
  <c r="T221" i="11" a="1"/>
  <c r="T221" i="11" s="1"/>
  <c r="T242" i="11" a="1"/>
  <c r="T242" i="11" s="1"/>
  <c r="T222" i="11" a="1"/>
  <c r="T222" i="11" s="1"/>
  <c r="T219" i="11" a="1"/>
  <c r="T219" i="11" s="1"/>
  <c r="T240" i="11" a="1"/>
  <c r="T240" i="11" s="1"/>
  <c r="T205" i="11" a="1"/>
  <c r="T205" i="11" s="1"/>
  <c r="T203" i="11" a="1"/>
  <c r="T203" i="11" s="1"/>
  <c r="T224" i="11" a="1"/>
  <c r="T224" i="11" s="1"/>
  <c r="T213" i="11" a="1"/>
  <c r="T213" i="11" s="1"/>
  <c r="T243" i="11" a="1"/>
  <c r="T243" i="11" s="1"/>
  <c r="T225" i="11" a="1"/>
  <c r="T225" i="11" s="1"/>
  <c r="T223" i="11" a="1"/>
  <c r="T223" i="11" s="1"/>
  <c r="T207" i="11" a="1"/>
  <c r="T207" i="11" s="1"/>
  <c r="T218" i="11" a="1"/>
  <c r="T218" i="11" s="1"/>
  <c r="T247" i="11" a="1"/>
  <c r="T247" i="11" s="1"/>
  <c r="T210" i="11" a="1"/>
  <c r="T210" i="11" s="1"/>
  <c r="T215" i="11" a="1"/>
  <c r="T215" i="11" s="1"/>
  <c r="T238" i="11" a="1"/>
  <c r="T238" i="11" s="1"/>
  <c r="T208" i="11" a="1"/>
  <c r="T208" i="11" s="1"/>
  <c r="T244" i="11" a="1"/>
  <c r="T244" i="11" s="1"/>
  <c r="T241" i="11" a="1"/>
  <c r="T241" i="11" s="1"/>
  <c r="T227" i="11" a="1"/>
  <c r="T227" i="11" s="1"/>
  <c r="T212" i="11" a="1"/>
  <c r="T212" i="11" s="1"/>
  <c r="T245" i="11" a="1"/>
  <c r="T245" i="11" s="1"/>
  <c r="T235" i="11" a="1"/>
  <c r="T235" i="11" s="1"/>
  <c r="T234" i="11" a="1"/>
  <c r="T234" i="11" s="1"/>
  <c r="T251" i="11" a="1"/>
  <c r="T251" i="11" s="1"/>
  <c r="T217" i="11" a="1"/>
  <c r="T217" i="11" s="1"/>
  <c r="T216" i="11" a="1"/>
  <c r="T216" i="11" s="1"/>
  <c r="T220" i="11" a="1"/>
  <c r="T220" i="11" s="1"/>
  <c r="T206" i="11" a="1"/>
  <c r="T206" i="11" s="1"/>
  <c r="T249" i="11" a="1"/>
  <c r="T249" i="11" s="1"/>
  <c r="T250" i="11" a="1"/>
  <c r="T250" i="11" s="1"/>
  <c r="T230" i="11" a="1"/>
  <c r="T230" i="11" s="1"/>
  <c r="T211" i="11" a="1"/>
  <c r="T211" i="11" s="1"/>
  <c r="T214" i="11" a="1"/>
  <c r="T214" i="11" s="1"/>
  <c r="T231" i="11" a="1"/>
  <c r="T231" i="11" s="1"/>
  <c r="T228" i="11" a="1"/>
  <c r="T228" i="11" s="1"/>
  <c r="T233" i="11" a="1"/>
  <c r="T233" i="11" s="1"/>
  <c r="T237" i="11" a="1"/>
  <c r="T237" i="11" s="1"/>
  <c r="E208" i="11" a="1"/>
  <c r="E208" i="11" s="1"/>
  <c r="E205" i="11" a="1"/>
  <c r="E205" i="11" s="1"/>
  <c r="E206" i="11" a="1"/>
  <c r="E206" i="11" s="1"/>
  <c r="E247" i="11" a="1"/>
  <c r="E247" i="11" s="1"/>
  <c r="E215" i="11" a="1"/>
  <c r="E215" i="11" s="1"/>
  <c r="E216" i="11" a="1"/>
  <c r="E216" i="11" s="1"/>
  <c r="E236" i="11" a="1"/>
  <c r="E236" i="11" s="1"/>
  <c r="E241" i="11" a="1"/>
  <c r="E241" i="11" s="1"/>
  <c r="E207" i="11" a="1"/>
  <c r="E207" i="11" s="1"/>
  <c r="E251" i="11" a="1"/>
  <c r="E251" i="11" s="1"/>
  <c r="E234" i="11" a="1"/>
  <c r="E234" i="11" s="1"/>
  <c r="E238" i="11" a="1"/>
  <c r="E238" i="11" s="1"/>
  <c r="E239" i="11" a="1"/>
  <c r="E239" i="11" s="1"/>
  <c r="E217" i="11" a="1"/>
  <c r="E217" i="11" s="1"/>
  <c r="E224" i="11" a="1"/>
  <c r="E224" i="11" s="1"/>
  <c r="E244" i="11" a="1"/>
  <c r="E244" i="11" s="1"/>
  <c r="E226" i="11" a="1"/>
  <c r="E226" i="11" s="1"/>
  <c r="E203" i="11" a="1"/>
  <c r="E203" i="11" s="1"/>
  <c r="E212" i="11" a="1"/>
  <c r="E212" i="11" s="1"/>
  <c r="E211" i="11" a="1"/>
  <c r="E211" i="11" s="1"/>
  <c r="E248" i="11" a="1"/>
  <c r="E248" i="11" s="1"/>
  <c r="E230" i="11" a="1"/>
  <c r="E230" i="11" s="1"/>
  <c r="E233" i="11" a="1"/>
  <c r="E233" i="11" s="1"/>
  <c r="E229" i="11" a="1"/>
  <c r="E229" i="11" s="1"/>
  <c r="E214" i="11" a="1"/>
  <c r="E214" i="11" s="1"/>
  <c r="E252" i="11" a="1"/>
  <c r="E252" i="11" s="1"/>
  <c r="E222" i="11" a="1"/>
  <c r="E222" i="11" s="1"/>
  <c r="E204" i="11" a="1"/>
  <c r="E204" i="11" s="1"/>
  <c r="E223" i="11" a="1"/>
  <c r="E223" i="11" s="1"/>
  <c r="E227" i="11" a="1"/>
  <c r="E227" i="11" s="1"/>
  <c r="E240" i="11" a="1"/>
  <c r="E240" i="11" s="1"/>
  <c r="E246" i="11" a="1"/>
  <c r="E246" i="11" s="1"/>
  <c r="E231" i="11" a="1"/>
  <c r="E231" i="11" s="1"/>
  <c r="E249" i="11" a="1"/>
  <c r="E249" i="11" s="1"/>
  <c r="E213" i="11" a="1"/>
  <c r="E213" i="11" s="1"/>
  <c r="E218" i="11" a="1"/>
  <c r="E218" i="11" s="1"/>
  <c r="E210" i="11" a="1"/>
  <c r="E210" i="11" s="1"/>
  <c r="E209" i="11" a="1"/>
  <c r="E209" i="11" s="1"/>
  <c r="E243" i="11" a="1"/>
  <c r="E243" i="11" s="1"/>
  <c r="E245" i="11" a="1"/>
  <c r="E245" i="11" s="1"/>
  <c r="E220" i="11" a="1"/>
  <c r="E220" i="11" s="1"/>
  <c r="E250" i="11" a="1"/>
  <c r="E250" i="11" s="1"/>
  <c r="E237" i="11" a="1"/>
  <c r="E237" i="11" s="1"/>
  <c r="E225" i="11" a="1"/>
  <c r="E225" i="11" s="1"/>
  <c r="E228" i="11" a="1"/>
  <c r="E228" i="11" s="1"/>
  <c r="E221" i="11" a="1"/>
  <c r="E221" i="11" s="1"/>
  <c r="E235" i="11" a="1"/>
  <c r="E235" i="11" s="1"/>
  <c r="E242" i="11" a="1"/>
  <c r="E242" i="11" s="1"/>
  <c r="E219" i="11" a="1"/>
  <c r="E219" i="11" s="1"/>
  <c r="E232" i="11" a="1"/>
  <c r="E232" i="11" s="1"/>
  <c r="O207" i="11" a="1"/>
  <c r="O207" i="11" s="1"/>
  <c r="O205" i="11" a="1"/>
  <c r="O205" i="11" s="1"/>
  <c r="O206" i="11" a="1"/>
  <c r="O206" i="11" s="1"/>
  <c r="O208" i="11" a="1"/>
  <c r="O208" i="11" s="1"/>
  <c r="O204" i="11" a="1"/>
  <c r="O204" i="11" s="1"/>
  <c r="O242" i="11" a="1"/>
  <c r="O242" i="11" s="1"/>
  <c r="O249" i="11" a="1"/>
  <c r="O249" i="11" s="1"/>
  <c r="O225" i="11" a="1"/>
  <c r="O225" i="11" s="1"/>
  <c r="O234" i="11" a="1"/>
  <c r="O234" i="11" s="1"/>
  <c r="O250" i="11" a="1"/>
  <c r="O250" i="11" s="1"/>
  <c r="O214" i="11" a="1"/>
  <c r="O214" i="11" s="1"/>
  <c r="O210" i="11" a="1"/>
  <c r="O210" i="11" s="1"/>
  <c r="O231" i="11" a="1"/>
  <c r="O231" i="11" s="1"/>
  <c r="O223" i="11" a="1"/>
  <c r="O223" i="11" s="1"/>
  <c r="O235" i="11" a="1"/>
  <c r="O235" i="11" s="1"/>
  <c r="O237" i="11" a="1"/>
  <c r="O237" i="11" s="1"/>
  <c r="O238" i="11" a="1"/>
  <c r="O238" i="11" s="1"/>
  <c r="O203" i="11" a="1"/>
  <c r="O203" i="11" s="1"/>
  <c r="O213" i="11" a="1"/>
  <c r="O213" i="11" s="1"/>
  <c r="O247" i="11" a="1"/>
  <c r="O247" i="11" s="1"/>
  <c r="O217" i="11" a="1"/>
  <c r="O217" i="11" s="1"/>
  <c r="O224" i="11" a="1"/>
  <c r="O224" i="11" s="1"/>
  <c r="O220" i="11" a="1"/>
  <c r="O220" i="11" s="1"/>
  <c r="O244" i="11" a="1"/>
  <c r="O244" i="11" s="1"/>
  <c r="O218" i="11" a="1"/>
  <c r="O218" i="11" s="1"/>
  <c r="O229" i="11" a="1"/>
  <c r="O229" i="11" s="1"/>
  <c r="O241" i="11" a="1"/>
  <c r="O241" i="11" s="1"/>
  <c r="O248" i="11" a="1"/>
  <c r="O248" i="11" s="1"/>
  <c r="O216" i="11" a="1"/>
  <c r="O216" i="11" s="1"/>
  <c r="O226" i="11" a="1"/>
  <c r="O226" i="11" s="1"/>
  <c r="O233" i="11" a="1"/>
  <c r="O233" i="11" s="1"/>
  <c r="O211" i="11" a="1"/>
  <c r="O211" i="11" s="1"/>
  <c r="O209" i="11" a="1"/>
  <c r="O209" i="11" s="1"/>
  <c r="O230" i="11" a="1"/>
  <c r="O230" i="11" s="1"/>
  <c r="O236" i="11" a="1"/>
  <c r="O236" i="11" s="1"/>
  <c r="O232" i="11" a="1"/>
  <c r="O232" i="11" s="1"/>
  <c r="O243" i="11" a="1"/>
  <c r="O243" i="11" s="1"/>
  <c r="O245" i="11" a="1"/>
  <c r="O245" i="11" s="1"/>
  <c r="O252" i="11" a="1"/>
  <c r="O252" i="11" s="1"/>
  <c r="O212" i="11" a="1"/>
  <c r="O212" i="11" s="1"/>
  <c r="O228" i="11" a="1"/>
  <c r="O228" i="11" s="1"/>
  <c r="O239" i="11" a="1"/>
  <c r="O239" i="11" s="1"/>
  <c r="O251" i="11" a="1"/>
  <c r="O251" i="11" s="1"/>
  <c r="O240" i="11" a="1"/>
  <c r="O240" i="11" s="1"/>
  <c r="O246" i="11" a="1"/>
  <c r="O246" i="11" s="1"/>
  <c r="O215" i="11" a="1"/>
  <c r="O215" i="11" s="1"/>
  <c r="O221" i="11" a="1"/>
  <c r="O221" i="11" s="1"/>
  <c r="O219" i="11" a="1"/>
  <c r="O219" i="11" s="1"/>
  <c r="O222" i="11" a="1"/>
  <c r="O222" i="11" s="1"/>
  <c r="O227" i="11" a="1"/>
  <c r="O227" i="11" s="1"/>
  <c r="S255" i="11" a="1"/>
  <c r="S255" i="11" s="1"/>
  <c r="S254" i="11" a="1"/>
  <c r="S254" i="11" s="1"/>
  <c r="S253" i="11"/>
  <c r="S257" i="11" s="1"/>
  <c r="E254" i="11" a="1"/>
  <c r="E254" i="11" s="1"/>
  <c r="E255" i="11" a="1"/>
  <c r="E255" i="11" s="1"/>
  <c r="E253" i="11"/>
  <c r="E257" i="11" s="1"/>
  <c r="O254" i="11" a="1"/>
  <c r="O254" i="11" s="1"/>
  <c r="O255" i="11" a="1"/>
  <c r="O255" i="11" s="1"/>
  <c r="O253" i="11"/>
  <c r="O257" i="11" s="1"/>
  <c r="B253" i="11"/>
  <c r="B257" i="11" s="1"/>
  <c r="B254" i="11" a="1"/>
  <c r="B254" i="11" s="1"/>
  <c r="B255" i="11" a="1"/>
  <c r="B255" i="11" s="1"/>
  <c r="B296" i="11" s="1"/>
  <c r="I303" i="11"/>
  <c r="H291" i="11"/>
  <c r="P305" i="11"/>
  <c r="R305" i="11"/>
  <c r="R287" i="11"/>
  <c r="R295" i="11"/>
  <c r="R277" i="11"/>
  <c r="R306" i="11"/>
  <c r="R302" i="11"/>
  <c r="P262" i="11"/>
  <c r="D277" i="11"/>
  <c r="T300" i="11"/>
  <c r="D293" i="11"/>
  <c r="T278" i="11"/>
  <c r="D284" i="11"/>
  <c r="C267" i="11"/>
  <c r="I267" i="11"/>
  <c r="T279" i="11"/>
  <c r="N295" i="11"/>
  <c r="N285" i="11"/>
  <c r="H273" i="11"/>
  <c r="I272" i="11"/>
  <c r="D272" i="11"/>
  <c r="H297" i="11"/>
  <c r="H295" i="11"/>
  <c r="N293" i="11"/>
  <c r="C302" i="11"/>
  <c r="T271" i="11"/>
  <c r="T296" i="11"/>
  <c r="R268" i="11"/>
  <c r="D294" i="11"/>
  <c r="N259" i="11"/>
  <c r="T290" i="11"/>
  <c r="N273" i="11"/>
  <c r="H298" i="11"/>
  <c r="F296" i="11"/>
  <c r="F288" i="11"/>
  <c r="C278" i="11"/>
  <c r="H300" i="11"/>
  <c r="N292" i="11"/>
  <c r="T298" i="11"/>
  <c r="D300" i="11"/>
  <c r="I271" i="11"/>
  <c r="T303" i="11"/>
  <c r="P289" i="11"/>
  <c r="I273" i="11"/>
  <c r="I268" i="11"/>
  <c r="I262" i="11"/>
  <c r="I274" i="11"/>
  <c r="I306" i="11"/>
  <c r="I297" i="11"/>
  <c r="I284" i="11"/>
  <c r="I295" i="11"/>
  <c r="D296" i="11"/>
  <c r="P308" i="11"/>
  <c r="D265" i="11"/>
  <c r="H308" i="11"/>
  <c r="R270" i="11"/>
  <c r="C284" i="11"/>
  <c r="D262" i="11"/>
  <c r="I289" i="11"/>
  <c r="R273" i="11"/>
  <c r="I304" i="11"/>
  <c r="N291" i="11"/>
  <c r="C265" i="11"/>
  <c r="P294" i="11"/>
  <c r="C304" i="11"/>
  <c r="I260" i="11"/>
  <c r="H301" i="11"/>
  <c r="N271" i="11"/>
  <c r="I261" i="11"/>
  <c r="T294" i="11"/>
  <c r="F277" i="11"/>
  <c r="N298" i="11"/>
  <c r="C266" i="11"/>
  <c r="P278" i="11"/>
  <c r="D276" i="11"/>
  <c r="F297" i="11"/>
  <c r="R289" i="11"/>
  <c r="I302" i="11"/>
  <c r="T299" i="11"/>
  <c r="D275" i="11"/>
  <c r="C271" i="11"/>
  <c r="D298" i="11"/>
  <c r="I277" i="11"/>
  <c r="I282" i="11"/>
  <c r="D286" i="11"/>
  <c r="F305" i="11"/>
  <c r="H282" i="11"/>
  <c r="H264" i="11"/>
  <c r="P277" i="11"/>
  <c r="I259" i="11"/>
  <c r="T297" i="11"/>
  <c r="T261" i="11"/>
  <c r="D305" i="11"/>
  <c r="C286" i="11"/>
  <c r="I308" i="11"/>
  <c r="D302" i="11"/>
  <c r="D287" i="11"/>
  <c r="F263" i="11"/>
  <c r="F298" i="11"/>
  <c r="P304" i="11"/>
  <c r="R278" i="11"/>
  <c r="D303" i="11"/>
  <c r="D304" i="11"/>
  <c r="R290" i="11"/>
  <c r="F287" i="11"/>
  <c r="H262" i="11"/>
  <c r="F259" i="11"/>
  <c r="F290" i="11"/>
  <c r="C308" i="11"/>
  <c r="P299" i="11"/>
  <c r="R276" i="11"/>
  <c r="D285" i="11"/>
  <c r="O308" i="11"/>
  <c r="T305" i="11"/>
  <c r="P264" i="11"/>
  <c r="H259" i="11"/>
  <c r="D279" i="11"/>
  <c r="P283" i="11"/>
  <c r="H293" i="11"/>
  <c r="P284" i="11"/>
  <c r="D264" i="11"/>
  <c r="H290" i="11"/>
  <c r="O272" i="11"/>
  <c r="R303" i="11"/>
  <c r="D263" i="11"/>
  <c r="I293" i="11"/>
  <c r="P295" i="11"/>
  <c r="R282" i="11"/>
  <c r="D283" i="11"/>
  <c r="P293" i="11"/>
  <c r="P280" i="11"/>
  <c r="P269" i="11"/>
  <c r="H303" i="11"/>
  <c r="P301" i="11"/>
  <c r="D282" i="11"/>
  <c r="N302" i="11"/>
  <c r="R296" i="11"/>
  <c r="I269" i="11"/>
  <c r="F268" i="11"/>
  <c r="P287" i="11"/>
  <c r="O287" i="11"/>
  <c r="N277" i="11"/>
  <c r="O285" i="11"/>
  <c r="N266" i="11"/>
  <c r="P303" i="11"/>
  <c r="P296" i="11"/>
  <c r="O262" i="11"/>
  <c r="C298" i="11"/>
  <c r="T265" i="11"/>
  <c r="C264" i="11"/>
  <c r="D260" i="11"/>
  <c r="R265" i="11"/>
  <c r="P282" i="11"/>
  <c r="P260" i="11"/>
  <c r="A259" i="11"/>
  <c r="T302" i="11"/>
  <c r="F265" i="11"/>
  <c r="N282" i="11"/>
  <c r="N299" i="11"/>
  <c r="H288" i="11"/>
  <c r="R291" i="11"/>
  <c r="N300" i="11"/>
  <c r="D308" i="11"/>
  <c r="I296" i="11"/>
  <c r="R307" i="11"/>
  <c r="H299" i="11"/>
  <c r="T283" i="11"/>
  <c r="P268" i="11"/>
  <c r="R261" i="11"/>
  <c r="O298" i="11"/>
  <c r="F285" i="11"/>
  <c r="E305" i="11"/>
  <c r="N274" i="11"/>
  <c r="O282" i="11"/>
  <c r="N294" i="11"/>
  <c r="T307" i="11"/>
  <c r="R298" i="11"/>
  <c r="P298" i="11"/>
  <c r="N280" i="11"/>
  <c r="E300" i="11"/>
  <c r="N279" i="11"/>
  <c r="T259" i="11"/>
  <c r="C285" i="11"/>
  <c r="H285" i="11"/>
  <c r="P271" i="11"/>
  <c r="N283" i="11"/>
  <c r="R266" i="11"/>
  <c r="E266" i="11"/>
  <c r="O283" i="11"/>
  <c r="F264" i="11"/>
  <c r="T276" i="11"/>
  <c r="D278" i="11"/>
  <c r="R288" i="11"/>
  <c r="H305" i="11"/>
  <c r="F282" i="11"/>
  <c r="N301" i="11"/>
  <c r="R294" i="11"/>
  <c r="R304" i="11"/>
  <c r="H294" i="11"/>
  <c r="O269" i="11"/>
  <c r="F275" i="11"/>
  <c r="I278" i="11"/>
  <c r="D307" i="11"/>
  <c r="P261" i="11"/>
  <c r="I281" i="11"/>
  <c r="P290" i="11"/>
  <c r="B266" i="11"/>
  <c r="N269" i="11"/>
  <c r="N281" i="11"/>
  <c r="H306" i="11"/>
  <c r="I299" i="11"/>
  <c r="R286" i="11"/>
  <c r="T269" i="11"/>
  <c r="H265" i="11"/>
  <c r="F306" i="11"/>
  <c r="C296" i="11"/>
  <c r="N278" i="11"/>
  <c r="P263" i="11"/>
  <c r="R293" i="11"/>
  <c r="H280" i="11"/>
  <c r="D289" i="11"/>
  <c r="T288" i="11"/>
  <c r="F270" i="11"/>
  <c r="C293" i="11"/>
  <c r="C280" i="11"/>
  <c r="D297" i="11"/>
  <c r="N284" i="11"/>
  <c r="R274" i="11"/>
  <c r="F266" i="11"/>
  <c r="S261" i="11"/>
  <c r="C277" i="11"/>
  <c r="F295" i="11"/>
  <c r="C306" i="11"/>
  <c r="P275" i="11"/>
  <c r="H281" i="11"/>
  <c r="I292" i="11"/>
  <c r="H279" i="11"/>
  <c r="I290" i="11"/>
  <c r="H269" i="11"/>
  <c r="R259" i="11"/>
  <c r="R260" i="11"/>
  <c r="H275" i="11"/>
  <c r="N270" i="11"/>
  <c r="S293" i="11"/>
  <c r="B260" i="11"/>
  <c r="C279" i="11"/>
  <c r="H296" i="11"/>
  <c r="I291" i="11"/>
  <c r="I305" i="11"/>
  <c r="D299" i="11"/>
  <c r="I286" i="11"/>
  <c r="D280" i="11"/>
  <c r="T286" i="11"/>
  <c r="S277" i="11"/>
  <c r="D274" i="11"/>
  <c r="F303" i="11"/>
  <c r="H276" i="11"/>
  <c r="O267" i="11"/>
  <c r="O268" i="11"/>
  <c r="F283" i="11"/>
  <c r="P306" i="11"/>
  <c r="C289" i="11"/>
  <c r="F300" i="11"/>
  <c r="F273" i="11"/>
  <c r="C261" i="11"/>
  <c r="H266" i="11"/>
  <c r="A261" i="11"/>
  <c r="S267" i="11"/>
  <c r="P285" i="11"/>
  <c r="O278" i="11"/>
  <c r="N308" i="11"/>
  <c r="I288" i="11"/>
  <c r="I287" i="11"/>
  <c r="H260" i="11"/>
  <c r="F274" i="11"/>
  <c r="S299" i="11"/>
  <c r="T268" i="11"/>
  <c r="I276" i="11"/>
  <c r="R292" i="11"/>
  <c r="S304" i="11"/>
  <c r="P276" i="11"/>
  <c r="C297" i="11"/>
  <c r="C294" i="11"/>
  <c r="D281" i="11"/>
  <c r="T291" i="11"/>
  <c r="H278" i="11"/>
  <c r="C303" i="11"/>
  <c r="T289" i="11"/>
  <c r="R308" i="11"/>
  <c r="R279" i="11"/>
  <c r="R283" i="11"/>
  <c r="I265" i="11"/>
  <c r="S305" i="11"/>
  <c r="I294" i="11"/>
  <c r="O280" i="11"/>
  <c r="R299" i="11"/>
  <c r="H287" i="11"/>
  <c r="I280" i="11"/>
  <c r="C281" i="11"/>
  <c r="R262" i="11"/>
  <c r="I307" i="11"/>
  <c r="I283" i="11"/>
  <c r="H302" i="11"/>
  <c r="O299" i="11"/>
  <c r="O297" i="11"/>
  <c r="N263" i="11"/>
  <c r="C300" i="11"/>
  <c r="C291" i="11"/>
  <c r="P267" i="11"/>
  <c r="S273" i="11"/>
  <c r="F278" i="11"/>
  <c r="C262" i="11"/>
  <c r="F269" i="11"/>
  <c r="S269" i="11"/>
  <c r="O276" i="11"/>
  <c r="T270" i="11"/>
  <c r="T275" i="11"/>
  <c r="S289" i="11"/>
  <c r="R269" i="11"/>
  <c r="E307" i="11"/>
  <c r="N305" i="11"/>
  <c r="R267" i="11"/>
  <c r="E281" i="11"/>
  <c r="O289" i="11"/>
  <c r="S290" i="11"/>
  <c r="T301" i="11"/>
  <c r="C287" i="11"/>
  <c r="D290" i="11"/>
  <c r="F284" i="11"/>
  <c r="T304" i="11"/>
  <c r="T267" i="11"/>
  <c r="P274" i="11"/>
  <c r="D261" i="11"/>
  <c r="R301" i="11"/>
  <c r="H292" i="11"/>
  <c r="N276" i="11"/>
  <c r="H268" i="11"/>
  <c r="O290" i="11"/>
  <c r="I301" i="11"/>
  <c r="P307" i="11"/>
  <c r="C292" i="11"/>
  <c r="F276" i="11"/>
  <c r="S295" i="11"/>
  <c r="R297" i="11"/>
  <c r="N289" i="11"/>
  <c r="O286" i="11"/>
  <c r="C299" i="11"/>
  <c r="E299" i="11"/>
  <c r="O303" i="11"/>
  <c r="A277" i="11"/>
  <c r="A272" i="11"/>
  <c r="T263" i="11"/>
  <c r="A287" i="11"/>
  <c r="A282" i="11"/>
  <c r="F289" i="11"/>
  <c r="A260" i="11"/>
  <c r="S276" i="11"/>
  <c r="A262" i="11"/>
  <c r="A298" i="11"/>
  <c r="A265" i="11"/>
  <c r="A288" i="11"/>
  <c r="E292" i="11"/>
  <c r="A296" i="11"/>
  <c r="D268" i="11"/>
  <c r="E294" i="11"/>
  <c r="O281" i="11"/>
  <c r="T306" i="11"/>
  <c r="D295" i="11"/>
  <c r="R263" i="11"/>
  <c r="C276" i="11"/>
  <c r="O301" i="11"/>
  <c r="P272" i="11"/>
  <c r="O266" i="11"/>
  <c r="F271" i="11"/>
  <c r="T266" i="11"/>
  <c r="H274" i="11"/>
  <c r="I279" i="11"/>
  <c r="P292" i="11"/>
  <c r="C282" i="11"/>
  <c r="O263" i="11"/>
  <c r="F292" i="11"/>
  <c r="N304" i="11"/>
  <c r="D273" i="11"/>
  <c r="A279" i="11"/>
  <c r="A278" i="11"/>
  <c r="A289" i="11"/>
  <c r="A300" i="11"/>
  <c r="S260" i="11"/>
  <c r="A297" i="11"/>
  <c r="A269" i="11"/>
  <c r="A264" i="11"/>
  <c r="A304" i="11"/>
  <c r="D267" i="11"/>
  <c r="F291" i="11"/>
  <c r="A290" i="11"/>
  <c r="S288" i="11"/>
  <c r="A302" i="11"/>
  <c r="H283" i="11"/>
  <c r="S281" i="11"/>
  <c r="E271" i="11"/>
  <c r="N260" i="11"/>
  <c r="T287" i="11"/>
  <c r="I266" i="11"/>
  <c r="P281" i="11"/>
  <c r="O273" i="11"/>
  <c r="E279" i="11"/>
  <c r="O271" i="11"/>
  <c r="O264" i="11"/>
  <c r="O277" i="11"/>
  <c r="S266" i="11"/>
  <c r="S308" i="11"/>
  <c r="H307" i="11"/>
  <c r="I298" i="11"/>
  <c r="R285" i="11"/>
  <c r="O261" i="11"/>
  <c r="N262" i="11"/>
  <c r="E277" i="11"/>
  <c r="A281" i="11"/>
  <c r="P265" i="11"/>
  <c r="E306" i="11"/>
  <c r="A291" i="11"/>
  <c r="A263" i="11"/>
  <c r="A299" i="11"/>
  <c r="H277" i="11"/>
  <c r="O288" i="11"/>
  <c r="A266" i="11"/>
  <c r="A271" i="11"/>
  <c r="A292" i="11"/>
  <c r="I263" i="11"/>
  <c r="A267" i="11"/>
  <c r="E261" i="11"/>
  <c r="I300" i="11"/>
  <c r="F293" i="11"/>
  <c r="H272" i="11"/>
  <c r="P266" i="11"/>
  <c r="D301" i="11"/>
  <c r="S301" i="11"/>
  <c r="D288" i="11"/>
  <c r="E304" i="11"/>
  <c r="F267" i="11"/>
  <c r="N265" i="11"/>
  <c r="N296" i="11"/>
  <c r="N287" i="11"/>
  <c r="T295" i="11"/>
  <c r="H304" i="11"/>
  <c r="N306" i="11"/>
  <c r="P302" i="11"/>
  <c r="P273" i="11"/>
  <c r="E273" i="11"/>
  <c r="N261" i="11"/>
  <c r="C290" i="11"/>
  <c r="T285" i="11"/>
  <c r="N267" i="11"/>
  <c r="N307" i="11"/>
  <c r="A283" i="11"/>
  <c r="N264" i="11"/>
  <c r="A293" i="11"/>
  <c r="C263" i="11"/>
  <c r="E283" i="11"/>
  <c r="A301" i="11"/>
  <c r="O304" i="11"/>
  <c r="S303" i="11"/>
  <c r="A268" i="11"/>
  <c r="H263" i="11"/>
  <c r="C295" i="11"/>
  <c r="A294" i="11"/>
  <c r="F308" i="11"/>
  <c r="F286" i="11"/>
  <c r="S268" i="11"/>
  <c r="T262" i="11"/>
  <c r="C283" i="11"/>
  <c r="C259" i="11"/>
  <c r="O293" i="11"/>
  <c r="R284" i="11"/>
  <c r="P286" i="11"/>
  <c r="E269" i="11"/>
  <c r="F279" i="11"/>
  <c r="C305" i="11"/>
  <c r="S294" i="11"/>
  <c r="S264" i="11"/>
  <c r="T284" i="11"/>
  <c r="F272" i="11"/>
  <c r="F281" i="11"/>
  <c r="C301" i="11"/>
  <c r="P291" i="11"/>
  <c r="H267" i="11"/>
  <c r="O292" i="11"/>
  <c r="T281" i="11"/>
  <c r="S292" i="11"/>
  <c r="F260" i="11"/>
  <c r="S263" i="11"/>
  <c r="A295" i="11"/>
  <c r="A303" i="11"/>
  <c r="C288" i="11"/>
  <c r="P270" i="11"/>
  <c r="D270" i="11"/>
  <c r="F302" i="11"/>
  <c r="O275" i="11"/>
  <c r="T280" i="11"/>
  <c r="T272" i="11"/>
  <c r="E296" i="11"/>
  <c r="P259" i="11"/>
  <c r="D291" i="11"/>
  <c r="E302" i="11"/>
  <c r="O274" i="11"/>
  <c r="C275" i="11"/>
  <c r="C307" i="11"/>
  <c r="F307" i="11"/>
  <c r="F304" i="11"/>
  <c r="T308" i="11"/>
  <c r="P297" i="11"/>
  <c r="H284" i="11"/>
  <c r="O291" i="11"/>
  <c r="C272" i="11"/>
  <c r="E308" i="11"/>
  <c r="O270" i="11"/>
  <c r="I270" i="11"/>
  <c r="T260" i="11"/>
  <c r="O295" i="11"/>
  <c r="P288" i="11"/>
  <c r="R275" i="11"/>
  <c r="P300" i="11"/>
  <c r="R271" i="11"/>
  <c r="N297" i="11"/>
  <c r="C270" i="11"/>
  <c r="D266" i="11"/>
  <c r="R300" i="11"/>
  <c r="N268" i="11"/>
  <c r="S296" i="11"/>
  <c r="A305" i="11"/>
  <c r="C274" i="11"/>
  <c r="O284" i="11"/>
  <c r="T264" i="11"/>
  <c r="H286" i="11"/>
  <c r="D292" i="11"/>
  <c r="N272" i="11"/>
  <c r="R280" i="11"/>
  <c r="E268" i="11"/>
  <c r="F280" i="11"/>
  <c r="F301" i="11"/>
  <c r="N303" i="11"/>
  <c r="T277" i="11"/>
  <c r="H270" i="11"/>
  <c r="E286" i="11"/>
  <c r="O296" i="11"/>
  <c r="S278" i="11"/>
  <c r="D269" i="11"/>
  <c r="R281" i="11"/>
  <c r="T282" i="11"/>
  <c r="S275" i="11"/>
  <c r="D259" i="11"/>
  <c r="O260" i="11"/>
  <c r="F294" i="11"/>
  <c r="N286" i="11"/>
  <c r="D271" i="11"/>
  <c r="N290" i="11"/>
  <c r="T273" i="11"/>
  <c r="R272" i="11"/>
  <c r="A273" i="11"/>
  <c r="E272" i="11"/>
  <c r="R264" i="11"/>
  <c r="C260" i="11"/>
  <c r="A307" i="11"/>
  <c r="E274" i="11"/>
  <c r="E301" i="11"/>
  <c r="A274" i="11"/>
  <c r="S297" i="11"/>
  <c r="A284" i="11"/>
  <c r="T274" i="11"/>
  <c r="I264" i="11"/>
  <c r="E259" i="11"/>
  <c r="I275" i="11"/>
  <c r="P279" i="11"/>
  <c r="E293" i="11"/>
  <c r="F262" i="11"/>
  <c r="S302" i="11"/>
  <c r="C269" i="11"/>
  <c r="E265" i="11"/>
  <c r="O259" i="11"/>
  <c r="N275" i="11"/>
  <c r="S274" i="11"/>
  <c r="H271" i="11"/>
  <c r="E263" i="11"/>
  <c r="E290" i="11"/>
  <c r="I285" i="11"/>
  <c r="C268" i="11"/>
  <c r="E291" i="11"/>
  <c r="N288" i="11"/>
  <c r="T292" i="11"/>
  <c r="T293" i="11"/>
  <c r="O307" i="11"/>
  <c r="A275" i="11"/>
  <c r="C273" i="11"/>
  <c r="F261" i="11"/>
  <c r="A285" i="11"/>
  <c r="A276" i="11"/>
  <c r="H261" i="11"/>
  <c r="A270" i="11"/>
  <c r="F299" i="11"/>
  <c r="A257" i="11"/>
  <c r="A280" i="11"/>
  <c r="A306" i="11"/>
  <c r="A286" i="11"/>
  <c r="D306" i="11"/>
  <c r="H289" i="11"/>
  <c r="E297" i="11"/>
  <c r="A308" i="11"/>
  <c r="S208" i="11" a="1"/>
  <c r="S208" i="11" s="1"/>
  <c r="S221" i="11" a="1"/>
  <c r="S221" i="11" s="1"/>
  <c r="S252" i="11" a="1"/>
  <c r="S252" i="11" s="1"/>
  <c r="S249" i="11" a="1"/>
  <c r="S249" i="11" s="1"/>
  <c r="S237" i="11" a="1"/>
  <c r="S237" i="11" s="1"/>
  <c r="S216" i="11" a="1"/>
  <c r="S216" i="11" s="1"/>
  <c r="S230" i="11" a="1"/>
  <c r="S230" i="11" s="1"/>
  <c r="S209" i="11" a="1"/>
  <c r="S209" i="11" s="1"/>
  <c r="S223" i="11" a="1"/>
  <c r="S223" i="11" s="1"/>
  <c r="S220" i="11" a="1"/>
  <c r="S220" i="11" s="1"/>
  <c r="S217" i="11" a="1"/>
  <c r="S217" i="11" s="1"/>
  <c r="S242" i="11" a="1"/>
  <c r="S242" i="11" s="1"/>
  <c r="S210" i="11" a="1"/>
  <c r="S210" i="11" s="1"/>
  <c r="S207" i="11" a="1"/>
  <c r="S207" i="11" s="1"/>
  <c r="S203" i="11" a="1"/>
  <c r="S203" i="11" s="1"/>
  <c r="S245" i="11" a="1"/>
  <c r="S245" i="11" s="1"/>
  <c r="S246" i="11" a="1"/>
  <c r="S246" i="11" s="1"/>
  <c r="S225" i="11" a="1"/>
  <c r="S225" i="11" s="1"/>
  <c r="S222" i="11" a="1"/>
  <c r="S222" i="11" s="1"/>
  <c r="S205" i="11" a="1"/>
  <c r="S205" i="11" s="1"/>
  <c r="S232" i="11" a="1"/>
  <c r="S232" i="11" s="1"/>
  <c r="S229" i="11" a="1"/>
  <c r="S229" i="11" s="1"/>
  <c r="S226" i="11" a="1"/>
  <c r="S226" i="11" s="1"/>
  <c r="S251" i="11" a="1"/>
  <c r="S251" i="11" s="1"/>
  <c r="S239" i="11" a="1"/>
  <c r="S239" i="11" s="1"/>
  <c r="S215" i="11" a="1"/>
  <c r="S215" i="11" s="1"/>
  <c r="S227" i="11" a="1"/>
  <c r="S227" i="11" s="1"/>
  <c r="S234" i="11" a="1"/>
  <c r="S234" i="11" s="1"/>
  <c r="S231" i="11" a="1"/>
  <c r="S231" i="11" s="1"/>
  <c r="S219" i="11" a="1"/>
  <c r="S219" i="11" s="1"/>
  <c r="S204" i="11" a="1"/>
  <c r="S204" i="11" s="1"/>
  <c r="S241" i="11" a="1"/>
  <c r="S241" i="11" s="1"/>
  <c r="S238" i="11" a="1"/>
  <c r="S238" i="11" s="1"/>
  <c r="S235" i="11" a="1"/>
  <c r="S235" i="11" s="1"/>
  <c r="S236" i="11" a="1"/>
  <c r="S236" i="11" s="1"/>
  <c r="S248" i="11" a="1"/>
  <c r="S248" i="11" s="1"/>
  <c r="S250" i="11" a="1"/>
  <c r="S250" i="11" s="1"/>
  <c r="S224" i="11" a="1"/>
  <c r="S224" i="11" s="1"/>
  <c r="S212" i="11" a="1"/>
  <c r="S212" i="11" s="1"/>
  <c r="S243" i="11" a="1"/>
  <c r="S243" i="11" s="1"/>
  <c r="S240" i="11" a="1"/>
  <c r="S240" i="11" s="1"/>
  <c r="S228" i="11" a="1"/>
  <c r="S228" i="11" s="1"/>
  <c r="S233" i="11" a="1"/>
  <c r="S233" i="11" s="1"/>
  <c r="S206" i="11" a="1"/>
  <c r="S206" i="11" s="1"/>
  <c r="S247" i="11" a="1"/>
  <c r="S247" i="11" s="1"/>
  <c r="S244" i="11" a="1"/>
  <c r="S244" i="11" s="1"/>
  <c r="S214" i="11" a="1"/>
  <c r="S214" i="11" s="1"/>
  <c r="S211" i="11" a="1"/>
  <c r="S211" i="11" s="1"/>
  <c r="S218" i="11" a="1"/>
  <c r="S218" i="11" s="1"/>
  <c r="S213" i="11" a="1"/>
  <c r="S213" i="11" s="1"/>
  <c r="J206" i="11" a="1"/>
  <c r="J206" i="11" s="1"/>
  <c r="J254" i="11" a="1"/>
  <c r="J254" i="11" s="1"/>
  <c r="J255" i="11" a="1"/>
  <c r="J255" i="11" s="1"/>
  <c r="J253" i="11"/>
  <c r="J257" i="11" s="1"/>
  <c r="K241" i="11" a="1"/>
  <c r="K241" i="11" s="1"/>
  <c r="K224" i="11" a="1"/>
  <c r="K224" i="11" s="1"/>
  <c r="K203" i="11" a="1"/>
  <c r="K203" i="11" s="1"/>
  <c r="K236" i="11" a="1"/>
  <c r="K236" i="11" s="1"/>
  <c r="K244" i="11" a="1"/>
  <c r="K244" i="11" s="1"/>
  <c r="K240" i="11" a="1"/>
  <c r="K240" i="11" s="1"/>
  <c r="K210" i="11" a="1"/>
  <c r="K210" i="11" s="1"/>
  <c r="K227" i="11" a="1"/>
  <c r="K227" i="11" s="1"/>
  <c r="K218" i="11" a="1"/>
  <c r="K218" i="11" s="1"/>
  <c r="K246" i="11" a="1"/>
  <c r="K246" i="11" s="1"/>
  <c r="K226" i="11" a="1"/>
  <c r="K226" i="11" s="1"/>
  <c r="K217" i="11" a="1"/>
  <c r="K217" i="11" s="1"/>
  <c r="K239" i="11" a="1"/>
  <c r="K239" i="11" s="1"/>
  <c r="K216" i="11" a="1"/>
  <c r="K216" i="11" s="1"/>
  <c r="K251" i="11" a="1"/>
  <c r="K251" i="11" s="1"/>
  <c r="K229" i="11" a="1"/>
  <c r="K229" i="11" s="1"/>
  <c r="K230" i="11" a="1"/>
  <c r="K230" i="11" s="1"/>
  <c r="K243" i="11" a="1"/>
  <c r="K243" i="11" s="1"/>
  <c r="K208" i="11" a="1"/>
  <c r="K208" i="11" s="1"/>
  <c r="K207" i="11" a="1"/>
  <c r="K207" i="11" s="1"/>
  <c r="K221" i="11" a="1"/>
  <c r="K221" i="11" s="1"/>
  <c r="K228" i="11" a="1"/>
  <c r="K228" i="11" s="1"/>
  <c r="K247" i="11" a="1"/>
  <c r="K247" i="11" s="1"/>
  <c r="K238" i="11" a="1"/>
  <c r="K238" i="11" s="1"/>
  <c r="K211" i="11" a="1"/>
  <c r="K211" i="11" s="1"/>
  <c r="K252" i="11" a="1"/>
  <c r="K252" i="11" s="1"/>
  <c r="K231" i="11" a="1"/>
  <c r="K231" i="11" s="1"/>
  <c r="K233" i="11" a="1"/>
  <c r="K233" i="11" s="1"/>
  <c r="K219" i="11" a="1"/>
  <c r="K219" i="11" s="1"/>
  <c r="K232" i="11" a="1"/>
  <c r="K232" i="11" s="1"/>
  <c r="K249" i="11" a="1"/>
  <c r="K249" i="11" s="1"/>
  <c r="K205" i="11" a="1"/>
  <c r="K205" i="11" s="1"/>
  <c r="K213" i="11" a="1"/>
  <c r="K213" i="11" s="1"/>
  <c r="K248" i="11" a="1"/>
  <c r="K248" i="11" s="1"/>
  <c r="K235" i="11" a="1"/>
  <c r="K235" i="11" s="1"/>
  <c r="K222" i="11" a="1"/>
  <c r="K222" i="11" s="1"/>
  <c r="K214" i="11" a="1"/>
  <c r="K214" i="11" s="1"/>
  <c r="K242" i="11" a="1"/>
  <c r="K242" i="11" s="1"/>
  <c r="K234" i="11" a="1"/>
  <c r="K234" i="11" s="1"/>
  <c r="K209" i="11" a="1"/>
  <c r="K209" i="11" s="1"/>
  <c r="K237" i="11" a="1"/>
  <c r="K237" i="11" s="1"/>
  <c r="K223" i="11" a="1"/>
  <c r="K223" i="11" s="1"/>
  <c r="K204" i="11" a="1"/>
  <c r="K204" i="11" s="1"/>
  <c r="K245" i="11" a="1"/>
  <c r="K245" i="11" s="1"/>
  <c r="K225" i="11" a="1"/>
  <c r="K225" i="11" s="1"/>
  <c r="K212" i="11" a="1"/>
  <c r="K212" i="11" s="1"/>
  <c r="K220" i="11" a="1"/>
  <c r="K220" i="11" s="1"/>
  <c r="K250" i="11" a="1"/>
  <c r="K250" i="11" s="1"/>
  <c r="K206" i="11" a="1"/>
  <c r="K206" i="11" s="1"/>
  <c r="K215" i="11" a="1"/>
  <c r="K215" i="11" s="1"/>
  <c r="B208" i="11" a="1"/>
  <c r="B208" i="11" s="1"/>
  <c r="B206" i="11" a="1"/>
  <c r="B206" i="11" s="1"/>
  <c r="B207" i="11" a="1"/>
  <c r="B207" i="11" s="1"/>
  <c r="B205" i="11" a="1"/>
  <c r="B205" i="11" s="1"/>
  <c r="B204" i="11" a="1"/>
  <c r="B204" i="11" s="1"/>
  <c r="B243" i="11" a="1"/>
  <c r="B243" i="11" s="1"/>
  <c r="B233" i="11" a="1"/>
  <c r="B233" i="11" s="1"/>
  <c r="B210" i="11" a="1"/>
  <c r="B210" i="11" s="1"/>
  <c r="B246" i="11" a="1"/>
  <c r="B246" i="11" s="1"/>
  <c r="B211" i="11" a="1"/>
  <c r="B211" i="11" s="1"/>
  <c r="B215" i="11" a="1"/>
  <c r="B215" i="11" s="1"/>
  <c r="B218" i="11" a="1"/>
  <c r="B218" i="11" s="1"/>
  <c r="B230" i="11" a="1"/>
  <c r="B230" i="11" s="1"/>
  <c r="B220" i="11" a="1"/>
  <c r="B220" i="11" s="1"/>
  <c r="B203" i="11" a="1"/>
  <c r="B203" i="11" s="1"/>
  <c r="B229" i="11" a="1"/>
  <c r="B229" i="11" s="1"/>
  <c r="B226" i="11" a="1"/>
  <c r="B226" i="11" s="1"/>
  <c r="B238" i="11" a="1"/>
  <c r="B238" i="11" s="1"/>
  <c r="B245" i="11" a="1"/>
  <c r="B245" i="11" s="1"/>
  <c r="B221" i="11" a="1"/>
  <c r="B221" i="11" s="1"/>
  <c r="B225" i="11" a="1"/>
  <c r="B225" i="11" s="1"/>
  <c r="B213" i="11" a="1"/>
  <c r="B213" i="11" s="1"/>
  <c r="B250" i="11" a="1"/>
  <c r="B250" i="11" s="1"/>
  <c r="B252" i="11" a="1"/>
  <c r="B252" i="11" s="1"/>
  <c r="B224" i="11" a="1"/>
  <c r="B224" i="11" s="1"/>
  <c r="B234" i="11" a="1"/>
  <c r="B234" i="11" s="1"/>
  <c r="B248" i="11" a="1"/>
  <c r="B248" i="11" s="1"/>
  <c r="B251" i="11" a="1"/>
  <c r="B251" i="11" s="1"/>
  <c r="B249" i="11" a="1"/>
  <c r="B249" i="11" s="1"/>
  <c r="B217" i="11" a="1"/>
  <c r="B217" i="11" s="1"/>
  <c r="B228" i="11" a="1"/>
  <c r="B228" i="11" s="1"/>
  <c r="B240" i="11" a="1"/>
  <c r="B240" i="11" s="1"/>
  <c r="B244" i="11" a="1"/>
  <c r="B244" i="11" s="1"/>
  <c r="B247" i="11" a="1"/>
  <c r="B247" i="11" s="1"/>
  <c r="B235" i="11" a="1"/>
  <c r="B235" i="11" s="1"/>
  <c r="B237" i="11" a="1"/>
  <c r="B237" i="11" s="1"/>
  <c r="B232" i="11" a="1"/>
  <c r="B232" i="11" s="1"/>
  <c r="B212" i="11" a="1"/>
  <c r="B212" i="11" s="1"/>
  <c r="B239" i="11" a="1"/>
  <c r="B239" i="11" s="1"/>
  <c r="B241" i="11" a="1"/>
  <c r="B241" i="11" s="1"/>
  <c r="B209" i="11" a="1"/>
  <c r="B209" i="11" s="1"/>
  <c r="B214" i="11" a="1"/>
  <c r="B214" i="11" s="1"/>
  <c r="B219" i="11" a="1"/>
  <c r="B219" i="11" s="1"/>
  <c r="B242" i="11" a="1"/>
  <c r="B242" i="11" s="1"/>
  <c r="B222" i="11" a="1"/>
  <c r="B222" i="11" s="1"/>
  <c r="B236" i="11" a="1"/>
  <c r="B236" i="11" s="1"/>
  <c r="B216" i="11" a="1"/>
  <c r="B216" i="11" s="1"/>
  <c r="B227" i="11" a="1"/>
  <c r="B227" i="11" s="1"/>
  <c r="B231" i="11" a="1"/>
  <c r="B231" i="11" s="1"/>
  <c r="B223" i="11" a="1"/>
  <c r="B223" i="11" s="1"/>
  <c r="N256" i="11" a="1"/>
  <c r="N256" i="11" s="1"/>
  <c r="N258" i="11" s="1"/>
  <c r="D256" i="11" a="1"/>
  <c r="D256" i="11" s="1"/>
  <c r="D258" i="11" s="1"/>
  <c r="Q233" i="11" a="1"/>
  <c r="Q233" i="11" s="1"/>
  <c r="Q225" i="11" a="1"/>
  <c r="Q225" i="11" s="1"/>
  <c r="Q232" i="11" a="1"/>
  <c r="Q232" i="11" s="1"/>
  <c r="Q237" i="11" a="1"/>
  <c r="Q237" i="11" s="1"/>
  <c r="Q222" i="11" a="1"/>
  <c r="Q222" i="11" s="1"/>
  <c r="Q206" i="11" a="1"/>
  <c r="Q206" i="11" s="1"/>
  <c r="Q215" i="11" a="1"/>
  <c r="Q215" i="11" s="1"/>
  <c r="Q252" i="11" a="1"/>
  <c r="Q252" i="11" s="1"/>
  <c r="Q250" i="11" a="1"/>
  <c r="Q250" i="11" s="1"/>
  <c r="Q210" i="11" a="1"/>
  <c r="Q210" i="11" s="1"/>
  <c r="Q224" i="11" a="1"/>
  <c r="Q224" i="11" s="1"/>
  <c r="Q247" i="11" a="1"/>
  <c r="Q247" i="11" s="1"/>
  <c r="Q221" i="11" a="1"/>
  <c r="Q221" i="11" s="1"/>
  <c r="Q203" i="11" a="1"/>
  <c r="Q203" i="11" s="1"/>
  <c r="Q239" i="11" a="1"/>
  <c r="Q239" i="11" s="1"/>
  <c r="Q211" i="11" a="1"/>
  <c r="Q211" i="11" s="1"/>
  <c r="Q234" i="11" a="1"/>
  <c r="Q234" i="11" s="1"/>
  <c r="Q238" i="11" a="1"/>
  <c r="Q238" i="11" s="1"/>
  <c r="Q207" i="11" a="1"/>
  <c r="Q207" i="11" s="1"/>
  <c r="Q249" i="11" a="1"/>
  <c r="Q249" i="11" s="1"/>
  <c r="Q240" i="11" a="1"/>
  <c r="Q240" i="11" s="1"/>
  <c r="Q235" i="11" a="1"/>
  <c r="Q235" i="11" s="1"/>
  <c r="Q226" i="11" a="1"/>
  <c r="Q226" i="11" s="1"/>
  <c r="Q242" i="11" a="1"/>
  <c r="Q242" i="11" s="1"/>
  <c r="Q227" i="11" a="1"/>
  <c r="Q227" i="11" s="1"/>
  <c r="Q231" i="11" a="1"/>
  <c r="Q231" i="11" s="1"/>
  <c r="Q214" i="11" a="1"/>
  <c r="Q214" i="11" s="1"/>
  <c r="Q251" i="11" a="1"/>
  <c r="Q251" i="11" s="1"/>
  <c r="Q213" i="11" a="1"/>
  <c r="Q213" i="11" s="1"/>
  <c r="Q212" i="11" a="1"/>
  <c r="Q212" i="11" s="1"/>
  <c r="Q246" i="11" a="1"/>
  <c r="Q246" i="11" s="1"/>
  <c r="Q236" i="11" a="1"/>
  <c r="Q236" i="11" s="1"/>
  <c r="Q230" i="11" a="1"/>
  <c r="Q230" i="11" s="1"/>
  <c r="Q229" i="11" a="1"/>
  <c r="Q229" i="11" s="1"/>
  <c r="Q248" i="11" a="1"/>
  <c r="Q248" i="11" s="1"/>
  <c r="Q241" i="11" a="1"/>
  <c r="Q241" i="11" s="1"/>
  <c r="Q228" i="11" a="1"/>
  <c r="Q228" i="11" s="1"/>
  <c r="Q216" i="11" a="1"/>
  <c r="Q216" i="11" s="1"/>
  <c r="Q219" i="11" a="1"/>
  <c r="Q219" i="11" s="1"/>
  <c r="Q220" i="11" a="1"/>
  <c r="Q220" i="11" s="1"/>
  <c r="Q245" i="11" a="1"/>
  <c r="Q245" i="11" s="1"/>
  <c r="Q223" i="11" a="1"/>
  <c r="Q223" i="11" s="1"/>
  <c r="Q217" i="11" a="1"/>
  <c r="Q217" i="11" s="1"/>
  <c r="Q243" i="11" a="1"/>
  <c r="Q243" i="11" s="1"/>
  <c r="Q218" i="11" a="1"/>
  <c r="Q218" i="11" s="1"/>
  <c r="Q209" i="11" a="1"/>
  <c r="Q209" i="11" s="1"/>
  <c r="Q244" i="11" a="1"/>
  <c r="Q244" i="11" s="1"/>
  <c r="Q204" i="11" a="1"/>
  <c r="Q204" i="11" s="1"/>
  <c r="Q205" i="11" a="1"/>
  <c r="Q205" i="11" s="1"/>
  <c r="Q208" i="11" a="1"/>
  <c r="Q208" i="11" s="1"/>
  <c r="J205" i="11" a="1"/>
  <c r="J205" i="11" s="1"/>
  <c r="J207" i="11" a="1"/>
  <c r="J207" i="11" s="1"/>
  <c r="J208" i="11" a="1"/>
  <c r="J208" i="11" s="1"/>
  <c r="J204" i="11" a="1"/>
  <c r="J204" i="11" s="1"/>
  <c r="J237" i="11" a="1"/>
  <c r="J237" i="11" s="1"/>
  <c r="J234" i="11" a="1"/>
  <c r="J234" i="11" s="1"/>
  <c r="J236" i="11" a="1"/>
  <c r="J236" i="11" s="1"/>
  <c r="J210" i="11" a="1"/>
  <c r="J210" i="11" s="1"/>
  <c r="J216" i="11" a="1"/>
  <c r="J216" i="11" s="1"/>
  <c r="J241" i="11" a="1"/>
  <c r="J241" i="11" s="1"/>
  <c r="J219" i="11" a="1"/>
  <c r="J219" i="11" s="1"/>
  <c r="J230" i="11" a="1"/>
  <c r="J230" i="11" s="1"/>
  <c r="J250" i="11" a="1"/>
  <c r="J250" i="11" s="1"/>
  <c r="J238" i="11" a="1"/>
  <c r="J238" i="11" s="1"/>
  <c r="J221" i="11" a="1"/>
  <c r="J221" i="11" s="1"/>
  <c r="J223" i="11" a="1"/>
  <c r="J223" i="11" s="1"/>
  <c r="J247" i="11" a="1"/>
  <c r="J247" i="11" s="1"/>
  <c r="J251" i="11" a="1"/>
  <c r="J251" i="11" s="1"/>
  <c r="J232" i="11" a="1"/>
  <c r="J232" i="11" s="1"/>
  <c r="J229" i="11" a="1"/>
  <c r="J229" i="11" s="1"/>
  <c r="J227" i="11" a="1"/>
  <c r="J227" i="11" s="1"/>
  <c r="J239" i="11" a="1"/>
  <c r="J239" i="11" s="1"/>
  <c r="J246" i="11" a="1"/>
  <c r="J246" i="11" s="1"/>
  <c r="J203" i="11" a="1"/>
  <c r="J203" i="11" s="1"/>
  <c r="J214" i="11" a="1"/>
  <c r="J214" i="11" s="1"/>
  <c r="J252" i="11" a="1"/>
  <c r="J252" i="11" s="1"/>
  <c r="J209" i="11" a="1"/>
  <c r="J209" i="11" s="1"/>
  <c r="J212" i="11" a="1"/>
  <c r="J212" i="11" s="1"/>
  <c r="J243" i="11" a="1"/>
  <c r="J243" i="11" s="1"/>
  <c r="J248" i="11" a="1"/>
  <c r="J248" i="11" s="1"/>
  <c r="J242" i="11" a="1"/>
  <c r="J242" i="11" s="1"/>
  <c r="J240" i="11" a="1"/>
  <c r="J240" i="11" s="1"/>
  <c r="J233" i="11" a="1"/>
  <c r="J233" i="11" s="1"/>
  <c r="J231" i="11" a="1"/>
  <c r="J231" i="11" s="1"/>
  <c r="J249" i="11" a="1"/>
  <c r="J249" i="11" s="1"/>
  <c r="J224" i="11" a="1"/>
  <c r="J224" i="11" s="1"/>
  <c r="J213" i="11" a="1"/>
  <c r="J213" i="11" s="1"/>
  <c r="J220" i="11" a="1"/>
  <c r="J220" i="11" s="1"/>
  <c r="J235" i="11" a="1"/>
  <c r="J235" i="11" s="1"/>
  <c r="J222" i="11" a="1"/>
  <c r="J222" i="11" s="1"/>
  <c r="J218" i="11" a="1"/>
  <c r="J218" i="11" s="1"/>
  <c r="J215" i="11" a="1"/>
  <c r="J215" i="11" s="1"/>
  <c r="J245" i="11" a="1"/>
  <c r="J245" i="11" s="1"/>
  <c r="J244" i="11" a="1"/>
  <c r="J244" i="11" s="1"/>
  <c r="J226" i="11" a="1"/>
  <c r="J226" i="11" s="1"/>
  <c r="J211" i="11" a="1"/>
  <c r="J211" i="11" s="1"/>
  <c r="J228" i="11" a="1"/>
  <c r="J228" i="11" s="1"/>
  <c r="J225" i="11" a="1"/>
  <c r="J225" i="11" s="1"/>
  <c r="J217" i="11" a="1"/>
  <c r="J217" i="11" s="1"/>
  <c r="K253" i="11"/>
  <c r="K257" i="11" s="1"/>
  <c r="K255" i="11" a="1"/>
  <c r="K255" i="11" s="1"/>
  <c r="K254" i="11" a="1"/>
  <c r="K254" i="11" s="1"/>
  <c r="G208" i="11" a="1"/>
  <c r="G208" i="11" s="1"/>
  <c r="G204" i="11" a="1"/>
  <c r="G204" i="11" s="1"/>
  <c r="G206" i="11" a="1"/>
  <c r="G206" i="11" s="1"/>
  <c r="G245" i="11" a="1"/>
  <c r="G245" i="11" s="1"/>
  <c r="G203" i="11" a="1"/>
  <c r="G203" i="11" s="1"/>
  <c r="G233" i="11" a="1"/>
  <c r="G233" i="11" s="1"/>
  <c r="G239" i="11" a="1"/>
  <c r="G239" i="11" s="1"/>
  <c r="G213" i="11" a="1"/>
  <c r="G213" i="11" s="1"/>
  <c r="G216" i="11" a="1"/>
  <c r="G216" i="11" s="1"/>
  <c r="G246" i="11" a="1"/>
  <c r="G246" i="11" s="1"/>
  <c r="G222" i="11" a="1"/>
  <c r="G222" i="11" s="1"/>
  <c r="G251" i="11" a="1"/>
  <c r="G251" i="11" s="1"/>
  <c r="G244" i="11" a="1"/>
  <c r="G244" i="11" s="1"/>
  <c r="G230" i="11" a="1"/>
  <c r="G230" i="11" s="1"/>
  <c r="G226" i="11" a="1"/>
  <c r="G226" i="11" s="1"/>
  <c r="G240" i="11" a="1"/>
  <c r="G240" i="11" s="1"/>
  <c r="G211" i="11" a="1"/>
  <c r="G211" i="11" s="1"/>
  <c r="G223" i="11" a="1"/>
  <c r="G223" i="11" s="1"/>
  <c r="G219" i="11" a="1"/>
  <c r="G219" i="11" s="1"/>
  <c r="G234" i="11" a="1"/>
  <c r="G234" i="11" s="1"/>
  <c r="G224" i="11" a="1"/>
  <c r="G224" i="11" s="1"/>
  <c r="G225" i="11" a="1"/>
  <c r="G225" i="11" s="1"/>
  <c r="G229" i="11" a="1"/>
  <c r="G229" i="11" s="1"/>
  <c r="G221" i="11" a="1"/>
  <c r="G221" i="11" s="1"/>
  <c r="G237" i="11" a="1"/>
  <c r="G237" i="11" s="1"/>
  <c r="G242" i="11" a="1"/>
  <c r="G242" i="11" s="1"/>
  <c r="G249" i="11" a="1"/>
  <c r="G249" i="11" s="1"/>
  <c r="G235" i="11" a="1"/>
  <c r="G235" i="11" s="1"/>
  <c r="G247" i="11" a="1"/>
  <c r="G247" i="11" s="1"/>
  <c r="G252" i="11" a="1"/>
  <c r="G252" i="11" s="1"/>
  <c r="G241" i="11" a="1"/>
  <c r="G241" i="11" s="1"/>
  <c r="G214" i="11" a="1"/>
  <c r="G214" i="11" s="1"/>
  <c r="G243" i="11" a="1"/>
  <c r="G243" i="11" s="1"/>
  <c r="G210" i="11" a="1"/>
  <c r="G210" i="11" s="1"/>
  <c r="G231" i="11" a="1"/>
  <c r="G231" i="11" s="1"/>
  <c r="G218" i="11" a="1"/>
  <c r="G218" i="11" s="1"/>
  <c r="G215" i="11" a="1"/>
  <c r="G215" i="11" s="1"/>
  <c r="G232" i="11" a="1"/>
  <c r="G232" i="11" s="1"/>
  <c r="G209" i="11" a="1"/>
  <c r="G209" i="11" s="1"/>
  <c r="G228" i="11" a="1"/>
  <c r="G228" i="11" s="1"/>
  <c r="G250" i="11" a="1"/>
  <c r="G250" i="11" s="1"/>
  <c r="G236" i="11" a="1"/>
  <c r="G236" i="11" s="1"/>
  <c r="G220" i="11" a="1"/>
  <c r="G220" i="11" s="1"/>
  <c r="G205" i="11" a="1"/>
  <c r="G205" i="11" s="1"/>
  <c r="G227" i="11" a="1"/>
  <c r="G227" i="11" s="1"/>
  <c r="G212" i="11" a="1"/>
  <c r="G212" i="11" s="1"/>
  <c r="G248" i="11" a="1"/>
  <c r="G248" i="11" s="1"/>
  <c r="G217" i="11" a="1"/>
  <c r="G217" i="11" s="1"/>
  <c r="G238" i="11" a="1"/>
  <c r="G238" i="11" s="1"/>
  <c r="G207" i="11" a="1"/>
  <c r="G207" i="11" s="1"/>
  <c r="L204" i="11" a="1"/>
  <c r="L204" i="11" s="1"/>
  <c r="L206" i="11" a="1"/>
  <c r="L206" i="11" s="1"/>
  <c r="L207" i="11" a="1"/>
  <c r="L207" i="11" s="1"/>
  <c r="L205" i="11" a="1"/>
  <c r="L205" i="11" s="1"/>
  <c r="L208" i="11" a="1"/>
  <c r="L208" i="11" s="1"/>
  <c r="L244" i="11" a="1"/>
  <c r="L244" i="11" s="1"/>
  <c r="L223" i="11" a="1"/>
  <c r="L223" i="11" s="1"/>
  <c r="L211" i="11" a="1"/>
  <c r="L211" i="11" s="1"/>
  <c r="L222" i="11" a="1"/>
  <c r="L222" i="11" s="1"/>
  <c r="L239" i="11" a="1"/>
  <c r="L239" i="11" s="1"/>
  <c r="L226" i="11" a="1"/>
  <c r="L226" i="11" s="1"/>
  <c r="L203" i="11" a="1"/>
  <c r="L203" i="11" s="1"/>
  <c r="L248" i="11" a="1"/>
  <c r="L248" i="11" s="1"/>
  <c r="L217" i="11" a="1"/>
  <c r="L217" i="11" s="1"/>
  <c r="L224" i="11" a="1"/>
  <c r="L224" i="11" s="1"/>
  <c r="L221" i="11" a="1"/>
  <c r="L221" i="11" s="1"/>
  <c r="L246" i="11" a="1"/>
  <c r="L246" i="11" s="1"/>
  <c r="L232" i="11" a="1"/>
  <c r="L232" i="11" s="1"/>
  <c r="L230" i="11" a="1"/>
  <c r="L230" i="11" s="1"/>
  <c r="L241" i="11" a="1"/>
  <c r="L241" i="11" s="1"/>
  <c r="L252" i="11" a="1"/>
  <c r="L252" i="11" s="1"/>
  <c r="L236" i="11" a="1"/>
  <c r="L236" i="11" s="1"/>
  <c r="L233" i="11" a="1"/>
  <c r="L233" i="11" s="1"/>
  <c r="L245" i="11" a="1"/>
  <c r="L245" i="11" s="1"/>
  <c r="L237" i="11" a="1"/>
  <c r="L237" i="11" s="1"/>
  <c r="L234" i="11" a="1"/>
  <c r="L234" i="11" s="1"/>
  <c r="L218" i="11" a="1"/>
  <c r="L218" i="11" s="1"/>
  <c r="L215" i="11" a="1"/>
  <c r="L215" i="11" s="1"/>
  <c r="L227" i="11" a="1"/>
  <c r="L227" i="11" s="1"/>
  <c r="L219" i="11" a="1"/>
  <c r="L219" i="11" s="1"/>
  <c r="L249" i="11" a="1"/>
  <c r="L249" i="11" s="1"/>
  <c r="L213" i="11" a="1"/>
  <c r="L213" i="11" s="1"/>
  <c r="L242" i="11" a="1"/>
  <c r="L242" i="11" s="1"/>
  <c r="L243" i="11" a="1"/>
  <c r="L243" i="11" s="1"/>
  <c r="L251" i="11" a="1"/>
  <c r="L251" i="11" s="1"/>
  <c r="L235" i="11" a="1"/>
  <c r="L235" i="11" s="1"/>
  <c r="L231" i="11" a="1"/>
  <c r="L231" i="11" s="1"/>
  <c r="L228" i="11" a="1"/>
  <c r="L228" i="11" s="1"/>
  <c r="L238" i="11" a="1"/>
  <c r="L238" i="11" s="1"/>
  <c r="L212" i="11" a="1"/>
  <c r="L212" i="11" s="1"/>
  <c r="L247" i="11" a="1"/>
  <c r="L247" i="11" s="1"/>
  <c r="L216" i="11" a="1"/>
  <c r="L216" i="11" s="1"/>
  <c r="L209" i="11" a="1"/>
  <c r="L209" i="11" s="1"/>
  <c r="L210" i="11" a="1"/>
  <c r="L210" i="11" s="1"/>
  <c r="L220" i="11" a="1"/>
  <c r="L220" i="11" s="1"/>
  <c r="L240" i="11" a="1"/>
  <c r="L240" i="11" s="1"/>
  <c r="L229" i="11" a="1"/>
  <c r="L229" i="11" s="1"/>
  <c r="L250" i="11" a="1"/>
  <c r="L250" i="11" s="1"/>
  <c r="L214" i="11" a="1"/>
  <c r="L214" i="11" s="1"/>
  <c r="L225" i="11" a="1"/>
  <c r="L225" i="11" s="1"/>
  <c r="H256" i="11" a="1"/>
  <c r="H256" i="11" s="1"/>
  <c r="H258" i="11" s="1"/>
  <c r="Q254" i="11" a="1"/>
  <c r="Q254" i="11" s="1"/>
  <c r="Q255" i="11" a="1"/>
  <c r="Q255" i="11" s="1"/>
  <c r="Q253" i="11"/>
  <c r="Q257" i="11" s="1"/>
  <c r="U253" i="11"/>
  <c r="U257" i="11" s="1"/>
  <c r="U255" i="11" a="1"/>
  <c r="U255" i="11" s="1"/>
  <c r="U254" i="11" a="1"/>
  <c r="U254" i="11" s="1"/>
  <c r="M255" i="11" a="1"/>
  <c r="M255" i="11" s="1"/>
  <c r="M254" i="11" a="1"/>
  <c r="M254" i="11" s="1"/>
  <c r="M253" i="11"/>
  <c r="M257" i="11" s="1"/>
  <c r="G255" i="11" a="1"/>
  <c r="G255" i="11" s="1"/>
  <c r="G253" i="11"/>
  <c r="G257" i="11" s="1"/>
  <c r="G254" i="11" a="1"/>
  <c r="G254" i="11" s="1"/>
  <c r="L254" i="11" a="1"/>
  <c r="L254" i="11" s="1"/>
  <c r="L255" i="11" a="1"/>
  <c r="L255" i="11" s="1"/>
  <c r="L253" i="11"/>
  <c r="L257" i="11" s="1"/>
  <c r="E48" i="12" l="1"/>
  <c r="A256" i="11" a="1"/>
  <c r="A256" i="11" s="1"/>
  <c r="E288" i="11"/>
  <c r="B297" i="11"/>
  <c r="O265" i="11"/>
  <c r="E289" i="11"/>
  <c r="S265" i="11"/>
  <c r="B305" i="11"/>
  <c r="B48" i="12"/>
  <c r="E267" i="11"/>
  <c r="P256" i="11" a="1"/>
  <c r="P256" i="11" s="1"/>
  <c r="P258" i="11" s="1"/>
  <c r="P337" i="11" s="1"/>
  <c r="B306" i="11"/>
  <c r="B268" i="11"/>
  <c r="B283" i="11"/>
  <c r="E278" i="11"/>
  <c r="E303" i="11"/>
  <c r="E287" i="11"/>
  <c r="E262" i="11"/>
  <c r="B289" i="11"/>
  <c r="E295" i="11"/>
  <c r="B288" i="11"/>
  <c r="B285" i="11"/>
  <c r="B303" i="11"/>
  <c r="B274" i="11"/>
  <c r="B294" i="11"/>
  <c r="B275" i="11"/>
  <c r="B262" i="11"/>
  <c r="B272" i="11"/>
  <c r="E264" i="11"/>
  <c r="B300" i="11"/>
  <c r="B291" i="11"/>
  <c r="E282" i="11"/>
  <c r="B263" i="11"/>
  <c r="B284" i="11"/>
  <c r="E260" i="11"/>
  <c r="B276" i="11"/>
  <c r="B277" i="11"/>
  <c r="B271" i="11"/>
  <c r="E270" i="11"/>
  <c r="E275" i="11"/>
  <c r="P343" i="11"/>
  <c r="I48" i="12"/>
  <c r="P354" i="11"/>
  <c r="S287" i="11"/>
  <c r="S298" i="11"/>
  <c r="S300" i="11"/>
  <c r="S291" i="11"/>
  <c r="B261" i="11"/>
  <c r="S270" i="11"/>
  <c r="G260" i="11"/>
  <c r="S284" i="11"/>
  <c r="S306" i="11"/>
  <c r="S286" i="11"/>
  <c r="S280" i="11"/>
  <c r="S259" i="11"/>
  <c r="S279" i="11"/>
  <c r="V48" i="12"/>
  <c r="H48" i="12"/>
  <c r="B278" i="11"/>
  <c r="Q48" i="12"/>
  <c r="D48" i="12"/>
  <c r="O48" i="12"/>
  <c r="B301" i="11"/>
  <c r="B273" i="11"/>
  <c r="B307" i="11"/>
  <c r="P48" i="12"/>
  <c r="B292" i="11"/>
  <c r="B304" i="11"/>
  <c r="G48" i="12"/>
  <c r="Q292" i="11"/>
  <c r="B279" i="11"/>
  <c r="B265" i="11"/>
  <c r="B280" i="11"/>
  <c r="B282" i="11"/>
  <c r="B269" i="11"/>
  <c r="U48" i="12"/>
  <c r="S48" i="12"/>
  <c r="B290" i="11"/>
  <c r="B308" i="11"/>
  <c r="S271" i="11"/>
  <c r="B270" i="11"/>
  <c r="B259" i="11"/>
  <c r="B298" i="11"/>
  <c r="B299" i="11"/>
  <c r="S307" i="11"/>
  <c r="E280" i="11"/>
  <c r="B286" i="11"/>
  <c r="S283" i="11"/>
  <c r="S272" i="11"/>
  <c r="S285" i="11"/>
  <c r="E298" i="11"/>
  <c r="S282" i="11"/>
  <c r="S262" i="11"/>
  <c r="B267" i="11"/>
  <c r="B293" i="11"/>
  <c r="E285" i="11"/>
  <c r="M291" i="11"/>
  <c r="K279" i="11"/>
  <c r="U280" i="11"/>
  <c r="J259" i="11"/>
  <c r="K48" i="12"/>
  <c r="N48" i="12"/>
  <c r="O279" i="11"/>
  <c r="J48" i="12"/>
  <c r="L270" i="11"/>
  <c r="L284" i="11"/>
  <c r="L307" i="11"/>
  <c r="L261" i="11"/>
  <c r="L294" i="11"/>
  <c r="L286" i="11"/>
  <c r="L285" i="11"/>
  <c r="L303" i="11"/>
  <c r="L267" i="11"/>
  <c r="L259" i="11"/>
  <c r="L298" i="11"/>
  <c r="L273" i="11"/>
  <c r="L272" i="11"/>
  <c r="L291" i="11"/>
  <c r="L264" i="11"/>
  <c r="L279" i="11"/>
  <c r="L293" i="11"/>
  <c r="L276" i="11"/>
  <c r="L282" i="11"/>
  <c r="L305" i="11"/>
  <c r="L274" i="11"/>
  <c r="L275" i="11"/>
  <c r="L295" i="11"/>
  <c r="L289" i="11"/>
  <c r="L292" i="11"/>
  <c r="K256" i="11" a="1"/>
  <c r="K256" i="11" s="1"/>
  <c r="K258" i="11" s="1"/>
  <c r="K329" i="11" s="1"/>
  <c r="U262" i="11"/>
  <c r="K286" i="11"/>
  <c r="H321" i="11"/>
  <c r="L306" i="11"/>
  <c r="L296" i="11"/>
  <c r="J292" i="11"/>
  <c r="M278" i="11"/>
  <c r="K284" i="11"/>
  <c r="K334" i="11" s="1"/>
  <c r="L263" i="11"/>
  <c r="Q275" i="11"/>
  <c r="G287" i="11"/>
  <c r="H354" i="11"/>
  <c r="M294" i="11"/>
  <c r="G268" i="11"/>
  <c r="L260" i="11"/>
  <c r="L297" i="11"/>
  <c r="U306" i="11"/>
  <c r="K273" i="11"/>
  <c r="G281" i="11"/>
  <c r="G280" i="11"/>
  <c r="D347" i="11"/>
  <c r="H340" i="11"/>
  <c r="H341" i="11"/>
  <c r="H314" i="11"/>
  <c r="H319" i="11"/>
  <c r="H329" i="11"/>
  <c r="H331" i="11"/>
  <c r="H343" i="11"/>
  <c r="H338" i="11"/>
  <c r="D338" i="11"/>
  <c r="D335" i="11"/>
  <c r="D323" i="11"/>
  <c r="D311" i="11"/>
  <c r="D327" i="11"/>
  <c r="D337" i="11"/>
  <c r="D321" i="11"/>
  <c r="D356" i="11"/>
  <c r="D315" i="11"/>
  <c r="D339" i="11"/>
  <c r="D355" i="11"/>
  <c r="D333" i="11"/>
  <c r="D320" i="11"/>
  <c r="D344" i="11"/>
  <c r="D353" i="11"/>
  <c r="D325" i="11"/>
  <c r="D326" i="11"/>
  <c r="D350" i="11"/>
  <c r="D309" i="11"/>
  <c r="D313" i="11"/>
  <c r="D330" i="11"/>
  <c r="D329" i="11"/>
  <c r="D343" i="11"/>
  <c r="D314" i="11"/>
  <c r="D331" i="11"/>
  <c r="D348" i="11"/>
  <c r="D357" i="11"/>
  <c r="D312" i="11"/>
  <c r="D310" i="11"/>
  <c r="D324" i="11"/>
  <c r="D322" i="11"/>
  <c r="D328" i="11"/>
  <c r="D349" i="11"/>
  <c r="D316" i="11"/>
  <c r="D334" i="11"/>
  <c r="D352" i="11"/>
  <c r="D318" i="11"/>
  <c r="D317" i="11"/>
  <c r="D354" i="11"/>
  <c r="D341" i="11"/>
  <c r="D351" i="11"/>
  <c r="D342" i="11"/>
  <c r="D345" i="11"/>
  <c r="M288" i="11"/>
  <c r="Q259" i="11"/>
  <c r="H320" i="11"/>
  <c r="M305" i="11"/>
  <c r="L287" i="11"/>
  <c r="M308" i="11"/>
  <c r="J282" i="11"/>
  <c r="U263" i="11"/>
  <c r="K268" i="11"/>
  <c r="L281" i="11"/>
  <c r="H327" i="11"/>
  <c r="K277" i="11"/>
  <c r="G269" i="11"/>
  <c r="J285" i="11"/>
  <c r="G285" i="11"/>
  <c r="H326" i="11"/>
  <c r="Q273" i="11"/>
  <c r="Q291" i="11"/>
  <c r="Q287" i="11"/>
  <c r="Q295" i="11"/>
  <c r="Q299" i="11"/>
  <c r="Q269" i="11"/>
  <c r="Q286" i="11"/>
  <c r="Q290" i="11"/>
  <c r="Q294" i="11"/>
  <c r="Q264" i="11"/>
  <c r="Q305" i="11"/>
  <c r="Q268" i="11"/>
  <c r="Q265" i="11"/>
  <c r="Q304" i="11"/>
  <c r="Q282" i="11"/>
  <c r="Q293" i="11"/>
  <c r="Q274" i="11"/>
  <c r="Q289" i="11"/>
  <c r="Q283" i="11"/>
  <c r="Q296" i="11"/>
  <c r="Q261" i="11"/>
  <c r="Q303" i="11"/>
  <c r="Q276" i="11"/>
  <c r="Q306" i="11"/>
  <c r="Q277" i="11"/>
  <c r="Q279" i="11"/>
  <c r="Q298" i="11"/>
  <c r="Q288" i="11"/>
  <c r="Q278" i="11"/>
  <c r="Q284" i="11"/>
  <c r="Q281" i="11"/>
  <c r="Q300" i="11"/>
  <c r="Q271" i="11"/>
  <c r="Q302" i="11"/>
  <c r="Q308" i="11"/>
  <c r="Q263" i="11"/>
  <c r="Q272" i="11"/>
  <c r="Q285" i="11"/>
  <c r="Q266" i="11"/>
  <c r="B256" i="11" a="1"/>
  <c r="B256" i="11" s="1"/>
  <c r="B258" i="11" s="1"/>
  <c r="B316" i="11" s="1"/>
  <c r="S256" i="11" a="1"/>
  <c r="S256" i="11" s="1"/>
  <c r="S258" i="11" s="1"/>
  <c r="S320" i="11" s="1"/>
  <c r="M275" i="11"/>
  <c r="U303" i="11"/>
  <c r="U283" i="11"/>
  <c r="J288" i="11"/>
  <c r="M262" i="11"/>
  <c r="K272" i="11"/>
  <c r="K305" i="11"/>
  <c r="K355" i="11" s="1"/>
  <c r="H313" i="11"/>
  <c r="H322" i="11"/>
  <c r="J279" i="11"/>
  <c r="K289" i="11"/>
  <c r="K339" i="11" s="1"/>
  <c r="U266" i="11"/>
  <c r="Q301" i="11"/>
  <c r="Q262" i="11"/>
  <c r="L290" i="11"/>
  <c r="K282" i="11"/>
  <c r="K332" i="11" s="1"/>
  <c r="J260" i="11"/>
  <c r="J289" i="11"/>
  <c r="L280" i="11"/>
  <c r="M295" i="11"/>
  <c r="L304" i="11"/>
  <c r="H337" i="11"/>
  <c r="U290" i="11"/>
  <c r="P322" i="11"/>
  <c r="K291" i="11"/>
  <c r="K341" i="11" s="1"/>
  <c r="K260" i="11"/>
  <c r="K310" i="11" s="1"/>
  <c r="K303" i="11"/>
  <c r="K353" i="11" s="1"/>
  <c r="K274" i="11"/>
  <c r="K285" i="11"/>
  <c r="K259" i="11"/>
  <c r="K264" i="11"/>
  <c r="K314" i="11" s="1"/>
  <c r="K265" i="11"/>
  <c r="K315" i="11" s="1"/>
  <c r="K288" i="11"/>
  <c r="K338" i="11" s="1"/>
  <c r="K296" i="11"/>
  <c r="K346" i="11" s="1"/>
  <c r="K301" i="11"/>
  <c r="K351" i="11" s="1"/>
  <c r="K302" i="11"/>
  <c r="K306" i="11"/>
  <c r="K270" i="11"/>
  <c r="K320" i="11" s="1"/>
  <c r="K281" i="11"/>
  <c r="K331" i="11" s="1"/>
  <c r="K271" i="11"/>
  <c r="K321" i="11" s="1"/>
  <c r="K293" i="11"/>
  <c r="K343" i="11" s="1"/>
  <c r="K307" i="11"/>
  <c r="K357" i="11" s="1"/>
  <c r="Q256" i="11" a="1"/>
  <c r="Q256" i="11" s="1"/>
  <c r="Q258" i="11" s="1"/>
  <c r="Q327" i="11" s="1"/>
  <c r="L302" i="11"/>
  <c r="U267" i="11"/>
  <c r="D319" i="11"/>
  <c r="G288" i="11"/>
  <c r="U289" i="11"/>
  <c r="L268" i="11"/>
  <c r="H317" i="11"/>
  <c r="K276" i="11"/>
  <c r="K326" i="11" s="1"/>
  <c r="J268" i="11"/>
  <c r="K269" i="11"/>
  <c r="K319" i="11" s="1"/>
  <c r="U277" i="11"/>
  <c r="G264" i="11"/>
  <c r="J271" i="11"/>
  <c r="J267" i="11"/>
  <c r="L269" i="11"/>
  <c r="L300" i="11"/>
  <c r="H357" i="11"/>
  <c r="K299" i="11"/>
  <c r="K349" i="11" s="1"/>
  <c r="K280" i="11"/>
  <c r="K330" i="11" s="1"/>
  <c r="U270" i="11"/>
  <c r="J298" i="11"/>
  <c r="H352" i="11"/>
  <c r="K266" i="11"/>
  <c r="K316" i="11" s="1"/>
  <c r="M276" i="11"/>
  <c r="M304" i="11"/>
  <c r="M289" i="11"/>
  <c r="M306" i="11"/>
  <c r="M296" i="11"/>
  <c r="M268" i="11"/>
  <c r="M273" i="11"/>
  <c r="M267" i="11"/>
  <c r="M269" i="11"/>
  <c r="M277" i="11"/>
  <c r="M283" i="11"/>
  <c r="M299" i="11"/>
  <c r="M292" i="11"/>
  <c r="M274" i="11"/>
  <c r="M259" i="11"/>
  <c r="M301" i="11"/>
  <c r="M300" i="11"/>
  <c r="M284" i="11"/>
  <c r="M270" i="11"/>
  <c r="M265" i="11"/>
  <c r="M271" i="11"/>
  <c r="M287" i="11"/>
  <c r="M293" i="11"/>
  <c r="M302" i="11"/>
  <c r="M281" i="11"/>
  <c r="S356" i="11"/>
  <c r="S337" i="11"/>
  <c r="K262" i="11"/>
  <c r="L271" i="11"/>
  <c r="L299" i="11"/>
  <c r="L301" i="11"/>
  <c r="H336" i="11"/>
  <c r="Q260" i="11"/>
  <c r="M303" i="11"/>
  <c r="K297" i="11"/>
  <c r="K347" i="11" s="1"/>
  <c r="U301" i="11"/>
  <c r="K290" i="11"/>
  <c r="K340" i="11" s="1"/>
  <c r="U299" i="11"/>
  <c r="G303" i="11"/>
  <c r="L262" i="11"/>
  <c r="K294" i="11"/>
  <c r="K344" i="11" s="1"/>
  <c r="K263" i="11"/>
  <c r="K313" i="11" s="1"/>
  <c r="H333" i="11"/>
  <c r="U285" i="11"/>
  <c r="M282" i="11"/>
  <c r="K287" i="11"/>
  <c r="K337" i="11" s="1"/>
  <c r="K292" i="11"/>
  <c r="K342" i="11" s="1"/>
  <c r="U291" i="11"/>
  <c r="M264" i="11"/>
  <c r="G305" i="11"/>
  <c r="U307" i="11"/>
  <c r="U287" i="11"/>
  <c r="U275" i="11"/>
  <c r="U259" i="11"/>
  <c r="U279" i="11"/>
  <c r="U272" i="11"/>
  <c r="U269" i="11"/>
  <c r="U274" i="11"/>
  <c r="U271" i="11"/>
  <c r="U298" i="11"/>
  <c r="U260" i="11"/>
  <c r="U265" i="11"/>
  <c r="U268" i="11"/>
  <c r="U284" i="11"/>
  <c r="U296" i="11"/>
  <c r="U261" i="11"/>
  <c r="U276" i="11"/>
  <c r="U300" i="11"/>
  <c r="U273" i="11"/>
  <c r="U304" i="11"/>
  <c r="U282" i="11"/>
  <c r="U297" i="11"/>
  <c r="U308" i="11"/>
  <c r="L256" i="11" a="1"/>
  <c r="L256" i="11" s="1"/>
  <c r="L258" i="11" s="1"/>
  <c r="L332" i="11" s="1"/>
  <c r="J301" i="11"/>
  <c r="J277" i="11"/>
  <c r="J270" i="11"/>
  <c r="J274" i="11"/>
  <c r="J299" i="11"/>
  <c r="J265" i="11"/>
  <c r="J286" i="11"/>
  <c r="J272" i="11"/>
  <c r="J294" i="11"/>
  <c r="J273" i="11"/>
  <c r="J264" i="11"/>
  <c r="J293" i="11"/>
  <c r="J283" i="11"/>
  <c r="J307" i="11"/>
  <c r="J297" i="11"/>
  <c r="J302" i="11"/>
  <c r="J287" i="11"/>
  <c r="J280" i="11"/>
  <c r="J303" i="11"/>
  <c r="J306" i="11"/>
  <c r="J269" i="11"/>
  <c r="J290" i="11"/>
  <c r="J275" i="11"/>
  <c r="J295" i="11"/>
  <c r="J308" i="11"/>
  <c r="J281" i="11"/>
  <c r="J276" i="11"/>
  <c r="J304" i="11"/>
  <c r="J262" i="11"/>
  <c r="J263" i="11"/>
  <c r="S354" i="11"/>
  <c r="S340" i="11"/>
  <c r="S311" i="11"/>
  <c r="S355" i="11"/>
  <c r="J300" i="11"/>
  <c r="U302" i="11"/>
  <c r="K275" i="11"/>
  <c r="K325" i="11" s="1"/>
  <c r="L308" i="11"/>
  <c r="M290" i="11"/>
  <c r="H334" i="11"/>
  <c r="J291" i="11"/>
  <c r="M307" i="11"/>
  <c r="U281" i="11"/>
  <c r="M266" i="11"/>
  <c r="M263" i="11"/>
  <c r="K261" i="11"/>
  <c r="K311" i="11" s="1"/>
  <c r="Q270" i="11"/>
  <c r="M279" i="11"/>
  <c r="K278" i="11"/>
  <c r="H342" i="11"/>
  <c r="M272" i="11"/>
  <c r="U288" i="11"/>
  <c r="M261" i="11"/>
  <c r="Q280" i="11"/>
  <c r="Q330" i="11" s="1"/>
  <c r="L283" i="11"/>
  <c r="G256" i="11" a="1"/>
  <c r="G256" i="11" s="1"/>
  <c r="G258" i="11" s="1"/>
  <c r="N309" i="11"/>
  <c r="N311" i="11"/>
  <c r="N339" i="11"/>
  <c r="N353" i="11"/>
  <c r="N347" i="11"/>
  <c r="N345" i="11"/>
  <c r="N324" i="11"/>
  <c r="N323" i="11"/>
  <c r="N358" i="11"/>
  <c r="N348" i="11"/>
  <c r="N318" i="11"/>
  <c r="N312" i="11"/>
  <c r="N329" i="11"/>
  <c r="N354" i="11"/>
  <c r="N320" i="11"/>
  <c r="N349" i="11"/>
  <c r="N337" i="11"/>
  <c r="N344" i="11"/>
  <c r="N319" i="11"/>
  <c r="N325" i="11"/>
  <c r="N341" i="11"/>
  <c r="N352" i="11"/>
  <c r="N310" i="11"/>
  <c r="N336" i="11"/>
  <c r="N343" i="11"/>
  <c r="N317" i="11"/>
  <c r="N350" i="11"/>
  <c r="N335" i="11"/>
  <c r="N315" i="11"/>
  <c r="N322" i="11"/>
  <c r="N330" i="11"/>
  <c r="N328" i="11"/>
  <c r="N351" i="11"/>
  <c r="N321" i="11"/>
  <c r="N340" i="11"/>
  <c r="N355" i="11"/>
  <c r="N314" i="11"/>
  <c r="N316" i="11"/>
  <c r="N332" i="11"/>
  <c r="N313" i="11"/>
  <c r="N342" i="11"/>
  <c r="N333" i="11"/>
  <c r="N356" i="11"/>
  <c r="N331" i="11"/>
  <c r="N334" i="11"/>
  <c r="N346" i="11"/>
  <c r="N326" i="11"/>
  <c r="N327" i="11"/>
  <c r="N357" i="11"/>
  <c r="N338" i="11"/>
  <c r="S339" i="11"/>
  <c r="S333" i="11"/>
  <c r="S328" i="11"/>
  <c r="S323" i="11"/>
  <c r="S358" i="11"/>
  <c r="H339" i="11"/>
  <c r="J261" i="11"/>
  <c r="L288" i="11"/>
  <c r="K304" i="11"/>
  <c r="J296" i="11"/>
  <c r="U264" i="11"/>
  <c r="M297" i="11"/>
  <c r="K295" i="11"/>
  <c r="K345" i="11" s="1"/>
  <c r="U292" i="11"/>
  <c r="M286" i="11"/>
  <c r="U278" i="11"/>
  <c r="L266" i="11"/>
  <c r="H324" i="11"/>
  <c r="K298" i="11"/>
  <c r="K348" i="11" s="1"/>
  <c r="J305" i="11"/>
  <c r="U286" i="11"/>
  <c r="H330" i="11"/>
  <c r="G273" i="11"/>
  <c r="G299" i="11"/>
  <c r="G276" i="11"/>
  <c r="G302" i="11"/>
  <c r="G271" i="11"/>
  <c r="G289" i="11"/>
  <c r="G286" i="11"/>
  <c r="G266" i="11"/>
  <c r="G262" i="11"/>
  <c r="G307" i="11"/>
  <c r="G306" i="11"/>
  <c r="G283" i="11"/>
  <c r="G267" i="11"/>
  <c r="G304" i="11"/>
  <c r="G270" i="11"/>
  <c r="G300" i="11"/>
  <c r="G263" i="11"/>
  <c r="G297" i="11"/>
  <c r="G295" i="11"/>
  <c r="G274" i="11"/>
  <c r="G265" i="11"/>
  <c r="G277" i="11"/>
  <c r="G292" i="11"/>
  <c r="G298" i="11"/>
  <c r="G290" i="11"/>
  <c r="G296" i="11"/>
  <c r="G284" i="11"/>
  <c r="G301" i="11"/>
  <c r="G279" i="11"/>
  <c r="G275" i="11"/>
  <c r="G282" i="11"/>
  <c r="G272" i="11"/>
  <c r="G293" i="11"/>
  <c r="G278" i="11"/>
  <c r="G294" i="11"/>
  <c r="G291" i="11"/>
  <c r="G259" i="11"/>
  <c r="G308" i="11"/>
  <c r="L340" i="11"/>
  <c r="J256" i="11" a="1"/>
  <c r="J256" i="11" s="1"/>
  <c r="J258" i="11" s="1"/>
  <c r="Q329" i="11"/>
  <c r="S319" i="11"/>
  <c r="S334" i="11"/>
  <c r="S341" i="11"/>
  <c r="S321" i="11"/>
  <c r="S331" i="11"/>
  <c r="S326" i="11"/>
  <c r="S327" i="11"/>
  <c r="H311" i="11"/>
  <c r="M260" i="11"/>
  <c r="L265" i="11"/>
  <c r="L278" i="11"/>
  <c r="J266" i="11"/>
  <c r="Q267" i="11"/>
  <c r="L277" i="11"/>
  <c r="U294" i="11"/>
  <c r="K267" i="11"/>
  <c r="K317" i="11" s="1"/>
  <c r="U293" i="11"/>
  <c r="M298" i="11"/>
  <c r="M285" i="11"/>
  <c r="K300" i="11"/>
  <c r="K350" i="11" s="1"/>
  <c r="M280" i="11"/>
  <c r="K283" i="11"/>
  <c r="K333" i="11" s="1"/>
  <c r="K308" i="11"/>
  <c r="K358" i="11" s="1"/>
  <c r="U295" i="11"/>
  <c r="G261" i="11"/>
  <c r="J278" i="11"/>
  <c r="U305" i="11"/>
  <c r="J284" i="11"/>
  <c r="Q297" i="11"/>
  <c r="Q307" i="11"/>
  <c r="H316" i="11"/>
  <c r="H325" i="11"/>
  <c r="H335" i="11"/>
  <c r="D332" i="11"/>
  <c r="O305" i="11"/>
  <c r="B287" i="11"/>
  <c r="B264" i="11"/>
  <c r="E276" i="11"/>
  <c r="O302" i="11"/>
  <c r="H345" i="11"/>
  <c r="B281" i="11"/>
  <c r="B295" i="11"/>
  <c r="R256" i="11" a="1"/>
  <c r="R256" i="11" s="1"/>
  <c r="R258" i="11" s="1"/>
  <c r="R348" i="11" s="1"/>
  <c r="H318" i="11"/>
  <c r="H332" i="11"/>
  <c r="H358" i="11"/>
  <c r="H347" i="11"/>
  <c r="M48" i="12"/>
  <c r="C48" i="12"/>
  <c r="F48" i="12"/>
  <c r="H315" i="11"/>
  <c r="H353" i="11"/>
  <c r="H350" i="11"/>
  <c r="H348" i="11"/>
  <c r="T256" i="11" a="1"/>
  <c r="T256" i="11" s="1"/>
  <c r="T258" i="11" s="1"/>
  <c r="T325" i="11" s="1"/>
  <c r="L48" i="12"/>
  <c r="H349" i="11"/>
  <c r="D358" i="11"/>
  <c r="H309" i="11"/>
  <c r="B302" i="11"/>
  <c r="A258" i="11"/>
  <c r="C256" i="11" a="1"/>
  <c r="C256" i="11" s="1"/>
  <c r="C258" i="11" s="1"/>
  <c r="C309" i="11" s="1"/>
  <c r="I256" i="11" a="1"/>
  <c r="I256" i="11" s="1"/>
  <c r="I258" i="11" s="1"/>
  <c r="I338" i="11" s="1"/>
  <c r="H310" i="11"/>
  <c r="H356" i="11"/>
  <c r="D336" i="11"/>
  <c r="H351" i="11"/>
  <c r="D346" i="11"/>
  <c r="H323" i="11"/>
  <c r="O256" i="11" a="1"/>
  <c r="O256" i="11" s="1"/>
  <c r="O258" i="11" s="1"/>
  <c r="O326" i="11" s="1"/>
  <c r="M256" i="11" a="1"/>
  <c r="M256" i="11" s="1"/>
  <c r="M258" i="11" s="1"/>
  <c r="M351" i="11" s="1"/>
  <c r="T48" i="12"/>
  <c r="F256" i="11" a="1"/>
  <c r="F256" i="11" s="1"/>
  <c r="F258" i="11" s="1"/>
  <c r="F342" i="11" s="1"/>
  <c r="U256" i="11" a="1"/>
  <c r="U256" i="11" s="1"/>
  <c r="U258" i="11" s="1"/>
  <c r="U341" i="11" s="1"/>
  <c r="H346" i="11"/>
  <c r="H312" i="11"/>
  <c r="O294" i="11"/>
  <c r="O306" i="11"/>
  <c r="E256" i="11" a="1"/>
  <c r="E256" i="11" s="1"/>
  <c r="E258" i="11" s="1"/>
  <c r="E318" i="11" s="1"/>
  <c r="P334" i="11"/>
  <c r="P327" i="11"/>
  <c r="P358" i="11"/>
  <c r="P347" i="11"/>
  <c r="P352" i="11"/>
  <c r="P338" i="11"/>
  <c r="P319" i="11"/>
  <c r="P356" i="11"/>
  <c r="P330" i="11"/>
  <c r="P316" i="11"/>
  <c r="P321" i="11"/>
  <c r="P313" i="11"/>
  <c r="P329" i="11"/>
  <c r="P348" i="11"/>
  <c r="P349" i="11"/>
  <c r="P314" i="11"/>
  <c r="D340" i="11"/>
  <c r="H328" i="11"/>
  <c r="H344" i="11"/>
  <c r="H355" i="11"/>
  <c r="E284" i="11"/>
  <c r="O300" i="11"/>
  <c r="R48" i="12"/>
  <c r="B332" i="11" l="1"/>
  <c r="B357" i="11"/>
  <c r="B348" i="11"/>
  <c r="B350" i="11"/>
  <c r="B317" i="11"/>
  <c r="B311" i="11"/>
  <c r="B351" i="11"/>
  <c r="B324" i="11"/>
  <c r="B337" i="11"/>
  <c r="B344" i="11"/>
  <c r="B353" i="11"/>
  <c r="B313" i="11"/>
  <c r="B329" i="11"/>
  <c r="B336" i="11"/>
  <c r="B321" i="11"/>
  <c r="B320" i="11"/>
  <c r="B318" i="11"/>
  <c r="B331" i="11"/>
  <c r="B355" i="11"/>
  <c r="B341" i="11"/>
  <c r="B335" i="11"/>
  <c r="B325" i="11"/>
  <c r="S338" i="11"/>
  <c r="K327" i="11"/>
  <c r="P335" i="11"/>
  <c r="P318" i="11"/>
  <c r="P315" i="11"/>
  <c r="P342" i="11"/>
  <c r="P344" i="11"/>
  <c r="P350" i="11"/>
  <c r="P336" i="11"/>
  <c r="P323" i="11"/>
  <c r="B328" i="11"/>
  <c r="P312" i="11"/>
  <c r="P346" i="11"/>
  <c r="P355" i="11"/>
  <c r="P326" i="11"/>
  <c r="P331" i="11"/>
  <c r="P341" i="11"/>
  <c r="P339" i="11"/>
  <c r="P353" i="11"/>
  <c r="P320" i="11"/>
  <c r="P351" i="11"/>
  <c r="P345" i="11"/>
  <c r="P328" i="11"/>
  <c r="P324" i="11"/>
  <c r="P332" i="11"/>
  <c r="P357" i="11"/>
  <c r="P325" i="11"/>
  <c r="P311" i="11"/>
  <c r="P317" i="11"/>
  <c r="P309" i="11"/>
  <c r="P340" i="11"/>
  <c r="P333" i="11"/>
  <c r="P310" i="11"/>
  <c r="L349" i="11"/>
  <c r="S330" i="11"/>
  <c r="U337" i="11"/>
  <c r="R319" i="11"/>
  <c r="M315" i="11"/>
  <c r="O343" i="11"/>
  <c r="O309" i="11"/>
  <c r="L357" i="11"/>
  <c r="O335" i="11"/>
  <c r="S325" i="11"/>
  <c r="O313" i="11"/>
  <c r="O350" i="11"/>
  <c r="O311" i="11"/>
  <c r="I325" i="11"/>
  <c r="M311" i="11"/>
  <c r="B343" i="11"/>
  <c r="S316" i="11"/>
  <c r="T321" i="11"/>
  <c r="M336" i="11"/>
  <c r="U352" i="11"/>
  <c r="G357" i="11"/>
  <c r="S343" i="11"/>
  <c r="S350" i="11"/>
  <c r="B326" i="11"/>
  <c r="M314" i="11"/>
  <c r="R323" i="11"/>
  <c r="C334" i="11"/>
  <c r="T323" i="11"/>
  <c r="R351" i="11"/>
  <c r="C346" i="11"/>
  <c r="G340" i="11"/>
  <c r="M318" i="11"/>
  <c r="C356" i="11"/>
  <c r="C313" i="11"/>
  <c r="C312" i="11"/>
  <c r="B340" i="11"/>
  <c r="C328" i="11"/>
  <c r="U309" i="11"/>
  <c r="S312" i="11"/>
  <c r="C345" i="11"/>
  <c r="R332" i="11"/>
  <c r="K323" i="11"/>
  <c r="B354" i="11"/>
  <c r="U330" i="11"/>
  <c r="U314" i="11"/>
  <c r="M310" i="11"/>
  <c r="M328" i="11"/>
  <c r="Q357" i="11"/>
  <c r="R333" i="11"/>
  <c r="Q331" i="11"/>
  <c r="L331" i="11"/>
  <c r="Q323" i="11"/>
  <c r="Q319" i="11"/>
  <c r="B349" i="11"/>
  <c r="K318" i="11"/>
  <c r="F328" i="11"/>
  <c r="F346" i="11"/>
  <c r="R345" i="11"/>
  <c r="Q328" i="11"/>
  <c r="F322" i="11"/>
  <c r="Q346" i="11"/>
  <c r="O345" i="11"/>
  <c r="I323" i="11"/>
  <c r="M340" i="11"/>
  <c r="O325" i="11"/>
  <c r="C357" i="11"/>
  <c r="C350" i="11"/>
  <c r="G337" i="11"/>
  <c r="Q324" i="11"/>
  <c r="R317" i="11"/>
  <c r="Q313" i="11"/>
  <c r="R354" i="11"/>
  <c r="O317" i="11"/>
  <c r="I353" i="11"/>
  <c r="O340" i="11"/>
  <c r="I315" i="11"/>
  <c r="R312" i="11"/>
  <c r="Q354" i="11"/>
  <c r="R320" i="11"/>
  <c r="T349" i="11"/>
  <c r="M322" i="11"/>
  <c r="O315" i="11"/>
  <c r="C316" i="11"/>
  <c r="R340" i="11"/>
  <c r="C353" i="11"/>
  <c r="M345" i="11"/>
  <c r="C354" i="11"/>
  <c r="R347" i="11"/>
  <c r="T358" i="11"/>
  <c r="O312" i="11"/>
  <c r="J328" i="11"/>
  <c r="L315" i="11"/>
  <c r="Q344" i="11"/>
  <c r="L312" i="11"/>
  <c r="L313" i="11"/>
  <c r="Q343" i="11"/>
  <c r="S353" i="11"/>
  <c r="S322" i="11"/>
  <c r="B319" i="11"/>
  <c r="K309" i="11"/>
  <c r="K322" i="11"/>
  <c r="Q349" i="11"/>
  <c r="Q314" i="11"/>
  <c r="Q320" i="11"/>
  <c r="C314" i="11"/>
  <c r="C330" i="11"/>
  <c r="M339" i="11"/>
  <c r="I344" i="11"/>
  <c r="T336" i="11"/>
  <c r="M341" i="11"/>
  <c r="F358" i="11"/>
  <c r="C310" i="11"/>
  <c r="C343" i="11"/>
  <c r="R321" i="11"/>
  <c r="C338" i="11"/>
  <c r="O339" i="11"/>
  <c r="M343" i="11"/>
  <c r="F339" i="11"/>
  <c r="T331" i="11"/>
  <c r="T348" i="11"/>
  <c r="R339" i="11"/>
  <c r="L345" i="11"/>
  <c r="G324" i="11"/>
  <c r="Q353" i="11"/>
  <c r="B310" i="11"/>
  <c r="S313" i="11"/>
  <c r="B323" i="11"/>
  <c r="K356" i="11"/>
  <c r="K335" i="11"/>
  <c r="F318" i="11"/>
  <c r="R330" i="11"/>
  <c r="L336" i="11"/>
  <c r="Q347" i="11"/>
  <c r="L322" i="11"/>
  <c r="F316" i="11"/>
  <c r="R355" i="11"/>
  <c r="O318" i="11"/>
  <c r="R341" i="11"/>
  <c r="R356" i="11"/>
  <c r="T340" i="11"/>
  <c r="C329" i="11"/>
  <c r="R322" i="11"/>
  <c r="Q316" i="11"/>
  <c r="O356" i="11"/>
  <c r="R358" i="11"/>
  <c r="M349" i="11"/>
  <c r="M329" i="11"/>
  <c r="T354" i="11"/>
  <c r="C315" i="11"/>
  <c r="R357" i="11"/>
  <c r="C321" i="11"/>
  <c r="O319" i="11"/>
  <c r="G311" i="11"/>
  <c r="Q337" i="11"/>
  <c r="G341" i="11"/>
  <c r="G351" i="11"/>
  <c r="G333" i="11"/>
  <c r="M320" i="11"/>
  <c r="R337" i="11"/>
  <c r="C341" i="11"/>
  <c r="O358" i="11"/>
  <c r="U312" i="11"/>
  <c r="M358" i="11"/>
  <c r="F325" i="11"/>
  <c r="T314" i="11"/>
  <c r="M312" i="11"/>
  <c r="R314" i="11"/>
  <c r="T350" i="11"/>
  <c r="B309" i="11"/>
  <c r="R352" i="11"/>
  <c r="T347" i="11"/>
  <c r="R310" i="11"/>
  <c r="R349" i="11"/>
  <c r="B327" i="11"/>
  <c r="B312" i="11"/>
  <c r="Q335" i="11"/>
  <c r="L338" i="11"/>
  <c r="K354" i="11"/>
  <c r="S342" i="11"/>
  <c r="Q338" i="11"/>
  <c r="L324" i="11"/>
  <c r="K328" i="11"/>
  <c r="S348" i="11"/>
  <c r="Q355" i="11"/>
  <c r="K312" i="11"/>
  <c r="B338" i="11"/>
  <c r="S335" i="11"/>
  <c r="B342" i="11"/>
  <c r="K352" i="11"/>
  <c r="K324" i="11"/>
  <c r="U311" i="11"/>
  <c r="U310" i="11"/>
  <c r="T324" i="11"/>
  <c r="O352" i="11"/>
  <c r="O329" i="11"/>
  <c r="L347" i="11"/>
  <c r="M323" i="11"/>
  <c r="I349" i="11"/>
  <c r="T357" i="11"/>
  <c r="O344" i="11"/>
  <c r="U340" i="11"/>
  <c r="F323" i="11"/>
  <c r="T329" i="11"/>
  <c r="O334" i="11"/>
  <c r="U318" i="11"/>
  <c r="T342" i="11"/>
  <c r="R334" i="11"/>
  <c r="T333" i="11"/>
  <c r="C335" i="11"/>
  <c r="C333" i="11"/>
  <c r="R353" i="11"/>
  <c r="O332" i="11"/>
  <c r="O328" i="11"/>
  <c r="G330" i="11"/>
  <c r="F312" i="11"/>
  <c r="C327" i="11"/>
  <c r="O351" i="11"/>
  <c r="O355" i="11"/>
  <c r="S336" i="11"/>
  <c r="K336" i="11"/>
  <c r="E325" i="11"/>
  <c r="F352" i="11"/>
  <c r="F315" i="11"/>
  <c r="E353" i="11"/>
  <c r="F350" i="11"/>
  <c r="O320" i="11"/>
  <c r="T344" i="11"/>
  <c r="M344" i="11"/>
  <c r="T318" i="11"/>
  <c r="T352" i="11"/>
  <c r="E312" i="11"/>
  <c r="F349" i="11"/>
  <c r="T312" i="11"/>
  <c r="T343" i="11"/>
  <c r="E350" i="11"/>
  <c r="U349" i="11"/>
  <c r="O347" i="11"/>
  <c r="O314" i="11"/>
  <c r="O310" i="11"/>
  <c r="J334" i="11"/>
  <c r="F348" i="11"/>
  <c r="F314" i="11"/>
  <c r="M333" i="11"/>
  <c r="O342" i="11"/>
  <c r="O337" i="11"/>
  <c r="F337" i="11"/>
  <c r="O338" i="11"/>
  <c r="O322" i="11"/>
  <c r="J331" i="11"/>
  <c r="L311" i="11"/>
  <c r="U329" i="11"/>
  <c r="F344" i="11"/>
  <c r="F333" i="11"/>
  <c r="M354" i="11"/>
  <c r="F309" i="11"/>
  <c r="O324" i="11"/>
  <c r="O336" i="11"/>
  <c r="T309" i="11"/>
  <c r="O357" i="11"/>
  <c r="C347" i="11"/>
  <c r="O346" i="11"/>
  <c r="M316" i="11"/>
  <c r="O349" i="11"/>
  <c r="O333" i="11"/>
  <c r="P359" i="11" a="1"/>
  <c r="P359" i="11" s="1"/>
  <c r="P360" i="11" s="1"/>
  <c r="Q49" i="12" s="1"/>
  <c r="E357" i="11"/>
  <c r="I341" i="11"/>
  <c r="E343" i="11"/>
  <c r="U336" i="11"/>
  <c r="F338" i="11"/>
  <c r="I340" i="11"/>
  <c r="E310" i="11"/>
  <c r="M355" i="11"/>
  <c r="F320" i="11"/>
  <c r="T334" i="11"/>
  <c r="U322" i="11"/>
  <c r="M357" i="11"/>
  <c r="R326" i="11"/>
  <c r="I354" i="11"/>
  <c r="C340" i="11"/>
  <c r="E323" i="11"/>
  <c r="T346" i="11"/>
  <c r="U333" i="11"/>
  <c r="M348" i="11"/>
  <c r="F330" i="11"/>
  <c r="I351" i="11"/>
  <c r="T338" i="11"/>
  <c r="E346" i="11"/>
  <c r="U313" i="11"/>
  <c r="M334" i="11"/>
  <c r="R344" i="11"/>
  <c r="I314" i="11"/>
  <c r="C311" i="11"/>
  <c r="E348" i="11"/>
  <c r="E313" i="11"/>
  <c r="J320" i="11"/>
  <c r="G321" i="11"/>
  <c r="O330" i="11"/>
  <c r="J353" i="11"/>
  <c r="G339" i="11"/>
  <c r="U354" i="11"/>
  <c r="Q334" i="11"/>
  <c r="G332" i="11"/>
  <c r="L333" i="11"/>
  <c r="O331" i="11"/>
  <c r="C318" i="11"/>
  <c r="Q318" i="11"/>
  <c r="L323" i="11"/>
  <c r="B339" i="11"/>
  <c r="Q332" i="11"/>
  <c r="G314" i="11"/>
  <c r="L330" i="11"/>
  <c r="T317" i="11"/>
  <c r="T345" i="11"/>
  <c r="B358" i="11"/>
  <c r="Q317" i="11"/>
  <c r="J354" i="11"/>
  <c r="G342" i="11"/>
  <c r="T339" i="11"/>
  <c r="E354" i="11"/>
  <c r="E336" i="11"/>
  <c r="S314" i="11"/>
  <c r="B314" i="11"/>
  <c r="Q336" i="11"/>
  <c r="G312" i="11"/>
  <c r="L352" i="11"/>
  <c r="E324" i="11"/>
  <c r="I327" i="11"/>
  <c r="E321" i="11"/>
  <c r="U327" i="11"/>
  <c r="M352" i="11"/>
  <c r="F313" i="11"/>
  <c r="I356" i="11"/>
  <c r="E333" i="11"/>
  <c r="U315" i="11"/>
  <c r="F357" i="11"/>
  <c r="I347" i="11"/>
  <c r="E349" i="11"/>
  <c r="U344" i="11"/>
  <c r="M337" i="11"/>
  <c r="F321" i="11"/>
  <c r="I330" i="11"/>
  <c r="T335" i="11"/>
  <c r="T337" i="11"/>
  <c r="J312" i="11"/>
  <c r="J339" i="11"/>
  <c r="G336" i="11"/>
  <c r="G335" i="11"/>
  <c r="L337" i="11"/>
  <c r="Q322" i="11"/>
  <c r="G319" i="11"/>
  <c r="L342" i="11"/>
  <c r="C355" i="11"/>
  <c r="Q352" i="11"/>
  <c r="G322" i="11"/>
  <c r="L339" i="11"/>
  <c r="S315" i="11"/>
  <c r="B346" i="11"/>
  <c r="Q348" i="11"/>
  <c r="J326" i="11"/>
  <c r="G313" i="11"/>
  <c r="S329" i="11"/>
  <c r="B352" i="11"/>
  <c r="Q351" i="11"/>
  <c r="G328" i="11"/>
  <c r="L343" i="11"/>
  <c r="I316" i="11"/>
  <c r="I355" i="11"/>
  <c r="I345" i="11"/>
  <c r="E320" i="11"/>
  <c r="U332" i="11"/>
  <c r="F310" i="11"/>
  <c r="I335" i="11"/>
  <c r="E338" i="11"/>
  <c r="U345" i="11"/>
  <c r="M338" i="11"/>
  <c r="F354" i="11"/>
  <c r="I342" i="11"/>
  <c r="M309" i="11"/>
  <c r="R343" i="11"/>
  <c r="F334" i="11"/>
  <c r="C323" i="11"/>
  <c r="T313" i="11"/>
  <c r="M332" i="11"/>
  <c r="R324" i="11"/>
  <c r="I318" i="11"/>
  <c r="C344" i="11"/>
  <c r="E345" i="11"/>
  <c r="U346" i="11"/>
  <c r="R311" i="11"/>
  <c r="F324" i="11"/>
  <c r="I337" i="11"/>
  <c r="T310" i="11"/>
  <c r="E327" i="11"/>
  <c r="U328" i="11"/>
  <c r="R327" i="11"/>
  <c r="F343" i="11"/>
  <c r="I322" i="11"/>
  <c r="T330" i="11"/>
  <c r="E341" i="11"/>
  <c r="U334" i="11"/>
  <c r="R313" i="11"/>
  <c r="F356" i="11"/>
  <c r="I333" i="11"/>
  <c r="T327" i="11"/>
  <c r="U355" i="11"/>
  <c r="J324" i="11"/>
  <c r="U338" i="11"/>
  <c r="J337" i="11"/>
  <c r="G331" i="11"/>
  <c r="L321" i="11"/>
  <c r="J314" i="11"/>
  <c r="G347" i="11"/>
  <c r="L326" i="11"/>
  <c r="O316" i="11"/>
  <c r="U339" i="11"/>
  <c r="Q315" i="11"/>
  <c r="G346" i="11"/>
  <c r="L325" i="11"/>
  <c r="S309" i="11"/>
  <c r="B356" i="11"/>
  <c r="Q325" i="11"/>
  <c r="G317" i="11"/>
  <c r="L355" i="11"/>
  <c r="S351" i="11"/>
  <c r="B347" i="11"/>
  <c r="Q342" i="11"/>
  <c r="J317" i="11"/>
  <c r="L317" i="11"/>
  <c r="S352" i="11"/>
  <c r="B330" i="11"/>
  <c r="Q311" i="11"/>
  <c r="G325" i="11"/>
  <c r="L348" i="11"/>
  <c r="E314" i="11"/>
  <c r="E337" i="11"/>
  <c r="U350" i="11"/>
  <c r="U325" i="11"/>
  <c r="F332" i="11"/>
  <c r="U324" i="11"/>
  <c r="M356" i="11"/>
  <c r="F311" i="11"/>
  <c r="I346" i="11"/>
  <c r="T315" i="11"/>
  <c r="E329" i="11"/>
  <c r="A352" i="11"/>
  <c r="A342" i="11"/>
  <c r="A324" i="11"/>
  <c r="A335" i="11"/>
  <c r="A356" i="11"/>
  <c r="A316" i="11"/>
  <c r="A348" i="11"/>
  <c r="A319" i="11"/>
  <c r="A315" i="11"/>
  <c r="A354" i="11"/>
  <c r="A320" i="11"/>
  <c r="A322" i="11"/>
  <c r="A333" i="11"/>
  <c r="A325" i="11"/>
  <c r="A321" i="11"/>
  <c r="A345" i="11"/>
  <c r="A309" i="11"/>
  <c r="A347" i="11"/>
  <c r="A338" i="11"/>
  <c r="A341" i="11"/>
  <c r="A332" i="11"/>
  <c r="A358" i="11"/>
  <c r="A355" i="11"/>
  <c r="A314" i="11"/>
  <c r="A357" i="11"/>
  <c r="A339" i="11"/>
  <c r="A336" i="11"/>
  <c r="A337" i="11"/>
  <c r="A346" i="11"/>
  <c r="A317" i="11"/>
  <c r="A349" i="11"/>
  <c r="A313" i="11"/>
  <c r="A350" i="11"/>
  <c r="A340" i="11"/>
  <c r="A312" i="11"/>
  <c r="A331" i="11"/>
  <c r="A326" i="11"/>
  <c r="A311" i="11"/>
  <c r="A327" i="11"/>
  <c r="A343" i="11"/>
  <c r="A334" i="11"/>
  <c r="A329" i="11"/>
  <c r="A318" i="11"/>
  <c r="A353" i="11"/>
  <c r="A323" i="11"/>
  <c r="A328" i="11"/>
  <c r="A330" i="11"/>
  <c r="A344" i="11"/>
  <c r="A351" i="11"/>
  <c r="A310" i="11"/>
  <c r="U323" i="11"/>
  <c r="R315" i="11"/>
  <c r="F355" i="11"/>
  <c r="I334" i="11"/>
  <c r="M321" i="11"/>
  <c r="R336" i="11"/>
  <c r="F326" i="11"/>
  <c r="I313" i="11"/>
  <c r="T316" i="11"/>
  <c r="E316" i="11"/>
  <c r="U321" i="11"/>
  <c r="R346" i="11"/>
  <c r="F336" i="11"/>
  <c r="I312" i="11"/>
  <c r="T319" i="11"/>
  <c r="O327" i="11"/>
  <c r="J323" i="11"/>
  <c r="G358" i="11"/>
  <c r="L341" i="11"/>
  <c r="U326" i="11"/>
  <c r="U357" i="11"/>
  <c r="U351" i="11"/>
  <c r="J338" i="11"/>
  <c r="G315" i="11"/>
  <c r="C332" i="11"/>
  <c r="O341" i="11"/>
  <c r="J336" i="11"/>
  <c r="G327" i="11"/>
  <c r="L334" i="11"/>
  <c r="O353" i="11"/>
  <c r="B334" i="11"/>
  <c r="Q350" i="11"/>
  <c r="G343" i="11"/>
  <c r="L344" i="11"/>
  <c r="C326" i="11"/>
  <c r="S357" i="11"/>
  <c r="B333" i="11"/>
  <c r="Q326" i="11"/>
  <c r="G310" i="11"/>
  <c r="L327" i="11"/>
  <c r="U356" i="11"/>
  <c r="E309" i="11"/>
  <c r="S345" i="11"/>
  <c r="B315" i="11"/>
  <c r="J342" i="11"/>
  <c r="G355" i="11"/>
  <c r="L353" i="11"/>
  <c r="E332" i="11"/>
  <c r="I357" i="11"/>
  <c r="I311" i="11"/>
  <c r="I317" i="11"/>
  <c r="I331" i="11"/>
  <c r="E355" i="11"/>
  <c r="U348" i="11"/>
  <c r="M325" i="11"/>
  <c r="F351" i="11"/>
  <c r="I319" i="11"/>
  <c r="T332" i="11"/>
  <c r="E326" i="11"/>
  <c r="U320" i="11"/>
  <c r="R335" i="11"/>
  <c r="F331" i="11"/>
  <c r="I358" i="11"/>
  <c r="T328" i="11"/>
  <c r="U343" i="11"/>
  <c r="M324" i="11"/>
  <c r="R329" i="11"/>
  <c r="F345" i="11"/>
  <c r="C336" i="11"/>
  <c r="T320" i="11"/>
  <c r="M350" i="11"/>
  <c r="R316" i="11"/>
  <c r="I310" i="11"/>
  <c r="C351" i="11"/>
  <c r="T322" i="11"/>
  <c r="U335" i="11"/>
  <c r="M317" i="11"/>
  <c r="F317" i="11"/>
  <c r="I309" i="11"/>
  <c r="T311" i="11"/>
  <c r="E334" i="11"/>
  <c r="O348" i="11"/>
  <c r="M353" i="11"/>
  <c r="R328" i="11"/>
  <c r="F319" i="11"/>
  <c r="I320" i="11"/>
  <c r="T353" i="11"/>
  <c r="O354" i="11"/>
  <c r="M330" i="11"/>
  <c r="R338" i="11"/>
  <c r="F341" i="11"/>
  <c r="C339" i="11"/>
  <c r="T355" i="11"/>
  <c r="O323" i="11"/>
  <c r="M319" i="11"/>
  <c r="R309" i="11"/>
  <c r="F329" i="11"/>
  <c r="C324" i="11"/>
  <c r="T341" i="11"/>
  <c r="C358" i="11"/>
  <c r="E358" i="11"/>
  <c r="J316" i="11"/>
  <c r="J346" i="11"/>
  <c r="G309" i="11"/>
  <c r="U331" i="11"/>
  <c r="J325" i="11"/>
  <c r="J313" i="11"/>
  <c r="G338" i="11"/>
  <c r="L316" i="11"/>
  <c r="L318" i="11"/>
  <c r="J315" i="11"/>
  <c r="G354" i="11"/>
  <c r="L356" i="11"/>
  <c r="Q312" i="11"/>
  <c r="J335" i="11"/>
  <c r="G320" i="11"/>
  <c r="L346" i="11"/>
  <c r="E342" i="11"/>
  <c r="O321" i="11"/>
  <c r="S332" i="11"/>
  <c r="B345" i="11"/>
  <c r="J343" i="11"/>
  <c r="G349" i="11"/>
  <c r="L335" i="11"/>
  <c r="E335" i="11"/>
  <c r="S347" i="11"/>
  <c r="D359" i="11" a="1"/>
  <c r="D359" i="11" s="1"/>
  <c r="D360" i="11" s="1"/>
  <c r="E49" i="12" s="1"/>
  <c r="Q310" i="11"/>
  <c r="G352" i="11"/>
  <c r="L351" i="11"/>
  <c r="E352" i="11"/>
  <c r="S344" i="11"/>
  <c r="Q339" i="11"/>
  <c r="J327" i="11"/>
  <c r="L320" i="11"/>
  <c r="I350" i="11"/>
  <c r="M347" i="11"/>
  <c r="F347" i="11"/>
  <c r="C337" i="11"/>
  <c r="T356" i="11"/>
  <c r="E311" i="11"/>
  <c r="E356" i="11"/>
  <c r="C325" i="11"/>
  <c r="G350" i="11"/>
  <c r="C349" i="11"/>
  <c r="E319" i="11"/>
  <c r="E315" i="11"/>
  <c r="J357" i="11"/>
  <c r="J347" i="11"/>
  <c r="G318" i="11"/>
  <c r="U319" i="11"/>
  <c r="J355" i="11"/>
  <c r="L314" i="11"/>
  <c r="Q309" i="11"/>
  <c r="J318" i="11"/>
  <c r="G334" i="11"/>
  <c r="S310" i="11"/>
  <c r="B322" i="11"/>
  <c r="J356" i="11"/>
  <c r="G356" i="11"/>
  <c r="S349" i="11"/>
  <c r="J340" i="11"/>
  <c r="G329" i="11"/>
  <c r="L319" i="11"/>
  <c r="S346" i="11"/>
  <c r="Q356" i="11"/>
  <c r="J352" i="11"/>
  <c r="G326" i="11"/>
  <c r="I348" i="11"/>
  <c r="E340" i="11"/>
  <c r="I352" i="11"/>
  <c r="E344" i="11"/>
  <c r="U358" i="11"/>
  <c r="I332" i="11"/>
  <c r="M335" i="11"/>
  <c r="F353" i="11"/>
  <c r="M326" i="11"/>
  <c r="R331" i="11"/>
  <c r="I326" i="11"/>
  <c r="C319" i="11"/>
  <c r="E330" i="11"/>
  <c r="T351" i="11"/>
  <c r="M331" i="11"/>
  <c r="R318" i="11"/>
  <c r="I329" i="11"/>
  <c r="C352" i="11"/>
  <c r="E347" i="11"/>
  <c r="E331" i="11"/>
  <c r="J311" i="11"/>
  <c r="J350" i="11"/>
  <c r="J333" i="11"/>
  <c r="J349" i="11"/>
  <c r="J358" i="11"/>
  <c r="U347" i="11"/>
  <c r="J351" i="11"/>
  <c r="L354" i="11"/>
  <c r="U317" i="11"/>
  <c r="J330" i="11"/>
  <c r="G323" i="11"/>
  <c r="J310" i="11"/>
  <c r="J329" i="11"/>
  <c r="S318" i="11"/>
  <c r="Q321" i="11"/>
  <c r="J319" i="11"/>
  <c r="G344" i="11"/>
  <c r="S317" i="11"/>
  <c r="J344" i="11"/>
  <c r="G348" i="11"/>
  <c r="S324" i="11"/>
  <c r="Q340" i="11"/>
  <c r="J341" i="11"/>
  <c r="L310" i="11"/>
  <c r="J309" i="11"/>
  <c r="I336" i="11"/>
  <c r="C322" i="11"/>
  <c r="E328" i="11"/>
  <c r="U316" i="11"/>
  <c r="M313" i="11"/>
  <c r="F327" i="11"/>
  <c r="I343" i="11"/>
  <c r="C348" i="11"/>
  <c r="E317" i="11"/>
  <c r="M346" i="11"/>
  <c r="R342" i="11"/>
  <c r="F340" i="11"/>
  <c r="I324" i="11"/>
  <c r="T326" i="11"/>
  <c r="H359" i="11" a="1"/>
  <c r="H359" i="11" s="1"/>
  <c r="H360" i="11" s="1"/>
  <c r="I49" i="12" s="1"/>
  <c r="M342" i="11"/>
  <c r="R325" i="11"/>
  <c r="I321" i="11"/>
  <c r="C331" i="11"/>
  <c r="E322" i="11"/>
  <c r="C317" i="11"/>
  <c r="M327" i="11"/>
  <c r="F335" i="11"/>
  <c r="I328" i="11"/>
  <c r="C342" i="11"/>
  <c r="E339" i="11"/>
  <c r="R350" i="11"/>
  <c r="I339" i="11"/>
  <c r="C320" i="11"/>
  <c r="E351" i="11"/>
  <c r="U342" i="11"/>
  <c r="N359" i="11" a="1"/>
  <c r="N359" i="11" s="1"/>
  <c r="N360" i="11" s="1"/>
  <c r="O49" i="12" s="1"/>
  <c r="J322" i="11"/>
  <c r="G353" i="11"/>
  <c r="J321" i="11"/>
  <c r="L309" i="11"/>
  <c r="G345" i="11"/>
  <c r="L358" i="11"/>
  <c r="J348" i="11"/>
  <c r="Q341" i="11"/>
  <c r="L350" i="11"/>
  <c r="U353" i="11"/>
  <c r="Q345" i="11"/>
  <c r="J332" i="11"/>
  <c r="L329" i="11"/>
  <c r="Q358" i="11"/>
  <c r="J345" i="11"/>
  <c r="G316" i="11"/>
  <c r="Q333" i="11"/>
  <c r="L328" i="11"/>
  <c r="K359" i="11" l="1" a="1"/>
  <c r="K359" i="11" s="1"/>
  <c r="K360" i="11" s="1"/>
  <c r="L49" i="12" s="1"/>
  <c r="J359" i="11" a="1"/>
  <c r="J359" i="11" s="1"/>
  <c r="J360" i="11" s="1"/>
  <c r="K49" i="12" s="1"/>
  <c r="C359" i="11" a="1"/>
  <c r="C359" i="11" s="1"/>
  <c r="C360" i="11" s="1"/>
  <c r="D49" i="12" s="1"/>
  <c r="B359" i="11" a="1"/>
  <c r="B359" i="11" s="1"/>
  <c r="B360" i="11" s="1"/>
  <c r="C49" i="12" s="1"/>
  <c r="F359" i="11" a="1"/>
  <c r="F359" i="11" s="1"/>
  <c r="F360" i="11" s="1"/>
  <c r="G49" i="12" s="1"/>
  <c r="U359" i="11" a="1"/>
  <c r="U359" i="11" s="1"/>
  <c r="U360" i="11" s="1"/>
  <c r="V49" i="12" s="1"/>
  <c r="T359" i="11" a="1"/>
  <c r="T359" i="11" s="1"/>
  <c r="T360" i="11" s="1"/>
  <c r="U49" i="12" s="1"/>
  <c r="O359" i="11" a="1"/>
  <c r="O359" i="11" s="1"/>
  <c r="O360" i="11" s="1"/>
  <c r="P49" i="12" s="1"/>
  <c r="S359" i="11" a="1"/>
  <c r="S359" i="11" s="1"/>
  <c r="S360" i="11" s="1"/>
  <c r="T49" i="12" s="1"/>
  <c r="L359" i="11" a="1"/>
  <c r="L359" i="11" s="1"/>
  <c r="L360" i="11" s="1"/>
  <c r="M49" i="12" s="1"/>
  <c r="Q359" i="11" a="1"/>
  <c r="Q359" i="11" s="1"/>
  <c r="Q360" i="11" s="1"/>
  <c r="R49" i="12" s="1"/>
  <c r="E359" i="11" a="1"/>
  <c r="E359" i="11" s="1"/>
  <c r="E360" i="11" s="1"/>
  <c r="F49" i="12" s="1"/>
  <c r="M359" i="11" a="1"/>
  <c r="M359" i="11" s="1"/>
  <c r="M360" i="11" s="1"/>
  <c r="N49" i="12" s="1"/>
  <c r="G359" i="11" a="1"/>
  <c r="G359" i="11" s="1"/>
  <c r="G360" i="11" s="1"/>
  <c r="H49" i="12" s="1"/>
  <c r="R359" i="11" a="1"/>
  <c r="R359" i="11" s="1"/>
  <c r="R360" i="11" s="1"/>
  <c r="S49" i="12" s="1"/>
  <c r="I359" i="11" a="1"/>
  <c r="I359" i="11" s="1"/>
  <c r="I360" i="11" s="1"/>
  <c r="J49" i="12" s="1"/>
  <c r="A359" i="11" a="1"/>
  <c r="A359" i="11" s="1"/>
  <c r="A360" i="11" s="1"/>
  <c r="B4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tc={0B6DA671-3436-4FAA-BFE5-74F5AC0842AD}</author>
    <author>tc={896884ED-B129-4B2A-A3B0-B8DAEF9A578E}</author>
    <author>tc={A858C46A-BAA4-47BF-A4A6-27D8348086F5}</author>
    <author>tc={9858CD5B-F26C-4510-BB08-815D0324970D}</author>
  </authors>
  <commentList>
    <comment ref="B2" authorId="0" shapeId="0" xr:uid="{0B6DA671-3436-4FAA-BFE5-74F5AC0842AD}">
      <text>
        <t>[Threaded comment]
Your version of Excel allows you to read this threaded comment; however, any edits to it will get removed if the file is opened in a newer version of Excel. Learn more: https://go.microsoft.com/fwlink/?linkid=870924
Comment:
    Shaded = inputs</t>
      </text>
    </comment>
    <comment ref="R2" authorId="1" shapeId="0" xr:uid="{896884ED-B129-4B2A-A3B0-B8DAEF9A578E}">
      <text>
        <t>[Threaded comment]
Your version of Excel allows you to read this threaded comment; however, any edits to it will get removed if the file is opened in a newer version of Excel. Learn more: https://go.microsoft.com/fwlink/?linkid=870924
Comment:
    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
      </text>
    </comment>
    <comment ref="B4" authorId="2" shapeId="0" xr:uid="{A858C46A-BAA4-47BF-A4A6-27D8348086F5}">
      <text>
        <t>[Threaded comment]
Your version of Excel allows you to read this threaded comment; however, any edits to it will get removed if the file is opened in a newer version of Excel. Learn more: https://go.microsoft.com/fwlink/?linkid=870924
Comment:
    Up to 50 data points are currently handled</t>
      </text>
    </comment>
    <comment ref="AF4" authorId="3" shapeId="0" xr:uid="{9858CD5B-F26C-4510-BB08-815D0324970D}">
      <text>
        <t>[Threaded comment]
Your version of Excel allows you to read this threaded comment; however, any edits to it will get removed if the file is opened in a newer version of Excel. Learn more: https://go.microsoft.com/fwlink/?linkid=870924
Comment:
    These are inputs from the user that require selection of a value from a list, appearing as an arrow to the right of the cell.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tc={BDEC53A5-2636-40F5-ACB1-12D2BEBFF1E7}</author>
  </authors>
  <commentList>
    <comment ref="B3" authorId="0" shapeId="0" xr:uid="{BDEC53A5-2636-40F5-ACB1-12D2BEBFF1E7}">
      <text>
        <t>[Threaded comment]
Your version of Excel allows you to read this threaded comment; however, any edits to it will get removed if the file is opened in a newer version of Excel. Learn more: https://go.microsoft.com/fwlink/?linkid=870924
Comment:
    Determine the time increment adjsutment to apply based on the dilution factor and feed amount during the interval under consideration. Note that to facilitate use, the feed definition columns do not need to be in the same order as the experimental data columns.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tc={95ECBCC8-348B-447D-BD05-2D07354759C6}</author>
  </authors>
  <commentList>
    <comment ref="B3" authorId="0" shapeId="0" xr:uid="{95ECBCC8-348B-447D-BD05-2D07354759C6}">
      <text>
        <t>[Threaded comment]
Your version of Excel allows you to read this threaded comment; however, any edits to it will get removed if the file is opened in a newer version of Excel. Learn more: https://go.microsoft.com/fwlink/?linkid=870924
Comment:
    We use the NA() function here to identify missing values, or the function would treat the output as 0 which is not correct.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tc={F266F844-11FD-47B8-A949-819E5B1802B2}</author>
    <author>tc={84C68E18-97A2-475A-98F8-D84B0EDF01B8}</author>
    <author>tc={B06DCF3A-49E5-4AC1-904E-4E386090BA76}</author>
    <author>tc={17408962-826E-40E0-B3B3-A1EB662988B7}</author>
    <author>tc={33C7CB54-71A6-4B66-9BB0-EBF02B582628}</author>
    <author>tc={8427A217-2DC0-4490-8A69-2B4E64A77CBC}</author>
  </authors>
  <commentList>
    <comment ref="B40" authorId="0" shapeId="0" xr:uid="{F266F844-11FD-47B8-A949-819E5B1802B2}">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42" authorId="1" shapeId="0" xr:uid="{84C68E18-97A2-475A-98F8-D84B0EDF01B8}">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45" authorId="2" shapeId="0" xr:uid="{B06DCF3A-49E5-4AC1-904E-4E386090BA76}">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46" authorId="3" shapeId="0" xr:uid="{17408962-826E-40E0-B3B3-A1EB662988B7}">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47" authorId="4" shapeId="0" xr:uid="{33C7CB54-71A6-4B66-9BB0-EBF02B582628}">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48" authorId="5" shapeId="0" xr:uid="{8427A217-2DC0-4490-8A69-2B4E64A77CB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tc={46BF2512-EA40-46E5-AB80-351E3AC6B421}</author>
    <author>tc={B3902E8B-B10A-4EDB-A25B-7CDC0E681CA6}</author>
  </authors>
  <commentList>
    <comment ref="B2" authorId="0" shapeId="0" xr:uid="{46BF2512-EA40-46E5-AB80-351E3AC6B421}">
      <text>
        <t>[Threaded comment]
Your version of Excel allows you to read this threaded comment; however, any edits to it will get removed if the file is opened in a newer version of Excel. Learn more: https://go.microsoft.com/fwlink/?linkid=870924
Comment:
    Up to 3 feeds are currently handled. If more are required but do not consist of substrates, it is advised to pool them (e.g. anti-foam and pH feeds).</t>
      </text>
    </comment>
    <comment ref="C8" authorId="1" shapeId="0" xr:uid="{B3902E8B-B10A-4EDB-A25B-7CDC0E681CA6}">
      <text>
        <t>[Threaded comment]
Your version of Excel allows you to read this threaded comment; however, any edits to it will get removed if the file is opened in a newer version of Excel. Learn more: https://go.microsoft.com/fwlink/?linkid=870924
Comment:
    Order of columsn does not need to be conserved between raw data and feed composition, but the column names do. This acts as a flag to let the user know that a feed component is not measured in the concentration tab.</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tc={B58E2D12-3A7D-4D5B-8735-4F6F071F1AAA}</author>
    <author>tc={205AADDE-DCF8-4C9D-9165-5545414D1425}</author>
    <author>tc={E2F4D0EC-FB2A-4F13-8B78-2AB1C85C1175}</author>
    <author>tc={BC79044D-75D1-449D-8AA8-E3E9935EB7CF}</author>
    <author>tc={B9917317-C44B-43FC-92E9-1BC1C414E961}</author>
    <author>tc={6F8B6074-6104-4EF3-8582-CBD82785350F}</author>
    <author>tc={FD6D5EDF-7CDC-424E-8B55-DC520636BD95}</author>
    <author>tc={33E27368-E945-4C28-BB70-F3069BE04502}</author>
    <author>tc={9F6F09C9-8BFB-4A73-B799-EBA6B2D9B3E8}</author>
    <author>tc={AF8D60B8-5D18-4668-92D6-DDBB35E36863}</author>
  </authors>
  <commentList>
    <comment ref="A202" authorId="0" shapeId="0" xr:uid="{B58E2D12-3A7D-4D5B-8735-4F6F071F1AAA}">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05AADDE-DCF8-4C9D-9165-5545414D1425}">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E2F4D0EC-FB2A-4F13-8B78-2AB1C85C117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BC79044D-75D1-449D-8AA8-E3E9935EB7CF}">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B9917317-C44B-43FC-92E9-1BC1C414E96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F8B6074-6104-4EF3-8582-CBD82785350F}">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FD6D5EDF-7CDC-424E-8B55-DC520636BD95}">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33E27368-E945-4C28-BB70-F3069BE04502}">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9F6F09C9-8BFB-4A73-B799-EBA6B2D9B3E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AF8D60B8-5D18-4668-92D6-DDBB35E36863}">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<sst xmlns="http://schemas.openxmlformats.org/spreadsheetml/2006/main" count="180" uniqueCount="125">
  <si>
    <t>Sample ID</t>
  </si>
  <si>
    <t>Date
yyyy-mm-dd</t>
  </si>
  <si>
    <t>Hour
hh:mm</t>
  </si>
  <si>
    <t>Time (h)</t>
  </si>
  <si>
    <t>Time (d)</t>
  </si>
  <si>
    <t>S00</t>
  </si>
  <si>
    <t>S0</t>
  </si>
  <si>
    <t>Conversion factor (OD*CF = X mg/L)</t>
  </si>
  <si>
    <t>Inoculation</t>
  </si>
  <si>
    <t>Notes</t>
  </si>
  <si>
    <t>Feed 1</t>
  </si>
  <si>
    <t>Feed 2</t>
  </si>
  <si>
    <t>Feed 3</t>
  </si>
  <si>
    <t>Volume sampled (mL)</t>
  </si>
  <si>
    <t>S1</t>
  </si>
  <si>
    <t>S2</t>
  </si>
  <si>
    <t>S3</t>
  </si>
  <si>
    <t>S4</t>
  </si>
  <si>
    <t>S5</t>
  </si>
  <si>
    <t>S6</t>
  </si>
  <si>
    <t>S7</t>
  </si>
  <si>
    <t>S8</t>
  </si>
  <si>
    <t>S9</t>
  </si>
  <si>
    <t>Cumulative Feed 1 (mL)</t>
  </si>
  <si>
    <t>Cumulative Feed 2 (mL)</t>
  </si>
  <si>
    <t>Cumulative Feed 3 (mL)</t>
  </si>
  <si>
    <t>Volume at sample (mL)</t>
  </si>
  <si>
    <t>Volume after sample (mL)</t>
  </si>
  <si>
    <t>*Initial volume</t>
  </si>
  <si>
    <t>Biomass conversion factor</t>
  </si>
  <si>
    <r>
      <t>CF = C</t>
    </r>
    <r>
      <rPr>
        <b/>
        <i/>
        <vertAlign val="subscript"/>
        <sz val="11"/>
        <color theme="1"/>
        <rFont val="Calibri"/>
        <family val="2"/>
        <scheme val="minor"/>
      </rPr>
      <t xml:space="preserve">mg dry weight/mL </t>
    </r>
    <r>
      <rPr>
        <b/>
        <i/>
        <sz val="11"/>
        <color theme="1"/>
        <rFont val="Calibri"/>
        <family val="2"/>
        <scheme val="minor"/>
      </rPr>
      <t xml:space="preserve"> / OD</t>
    </r>
  </si>
  <si>
    <t>Inoculation volume (mL)</t>
  </si>
  <si>
    <t>Dilution factor</t>
  </si>
  <si>
    <t>Accum. Dilution factor</t>
  </si>
  <si>
    <t>S10</t>
  </si>
  <si>
    <t>S11</t>
  </si>
  <si>
    <t>S12</t>
  </si>
  <si>
    <t>S13</t>
  </si>
  <si>
    <t>S14</t>
  </si>
  <si>
    <t>S15</t>
  </si>
  <si>
    <t>S16</t>
  </si>
  <si>
    <t>Units of biomass</t>
  </si>
  <si>
    <t>OD</t>
  </si>
  <si>
    <t>mg/mL</t>
  </si>
  <si>
    <t>Biomass conversion unit</t>
  </si>
  <si>
    <t>S17</t>
  </si>
  <si>
    <t>Glucose
(mM)</t>
  </si>
  <si>
    <t>Lactate
(mM)</t>
  </si>
  <si>
    <t>Aspartic acid (mM)</t>
  </si>
  <si>
    <t>Glutamic acid (mM)</t>
  </si>
  <si>
    <t>Cysteine (mM)</t>
  </si>
  <si>
    <t>Aspargine (mM)</t>
  </si>
  <si>
    <t>Serine (mM)</t>
  </si>
  <si>
    <t>Glutamine (mM)</t>
  </si>
  <si>
    <t>Histidine (mM)</t>
  </si>
  <si>
    <t>Glycine (mM)</t>
  </si>
  <si>
    <t>Threonine (mM)</t>
  </si>
  <si>
    <t>Arginine (mM)</t>
  </si>
  <si>
    <t>Alanine (mM)</t>
  </si>
  <si>
    <t>Tyrosine (mM)</t>
  </si>
  <si>
    <t>Valine (mM)</t>
  </si>
  <si>
    <t>Methionine (mM)</t>
  </si>
  <si>
    <t>Tryptophan (mM)</t>
  </si>
  <si>
    <t>Phenylalanine (mM)</t>
  </si>
  <si>
    <t>Isoleucine (mM)</t>
  </si>
  <si>
    <t>Leucine (mM)</t>
  </si>
  <si>
    <t>Lysine (mM)</t>
  </si>
  <si>
    <t>Proline (mM)</t>
  </si>
  <si>
    <t>Feed</t>
  </si>
  <si>
    <t>Is feed component defined in concentration tab?</t>
  </si>
  <si>
    <t>Feed defined?</t>
  </si>
  <si>
    <t>FROM</t>
  </si>
  <si>
    <t>TO</t>
  </si>
  <si>
    <t>Phase definition</t>
  </si>
  <si>
    <t>Phase 1</t>
  </si>
  <si>
    <t>Phase 2</t>
  </si>
  <si>
    <t>Rate</t>
  </si>
  <si>
    <t>Std. err</t>
  </si>
  <si>
    <t>*NEED TO REMOVE VALUES WHERE THERE IS NO CORRESPONDING RAW MEASUREMENT, WRAP IN AN IF STATEMENT</t>
  </si>
  <si>
    <t>Phase 1: yield with respect to biomass</t>
  </si>
  <si>
    <t>Phase begin:</t>
  </si>
  <si>
    <t>Phase end:</t>
  </si>
  <si>
    <t>Exclude: (1)</t>
  </si>
  <si>
    <t>Exclude: (2)</t>
  </si>
  <si>
    <t>Exclude: (3)</t>
  </si>
  <si>
    <r>
      <t xml:space="preserve">Yield </t>
    </r>
    <r>
      <rPr>
        <b/>
        <sz val="11"/>
        <color theme="1"/>
        <rFont val="Calibri"/>
        <family val="2"/>
      </rPr>
      <t>mean</t>
    </r>
  </si>
  <si>
    <t>Yield standard error</t>
  </si>
  <si>
    <t>Rate error</t>
  </si>
  <si>
    <t>Cook's distance calculations</t>
  </si>
  <si>
    <t>Suggested outliers</t>
  </si>
  <si>
    <t>Possible extensions or modifications that could be considered</t>
  </si>
  <si>
    <t>1) Alternative outlier detection methods - e.g. DFBETA</t>
  </si>
  <si>
    <t>2) Add in functionality for at least calculation and visualisation of a second phase</t>
  </si>
  <si>
    <t>3) Encode a stationary phase type estimation using rates with time and mean biomass concentration</t>
  </si>
  <si>
    <t>4) Implement volumetric productivity estimation</t>
  </si>
  <si>
    <t>5) Implement carbon balance?</t>
  </si>
  <si>
    <t>Set-up of the experiment</t>
  </si>
  <si>
    <t>Steps</t>
  </si>
  <si>
    <t>Actions</t>
  </si>
  <si>
    <t>6) Is there a need to expand the number of compounds currently in the system? Could throw in a few blanks to allow for other products, such as other organic acids, antibodies, etc.</t>
  </si>
  <si>
    <t>7)  A current limitation is that all compounds measured etc must be defined in the feed definitions tab. This reduces robustness but helps guard against errors, for example if the feed composition was not defined the same way as the raw concentration data spreadsheet then this would give false results that may be difficult to pick up.</t>
  </si>
  <si>
    <t>Users should record all compounds interested in measuring in the "Raw concentration data" spreadsheet, columns B-W currently active</t>
  </si>
  <si>
    <t>Users are recommended to copy across these compounds to the "Feed definitions " spreadsheet. Although it is not a requirement that the order of the columns be conserved, it is a requirement that the column names are identical. Any column name with no match between the "Feed definitions" and "Raw concentration data" spreadsheets won't be calculated  adn result in #N/A values</t>
  </si>
  <si>
    <t>Users should define the compositions of all feeds to be used - ensuring equivalent units are used with how the data is to be recorded</t>
  </si>
  <si>
    <t>Users should define how they want their biomass measurements to be transformed - if any. This impacts "Bioreactor_Data" column R, which is used in subsequent plot and yield calculations. The relationship between biomass measurement and biomass value is defined in "Parameters" spreadsheet D5</t>
  </si>
  <si>
    <t>Initiating the experiment</t>
  </si>
  <si>
    <t>Users are to record raw bioreactor data, sample information and any other data of interest in the "Bioreactor_data" sheet. Inputs are shaded cells. Up to 50 data points currently supported</t>
  </si>
  <si>
    <t>Initial innoculation volume should be recorded in D1 on Parameters spreadsheet</t>
  </si>
  <si>
    <t>Following the experiment</t>
  </si>
  <si>
    <t>Data can be plotted as soon as it is acquired by copying values into the "Raw concentration data" tab from measurements - where each measurement has a unique sample ID.  In addition, total cumulative volumes of each feed added should also be entered in the Bio_reactor data spreadsheet.</t>
  </si>
  <si>
    <t>All sample volumes should also be recorded in the "Bioreactor_data" spreadsheet.</t>
  </si>
  <si>
    <t xml:space="preserve">NOTE: It is assumed that every sample has a corresponding biomass measurement. If not, the sample is discarded. </t>
  </si>
  <si>
    <t>8) Outlier calculation from the growth rate workflow?</t>
  </si>
  <si>
    <t>The calculations of rates and yields is performed by defining phases to calculate over. Growth phases are determined from the "Bioreactor_Data" tab by adjusting cells: AF4-AF5 and AN4-AN5. Accompanying plots can be used to guide appropriate phase bounds.</t>
  </si>
  <si>
    <t>Plots of pseudo concentration with time</t>
  </si>
  <si>
    <t xml:space="preserve">After collecting bounds of the phase, the phase bounds can be entered in the Visualisations spreadsheet (row 40 and 41) based on the corresponding biomass measurements. To restrict analysis of rates to the appropriate interval (typically a region of balanced growth - pseudo-steady state). Bounds can be adjusted as required for individual products/substrates. </t>
  </si>
  <si>
    <t xml:space="preserve">Users can opt to remove spurious measurements by selecting the corresponding biomass value from the drop down cells (up to 3 measurements can be dropped, rows 42-45). The calculation of Cook's distance is performed to guide users towards points that may have a higher associated weighting of the regression are are candidate outlier values (that may or may not impact the regression, which would be determined through DFBETA). Candidate points are displayed, by biomass values, on row 49. </t>
  </si>
  <si>
    <r>
      <t xml:space="preserve">Row 45-48 report the yield and rate estimates and their measurements based on phase definitions and excluded points. </t>
    </r>
    <r>
      <rPr>
        <b/>
        <sz val="11"/>
        <color theme="1"/>
        <rFont val="Calibri"/>
        <family val="2"/>
        <scheme val="minor"/>
      </rPr>
      <t>Currently, this only supports calculation for phase 1.</t>
    </r>
  </si>
  <si>
    <t>9) Implement some sort of hierarchical spreadsheet that could do subsequent calculations based on multiple biological replicates?</t>
  </si>
  <si>
    <t>c_Biomass</t>
  </si>
  <si>
    <t>c_Glucose</t>
  </si>
  <si>
    <t>c_Product</t>
  </si>
  <si>
    <t>v_Volume</t>
  </si>
  <si>
    <t>timestamp</t>
  </si>
  <si>
    <t>v_Feed_accum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</si>
</sst>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00"/>
    <numFmt numFmtId="167" formatCode="0.00000000000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sz val="8"/>
      <name val="Calibri"/>
      <family val="2"/>
      <scheme val="minor"/>
    </font>
    <font>
      <b/>
      <i/>
      <sz val="11"/>
      <color theme="1"/>
      <name val="Calibri"/>
      <family val="2"/>
      <scheme val="minor"/>
    </font>
    <font>
      <b/>
      <i/>
      <vertAlign val="subscript"/>
      <sz val="11"/>
      <color theme="1"/>
      <name val="Calibri"/>
      <family val="2"/>
      <scheme val="minor"/>
    </font>
    <font>
      <sz val="10"/>
      <color rgb="FFFF0000"/>
      <name val="Arial"/>
      <family val="2"/>
    </font>
    <font>
      <sz val="10"/>
      <color theme="1"/>
      <name val="Arial"/>
      <family val="2"/>
    </font>
    <font>
      <b/>
      <sz val="24"/>
      <color theme="1"/>
      <name val="Calibri"/>
      <family val="2"/>
      <scheme val="minor"/>
    </font>
    <font>
      <b/>
      <sz val="11"/>
      <color theme="1"/>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2">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xf>
    <xf numFmtId="1" fontId="4" fillId="0" borderId="1" xfId="0" applyNumberFormat="1" applyFont="1" applyBorder="1" applyAlignment="1">
      <alignment horizontal="center"/>
    </xf>
    <xf numFmtId="2" fontId="4" fillId="0" borderId="1" xfId="0" applyNumberFormat="1" applyFont="1" applyBorder="1" applyAlignment="1">
      <alignment horizontal="center"/>
    </xf>
    <xf numFmtId="0" fontId="3" fillId="0" borderId="2" xfId="0" applyFont="1" applyBorder="1" applyAlignment="1">
      <alignment horizontal="center" vertical="center" wrapText="1"/>
    </xf>
    <xf numFmtId="0" fontId="2" fillId="0" borderId="0" xfId="0" applyFont="1"/>
    <xf numFmtId="0" fontId="0" fillId="0" borderId="3" xfId="0" applyBorder="1"/>
    <xf numFmtId="0" fontId="6" fillId="0" borderId="0" xfId="0" applyFont="1"/>
    <xf numFmtId="0" fontId="3" fillId="0" borderId="0" xfId="0" applyFont="1" applyAlignment="1">
      <alignment horizontal="center" vertical="center" wrapText="1"/>
    </xf>
    <xf numFmtId="165" fontId="4" fillId="0" borderId="1" xfId="0" applyNumberFormat="1" applyFont="1" applyBorder="1" applyAlignment="1">
      <alignment horizontal="center"/>
    </xf>
    <xf numFmtId="2" fontId="4" fillId="0" borderId="4" xfId="0" applyNumberFormat="1" applyFont="1" applyBorder="1" applyAlignment="1">
      <alignment horizontal="center"/>
    </xf>
    <xf numFmtId="165" fontId="4"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165" fontId="0" fillId="0" borderId="0" xfId="0" applyNumberFormat="1"/>
    <xf numFmtId="167" fontId="0" fillId="0" borderId="0" xfId="0" applyNumberFormat="1"/>
    <xf numFmtId="1" fontId="4" fillId="0" borderId="0" xfId="0" applyNumberFormat="1" applyFont="1" applyAlignment="1">
      <alignment horizontal="center"/>
    </xf>
    <xf numFmtId="0" fontId="9" fillId="0" borderId="0" xfId="1" applyFont="1" applyAlignment="1">
      <alignment horizontal="center"/>
    </xf>
    <xf numFmtId="1" fontId="0" fillId="4" borderId="0" xfId="0" applyNumberFormat="1" applyFill="1"/>
    <xf numFmtId="0" fontId="0" fillId="4" borderId="0" xfId="0" applyFill="1"/>
    <xf numFmtId="0" fontId="0" fillId="5" borderId="0" xfId="0" applyFill="1"/>
    <xf numFmtId="0" fontId="0" fillId="6" borderId="0" xfId="0" applyFill="1"/>
    <xf numFmtId="164" fontId="4" fillId="7" borderId="1" xfId="0" applyNumberFormat="1" applyFont="1" applyFill="1" applyBorder="1" applyAlignment="1">
      <alignment horizontal="center"/>
    </xf>
    <xf numFmtId="0" fontId="4" fillId="7" borderId="1" xfId="0" applyFont="1" applyFill="1" applyBorder="1" applyAlignment="1">
      <alignment horizontal="center"/>
    </xf>
    <xf numFmtId="20" fontId="4" fillId="7" borderId="1" xfId="0" applyNumberFormat="1" applyFont="1" applyFill="1" applyBorder="1" applyAlignment="1">
      <alignment horizontal="center"/>
    </xf>
    <xf numFmtId="0" fontId="0" fillId="7" borderId="0" xfId="0" applyFill="1"/>
    <xf numFmtId="165" fontId="4" fillId="7" borderId="0" xfId="0" applyNumberFormat="1" applyFont="1" applyFill="1" applyAlignment="1">
      <alignment horizontal="center"/>
    </xf>
    <xf numFmtId="0" fontId="4" fillId="7" borderId="0" xfId="0" applyFont="1" applyFill="1" applyAlignment="1">
      <alignment horizontal="center"/>
    </xf>
    <xf numFmtId="165" fontId="4" fillId="7" borderId="1" xfId="0" applyNumberFormat="1" applyFont="1" applyFill="1" applyBorder="1" applyAlignment="1">
      <alignment horizontal="center"/>
    </xf>
    <xf numFmtId="166" fontId="0" fillId="7" borderId="1" xfId="0" applyNumberFormat="1" applyFill="1" applyBorder="1" applyAlignment="1">
      <alignment horizontal="center"/>
    </xf>
    <xf numFmtId="166" fontId="8" fillId="7" borderId="1" xfId="0" applyNumberFormat="1" applyFont="1" applyFill="1" applyBorder="1" applyAlignment="1">
      <alignment horizontal="center"/>
    </xf>
    <xf numFmtId="0" fontId="0" fillId="2" borderId="0" xfId="0" applyFill="1"/>
    <xf numFmtId="0" fontId="0" fillId="0" borderId="0" xfId="0" applyAlignment="1">
      <alignment wrapText="1"/>
    </xf>
    <xf numFmtId="0" fontId="2" fillId="0" borderId="0" xfId="0" applyFont="1" applyAlignment="1">
      <alignment horizontal="center"/>
    </xf>
    <xf numFmtId="0" fontId="10" fillId="0" borderId="0" xfId="0" applyFont="1" applyAlignment="1">
      <alignment horizontal="center"/>
    </xf>
    <xf numFmtId="0" fontId="0" fillId="3" borderId="0" xfId="0" applyFill="1" applyAlignment="1">
      <alignment horizont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3" xfId="1" xr:uid="{D7ADCF0A-7DE8-4A45-B7B3-873E726249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lineMarker"/>
        <c:varyColors val="0"/>
        <c:ser>
          <c:idx val="0"/>
          <c:order val="0"/>
          <c:tx>
            <c:strRef>
              <c:f>Bioreactor_data!$R$2</c:f>
              <c:strCache>
                <c:ptCount val="1"/>
                <c:pt idx="0">
                  <c:v>Corrected biomass (mg/mL)</c:v>
                </c:pt>
              </c:strCache>
            </c:strRef>
          </c:tx>
          <c:spPr>
            <a:ln w="19050" cap="rnd">
              <a:noFill/>
              <a:round/>
            </a:ln>
            <a:effectLst/>
          </c:spPr>
          <c:marker>
            <c:symbol val="circle"/>
            <c:size val="5"/>
            <c:spPr>
              <a:solidFill>
                <a:schemeClr val="accent1"/>
              </a:solidFill>
              <a:ln w="9525">
                <a:solidFill>
                  <a:schemeClr val="accent1"/>
                </a:solidFill>
              </a:ln>
              <a:effectLst/>
            </c:spPr>
          </c:marker>
          <c:xVal>
            <c:numRef>
              <c:f>Bioreactor_data!$E$4:$E$100</c:f>
              <c:numCache>
                <c:formatCode>General</c:formatCode>
                <c:ptCount val="97"/>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Bioreactor_data!$R$4:$R$100</c:f>
              <c:numCache>
                <c:formatCode>General</c:formatCode>
                <c:ptCount val="97"/>
                <c:pt idx="0">
                  <c:v>0.35825500700000001</c:v>
                </c:pt>
                <c:pt idx="1">
                  <c:v>0.56324194028393171</c:v>
                </c:pt>
                <c:pt idx="2">
                  <c:v>0.88520336397412291</c:v>
                </c:pt>
                <c:pt idx="3">
                  <c:v>1.3897140269358663</c:v>
                </c:pt>
                <c:pt idx="4">
                  <c:v>2.1769870800476143</c:v>
                </c:pt>
                <c:pt idx="5">
                  <c:v>3.3946839329577898</c:v>
                </c:pt>
                <c:pt idx="6">
                  <c:v>5.2349003536572729</c:v>
                </c:pt>
                <c:pt idx="7">
                  <c:v>7.8529060494707696</c:v>
                </c:pt>
                <c:pt idx="8">
                  <c:v>11.29957885820402</c:v>
                </c:pt>
                <c:pt idx="9">
                  <c:v>15.716117393614285</c:v>
                </c:pt>
                <c:pt idx="10">
                  <c:v>21.489838377638758</c:v>
                </c:pt>
                <c:pt idx="11">
                  <c:v>29.327523196975047</c:v>
                </c:pt>
                <c:pt idx="12">
                  <c:v>0</c:v>
                </c:pt>
                <c:pt idx="13">
                  <c:v>0</c:v>
                </c:pt>
                <c:pt idx="14">
                  <c:v>0</c:v>
                </c:pt>
                <c:pt idx="15">
                  <c:v>0</c:v>
                </c:pt>
                <c:pt idx="16">
                  <c:v>0</c:v>
                </c:pt>
                <c:pt idx="17">
                  <c:v>0</c:v>
                </c:pt>
              </c:numCache>
            </c:numRef>
          </c:yVal>
          <c:smooth val="0"/>
          <c:extLst>
            <c:ext xmlns:c16="http://schemas.microsoft.com/office/drawing/2014/chart" uri="{C3380CC4-5D6E-409C-BE32-E72D297353CC}">
              <c16:uniqueId val="{00000000-C55B-4980-98A4-32A2128B67C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LN(Corrected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lineMarker"/>
        <c:varyColors val="0"/>
        <c:ser>
          <c:idx val="0"/>
          <c:order val="0"/>
          <c:tx>
            <c:strRef>
              <c:f>Bioreactor_data!$S$2</c:f>
              <c:strCache>
                <c:ptCount val="1"/>
                <c:pt idx="0">
                  <c:v>LN(Corrected biomass (mg/mL))</c:v>
                </c:pt>
              </c:strCache>
            </c:strRef>
          </c:tx>
          <c:spPr>
            <a:ln w="25400" cap="rnd">
              <a:noFill/>
              <a:round/>
            </a:ln>
            <a:effectLst/>
          </c:spPr>
          <c:marker>
            <c:symbol val="circle"/>
            <c:size val="5"/>
            <c:spPr>
              <a:solidFill>
                <a:schemeClr val="accent1"/>
              </a:solidFill>
              <a:ln w="9525">
                <a:solidFill>
                  <a:schemeClr val="accent1"/>
                </a:solidFill>
              </a:ln>
              <a:effectLst/>
            </c:spPr>
          </c:marker>
          <c:xVal>
            <c:numRef>
              <c:f>Bioreactor_data!$E$4:$E$100</c:f>
              <c:numCache>
                <c:formatCode>General</c:formatCode>
                <c:ptCount val="97"/>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Bioreactor_data!$S$4:$S$21</c:f>
              <c:numCache>
                <c:formatCode>General</c:formatCode>
                <c:ptCount val="18"/>
                <c:pt idx="0">
                  <c:v>-1.026510236097971</c:v>
                </c:pt>
                <c:pt idx="1">
                  <c:v>-0.57404600907721037</c:v>
                </c:pt>
                <c:pt idx="2">
                  <c:v>-0.12193787057057123</c:v>
                </c:pt>
                <c:pt idx="3">
                  <c:v>0.32909798995868039</c:v>
                </c:pt>
                <c:pt idx="4">
                  <c:v>0.77794184748404838</c:v>
                </c:pt>
                <c:pt idx="5">
                  <c:v>1.222210658873488</c:v>
                </c:pt>
                <c:pt idx="6">
                  <c:v>1.6553478095008947</c:v>
                </c:pt>
                <c:pt idx="7">
                  <c:v>2.0608836606729835</c:v>
                </c:pt>
                <c:pt idx="8">
                  <c:v>2.4247654558382967</c:v>
                </c:pt>
                <c:pt idx="9">
                  <c:v>2.7546867713561674</c:v>
                </c:pt>
                <c:pt idx="10">
                  <c:v>3.0675801898089556</c:v>
                </c:pt>
                <c:pt idx="11">
                  <c:v>3.3785264333606868</c:v>
                </c:pt>
                <c:pt idx="12">
                  <c:v>0</c:v>
                </c:pt>
                <c:pt idx="13">
                  <c:v>0</c:v>
                </c:pt>
                <c:pt idx="14">
                  <c:v>0</c:v>
                </c:pt>
                <c:pt idx="15">
                  <c:v>0</c:v>
                </c:pt>
                <c:pt idx="16">
                  <c:v>0</c:v>
                </c:pt>
                <c:pt idx="17">
                  <c:v>0</c:v>
                </c:pt>
              </c:numCache>
            </c:numRef>
          </c:yVal>
          <c:smooth val="0"/>
          <c:extLst>
            <c:ext xmlns:c16="http://schemas.microsoft.com/office/drawing/2014/chart" uri="{C3380CC4-5D6E-409C-BE32-E72D297353CC}">
              <c16:uniqueId val="{00000000-9DDC-4B83-8E33-C43BD228987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1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rendlineLbl>
          </c:trendline>
          <c:xVal>
            <c:numRef>
              <c:f>[0]!Time</c:f>
              <c:numCache>
                <c:formatCode>General</c:formatCode>
                <c:ptCount val="50"/>
                <c:pt idx="0" formatCode="0.0">
                  <c:v>10</c:v>
                </c:pt>
                <c:pt idx="1">
                  <c:v>14.545455</c:v>
                </c:pt>
                <c:pt idx="2">
                  <c:v>19.090909</c:v>
                </c:pt>
                <c:pt idx="3">
                  <c:v>23.636364</c:v>
                </c:pt>
                <c:pt idx="4">
                  <c:v>28.181818</c:v>
                </c:pt>
                <c:pt idx="5">
                  <c:v>32.727272999999997</c:v>
                </c:pt>
              </c:numCache>
            </c:numRef>
          </c:xVal>
          <c:yVal>
            <c:numRef>
              <c:f>[0]!Biomass</c:f>
              <c:numCache>
                <c:formatCode>General</c:formatCode>
                <c:ptCount val="50"/>
                <c:pt idx="0">
                  <c:v>-1.026510236097971</c:v>
                </c:pt>
                <c:pt idx="1">
                  <c:v>-0.57404600907721037</c:v>
                </c:pt>
                <c:pt idx="2">
                  <c:v>-0.12193787057057123</c:v>
                </c:pt>
                <c:pt idx="3">
                  <c:v>0.32909798995868039</c:v>
                </c:pt>
                <c:pt idx="4">
                  <c:v>0.77794184748404838</c:v>
                </c:pt>
                <c:pt idx="5">
                  <c:v>1.222210658873488</c:v>
                </c:pt>
              </c:numCache>
            </c:numRef>
          </c:yVal>
          <c:smooth val="1"/>
          <c:extLst>
            <c:ext xmlns:c16="http://schemas.microsoft.com/office/drawing/2014/chart" uri="{C3380CC4-5D6E-409C-BE32-E72D297353CC}">
              <c16:uniqueId val="{00000001-6CF6-45A6-9282-E628090D7D1F}"/>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2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rendlineLbl>
          </c:trendline>
          <c:xVal>
            <c:numRef>
              <c:f>Bioreactor_data!$AO$4:$AO$53</c:f>
              <c:numCache>
                <c:formatCode>General</c:formatCode>
                <c:ptCount val="50"/>
                <c:pt idx="0" formatCode="0.0">
                  <c:v>32.727272999999997</c:v>
                </c:pt>
                <c:pt idx="1">
                  <c:v>37.272727000000003</c:v>
                </c:pt>
                <c:pt idx="2">
                  <c:v>41.818182</c:v>
                </c:pt>
                <c:pt idx="3">
                  <c:v>46.363636</c:v>
                </c:pt>
                <c:pt idx="4">
                  <c:v>50.909090999999997</c:v>
                </c:pt>
                <c:pt idx="5">
                  <c:v>55.454545000000003</c:v>
                </c:pt>
                <c:pt idx="6">
                  <c:v>60</c:v>
                </c:pt>
              </c:numCache>
            </c:numRef>
          </c:xVal>
          <c:yVal>
            <c:numRef>
              <c:f>Bioreactor_data!$AP$4:$AP$53</c:f>
              <c:numCache>
                <c:formatCode>General</c:formatCode>
                <c:ptCount val="50"/>
                <c:pt idx="0">
                  <c:v>1.222210658873488</c:v>
                </c:pt>
                <c:pt idx="1">
                  <c:v>1.6553478095008947</c:v>
                </c:pt>
                <c:pt idx="2">
                  <c:v>2.0608836606729835</c:v>
                </c:pt>
                <c:pt idx="3">
                  <c:v>2.4247654558382967</c:v>
                </c:pt>
                <c:pt idx="4">
                  <c:v>2.7546867713561674</c:v>
                </c:pt>
                <c:pt idx="5">
                  <c:v>3.0675801898089556</c:v>
                </c:pt>
                <c:pt idx="6">
                  <c:v>3.3785264333606868</c:v>
                </c:pt>
              </c:numCache>
            </c:numRef>
          </c:yVal>
          <c:smooth val="1"/>
          <c:extLst>
            <c:ext xmlns:c16="http://schemas.microsoft.com/office/drawing/2014/chart" uri="{C3380CC4-5D6E-409C-BE32-E72D297353CC}">
              <c16:uniqueId val="{00000001-3EE7-4FE2-8A88-C996BA0C5C84}"/>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Glucose
(mM)</c:v>
                </c:pt>
              </c:strCache>
            </c:strRef>
          </c:tx>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Pseudo_batch_corrected!$B$3:$B$50</c:f>
              <c:numCache>
                <c:formatCode>0.0</c:formatCode>
                <c:ptCount val="48"/>
                <c:pt idx="0">
                  <c:v>-1.4060479889754072</c:v>
                </c:pt>
                <c:pt idx="1">
                  <c:v>-2.744918948246112</c:v>
                </c:pt>
                <c:pt idx="2">
                  <c:v>-4.8391632952458954</c:v>
                </c:pt>
                <c:pt idx="3">
                  <c:v>-8.1075779133520207</c:v>
                </c:pt>
                <c:pt idx="4">
                  <c:v>-13.190111790416445</c:v>
                </c:pt>
                <c:pt idx="5">
                  <c:v>-21.0335197270288</c:v>
                </c:pt>
                <c:pt idx="6">
                  <c:v>-32.877152030686702</c:v>
                </c:pt>
                <c:pt idx="7">
                  <c:v>-49.718443590082941</c:v>
                </c:pt>
                <c:pt idx="8">
                  <c:v>-71.891523134802441</c:v>
                </c:pt>
                <c:pt idx="9">
                  <c:v>-100.44711444900904</c:v>
                </c:pt>
                <c:pt idx="10">
                  <c:v>-138.22267587729931</c:v>
                </c:pt>
                <c:pt idx="11">
                  <c:v>-190.2873174436516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2-C1EC-4120-A1AB-DB7276F020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Lactate
(mM)</c:v>
                </c:pt>
              </c:strCache>
            </c:strRef>
          </c:tx>
          <c:marker>
            <c:symbol val="circle"/>
            <c:size val="5"/>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Pseudo_batch_corrected!$C$3:$C$50</c:f>
              <c:numCache>
                <c:formatCode>0.0</c:formatCode>
                <c:ptCount val="48"/>
                <c:pt idx="0">
                  <c:v>0.68976599999999999</c:v>
                </c:pt>
                <c:pt idx="1">
                  <c:v>1.3160784742753757</c:v>
                </c:pt>
                <c:pt idx="2">
                  <c:v>2.2998277921886414</c:v>
                </c:pt>
                <c:pt idx="3">
                  <c:v>3.841408094393111</c:v>
                </c:pt>
                <c:pt idx="4">
                  <c:v>6.247070723650177</c:v>
                </c:pt>
                <c:pt idx="5">
                  <c:v>9.9680492517119177</c:v>
                </c:pt>
                <c:pt idx="6">
                  <c:v>15.591331982225176</c:v>
                </c:pt>
                <c:pt idx="7">
                  <c:v>23.591396578676207</c:v>
                </c:pt>
                <c:pt idx="8">
                  <c:v>34.123684543609244</c:v>
                </c:pt>
                <c:pt idx="9">
                  <c:v>47.619079066236687</c:v>
                </c:pt>
                <c:pt idx="10">
                  <c:v>65.2597013983398</c:v>
                </c:pt>
                <c:pt idx="11">
                  <c:v>89.203154418132272</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1-BDB9-46ED-9C9A-92BED507A86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Aspartic acid (mM)</c:v>
                </c:pt>
              </c:strCache>
            </c:strRef>
          </c:tx>
          <c:marker>
            <c:symbol val="circle"/>
            <c:size val="5"/>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Pseudo_batch_corrected!$D$3:$D$50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849-4DD7-8359-88FF1EF5B6B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Glutamic acid (mM)</c:v>
                </c:pt>
              </c:strCache>
            </c:strRef>
          </c:tx>
          <c:marker>
            <c:symbol val="circle"/>
            <c:size val="5"/>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Pseudo_batch_corrected!$E$3:$E$50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E7C-4939-A744-B2002DF61AE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Cysteine (mM)</c:v>
                </c:pt>
              </c:strCache>
            </c:strRef>
          </c:tx>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Pseudo_batch_corrected!$F$3:$F$50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E71-4150-997F-1D55923ADA3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Aspargine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Pseudo_batch_corrected!$G$3:$G$50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968-471E-8A87-4721A731FB1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Serine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Pseudo_batch_corrected!$H$3:$H$50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278-4F90-BDBD-0E9A675234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Glutamine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Pseudo_batch_corrected!$I$3:$I$50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398-43CD-B2AD-C8D699C5156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Histidine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Pseudo_batch_corrected!$J$3:$J$50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4FF-4E4E-BE07-453C453B90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Glycine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Pseudo_batch_corrected!$K$3:$K$50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D00-4272-BBCC-CB93E6AD1B9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Threonine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Pseudo_batch_corrected!$L$3:$L$50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00-43FA-A94D-B7DAC5A5537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Arginine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Pseudo_batch_corrected!$M$3:$M$50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934-4BCA-BCCA-07E3E12E36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Alanine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Pseudo_batch_corrected!$N$3:$N$50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01-4199-BA3F-C44050ABAA3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Tyrosine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Pseudo_batch_corrected!$O$3:$O$50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257-4CEF-A13A-BA3A5DD5561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Valine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Pseudo_batch_corrected!$P$3:$P$50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DA-4AE2-8A24-62B1E6DF05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Methionine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Pseudo_batch_corrected!$Q$3:$Q$50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CB-4ADE-813A-D5C0E4019D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Tryptophan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Pseudo_batch_corrected!$R$3:$R$50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269-4364-A5F4-A67762E49B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Phenylalanine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Pseudo_batch_corrected!$S$3:$S$50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18A-4791-81C3-AD5A97D676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Isoleucine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Pseudo_batch_corrected!$T$3:$T$50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F1C-4644-A1F0-E3505F46885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Leucine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Pseudo_batch_corrected!$U$3:$U$50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8B7-4FE2-91C5-C114BEA8E2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Lysine (mM)</c:v>
                </c:pt>
              </c:strCache>
            </c:strRef>
          </c:tx>
          <c:marker>
            <c:spPr>
              <a:solidFill>
                <a:schemeClr val="accent1"/>
              </a:solidFill>
              <a:ln w="9525">
                <a:solidFill>
                  <a:schemeClr val="accent1"/>
                </a:solidFill>
              </a:ln>
              <a:effectLst/>
            </c:spPr>
          </c:marker>
          <c:xVal>
            <c:numRef>
              <c:f>Bioreactor_data!$E$4:$E$51</c:f>
              <c:numCache>
                <c:formatCode>General</c:formatCode>
                <c:ptCount val="48"/>
                <c:pt idx="0">
                  <c:v>10</c:v>
                </c:pt>
                <c:pt idx="1">
                  <c:v>14.545455</c:v>
                </c:pt>
                <c:pt idx="2">
                  <c:v>19.090909</c:v>
                </c:pt>
                <c:pt idx="3">
                  <c:v>23.636364</c:v>
                </c:pt>
                <c:pt idx="4">
                  <c:v>28.181818</c:v>
                </c:pt>
                <c:pt idx="5">
                  <c:v>32.727272999999997</c:v>
                </c:pt>
                <c:pt idx="6">
                  <c:v>37.272727000000003</c:v>
                </c:pt>
                <c:pt idx="7">
                  <c:v>41.818182</c:v>
                </c:pt>
                <c:pt idx="8">
                  <c:v>46.363636</c:v>
                </c:pt>
                <c:pt idx="9">
                  <c:v>50.909090999999997</c:v>
                </c:pt>
                <c:pt idx="10">
                  <c:v>55.454545000000003</c:v>
                </c:pt>
                <c:pt idx="11">
                  <c:v>60</c:v>
                </c:pt>
              </c:numCache>
            </c:numRef>
          </c:xVal>
          <c:yVal>
            <c:numRef>
              <c:f>Pseudo_batch_corrected!$V$3:$V$50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745-47E3-936C-FBDAE5786AB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Phase_1_Helper_data!$A$1</c:f>
              <c:strCache>
                <c:ptCount val="1"/>
                <c:pt idx="0">
                  <c:v>Glucose
(mM)</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Phase_1_Helper_data!$A$102:$A$151</c:f>
              <c:numCache>
                <c:formatCode>General</c:formatCode>
                <c:ptCount val="50"/>
                <c:pt idx="0">
                  <c:v>0.35825500700000001</c:v>
                </c:pt>
                <c:pt idx="1">
                  <c:v>0.56324194028393171</c:v>
                </c:pt>
                <c:pt idx="2">
                  <c:v>0.88520336397412291</c:v>
                </c:pt>
                <c:pt idx="3">
                  <c:v>1.3897140269358663</c:v>
                </c:pt>
                <c:pt idx="4">
                  <c:v>2.1769870800476143</c:v>
                </c:pt>
                <c:pt idx="5">
                  <c:v>3.3946839329577898</c:v>
                </c:pt>
                <c:pt idx="6">
                  <c:v>5.2349003536572729</c:v>
                </c:pt>
                <c:pt idx="7">
                  <c:v>7.8529060494707696</c:v>
                </c:pt>
                <c:pt idx="8">
                  <c:v>11.29957885820402</c:v>
                </c:pt>
                <c:pt idx="9">
                  <c:v>15.716117393614285</c:v>
                </c:pt>
                <c:pt idx="10">
                  <c:v>21.489838377638758</c:v>
                </c:pt>
                <c:pt idx="11">
                  <c:v>29.327523196975047</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Phase_1_Helper_data!$A$152:$A$201</c:f>
              <c:numCache>
                <c:formatCode>General</c:formatCode>
                <c:ptCount val="50"/>
                <c:pt idx="0">
                  <c:v>-1.4060479889754072</c:v>
                </c:pt>
                <c:pt idx="1">
                  <c:v>-2.744918948246112</c:v>
                </c:pt>
                <c:pt idx="2">
                  <c:v>-4.8391632952458954</c:v>
                </c:pt>
                <c:pt idx="3">
                  <c:v>-8.1075779133520207</c:v>
                </c:pt>
                <c:pt idx="4">
                  <c:v>-13.190111790416445</c:v>
                </c:pt>
                <c:pt idx="5">
                  <c:v>-21.0335197270288</c:v>
                </c:pt>
                <c:pt idx="6">
                  <c:v>-32.877152030686702</c:v>
                </c:pt>
                <c:pt idx="7">
                  <c:v>-49.718443590082941</c:v>
                </c:pt>
                <c:pt idx="8">
                  <c:v>-71.891523134802441</c:v>
                </c:pt>
                <c:pt idx="9">
                  <c:v>-100.44711444900904</c:v>
                </c:pt>
                <c:pt idx="10">
                  <c:v>-138.22267587729931</c:v>
                </c:pt>
                <c:pt idx="11">
                  <c:v>-190.2873174436516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0-534E-4FF9-A544-99024B3A306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Phase_1_Helper_data!$B$1</c:f>
              <c:strCache>
                <c:ptCount val="1"/>
                <c:pt idx="0">
                  <c:v>Lactate
(mM)</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Phase_1_Helper_data!$B$102:$B$151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Phase_1_Helper_data!$B$152:$B$201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838-4D84-989A-0F56DEAEC6A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Phase_1_Helper_data!$C$1</c:f>
              <c:strCache>
                <c:ptCount val="1"/>
                <c:pt idx="0">
                  <c:v>Aspartic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Phase_1_Helper_data!$C$102:$C$151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Phase_1_Helper_data!$C$152:$C$201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5C-42DF-9577-83C984BBDA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Phase_1_Helper_data!$D$1</c:f>
              <c:strCache>
                <c:ptCount val="1"/>
                <c:pt idx="0">
                  <c:v>Glutamic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Phase_1_Helper_data!$D$102:$D$151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Phase_1_Helper_data!$D$152:$D$201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7E6-41AD-A6E2-D54A985871E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Phase_1_Helper_data!$E$1</c:f>
              <c:strCache>
                <c:ptCount val="1"/>
                <c:pt idx="0">
                  <c:v>Cysteine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Phase_1_Helper_data!$E$102:$E$151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Phase_1_Helper_data!$E$152:$E$201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A05-48DC-B4D5-D5D7EF9030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Phase_1_Helper_data!$F$1</c:f>
              <c:strCache>
                <c:ptCount val="1"/>
                <c:pt idx="0">
                  <c:v>Aspargine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Phase_1_Helper_data!$F$102:$F$151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Phase_1_Helper_data!$F$152:$F$201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223-4A05-82E6-D4A68CFFB6E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Phase_1_Helper_data!$G$1</c:f>
              <c:strCache>
                <c:ptCount val="1"/>
                <c:pt idx="0">
                  <c:v>Serine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Phase_1_Helper_data!$G$102:$G$151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Phase_1_Helper_data!$G$152:$G$201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3B-4481-B8DF-9BE1823CEC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Phase_1_Helper_data!$H$1</c:f>
              <c:strCache>
                <c:ptCount val="1"/>
                <c:pt idx="0">
                  <c:v>Glutamine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Phase_1_Helper_data!$H$102:$H$151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Phase_1_Helper_data!$H$152:$H$201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883-4608-911F-47C0A49126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Phase_1_Helper_data!$I$1</c:f>
              <c:strCache>
                <c:ptCount val="1"/>
                <c:pt idx="0">
                  <c:v>Histidine (mM)</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Phase_1_Helper_data!$I$102:$I$151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Phase_1_Helper_data!$I$152:$I$201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7F6-4D86-9782-1B943FF0BBF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Phase_1_Helper_data!$J$1</c:f>
              <c:strCache>
                <c:ptCount val="1"/>
                <c:pt idx="0">
                  <c:v>Glycine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Phase_1_Helper_data!$J$102:$J$151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Phase_1_Helper_data!$J$152:$J$201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4E-4B24-A116-E72C1166A1C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Phase_1_Helper_data!$K$1</c:f>
              <c:strCache>
                <c:ptCount val="1"/>
                <c:pt idx="0">
                  <c:v>Threonine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Phase_1_Helper_data!$K$102:$K$151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Phase_1_Helper_data!$K$152:$K$201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64-4EBA-957B-D952A52A8D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Phase_1_Helper_data!$L$1</c:f>
              <c:strCache>
                <c:ptCount val="1"/>
                <c:pt idx="0">
                  <c:v>Arginine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Phase_1_Helper_data!$L$102:$L$151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Phase_1_Helper_data!$L$152:$L$201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DB4-405C-8D9A-E8CAA33D1D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Phase_1_Helper_data!$M$1</c:f>
              <c:strCache>
                <c:ptCount val="1"/>
                <c:pt idx="0">
                  <c:v>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Phase_1_Helper_data!$M$102:$M$151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Phase_1_Helper_data!$M$152:$M$201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5F3-4594-AA8E-DD00411004B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Phase_1_Helper_data!$N$1</c:f>
              <c:strCache>
                <c:ptCount val="1"/>
                <c:pt idx="0">
                  <c:v>Tyrosine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Phase_1_Helper_data!$N$102:$N$151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Phase_1_Helper_data!$N$152:$N$201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235-4F08-B853-93CC143FBB1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Phase_1_Helper_data!$O$1</c:f>
              <c:strCache>
                <c:ptCount val="1"/>
                <c:pt idx="0">
                  <c:v>Valine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Phase_1_Helper_data!$O$102:$O$151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Phase_1_Helper_data!$O$152:$O$201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4B-4EAE-89E2-54578981CCC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Phase_1_Helper_data!$P$1</c:f>
              <c:strCache>
                <c:ptCount val="1"/>
                <c:pt idx="0">
                  <c:v>Methionine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Phase_1_Helper_data!$P$102:$P$151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Phase_1_Helper_data!$P$152:$P$201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651-4E1B-BD46-8262EBD3D4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Phase_1_Helper_data!$Q$1</c:f>
              <c:strCache>
                <c:ptCount val="1"/>
                <c:pt idx="0">
                  <c:v>Tryptophan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Phase_1_Helper_data!$Q$102:$Q$151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Phase_1_Helper_data!$Q$152:$Q$201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0FF-4295-A661-47A360DA358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Phase_1_Helper_data!$R$1</c:f>
              <c:strCache>
                <c:ptCount val="1"/>
                <c:pt idx="0">
                  <c:v>Phenylalanine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Phase_1_Helper_data!$R$102:$R$151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Phase_1_Helper_data!$R$152:$R$201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26-4DF5-85E0-84F5FED1451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Phase_1_Helper_data!$S$1</c:f>
              <c:strCache>
                <c:ptCount val="1"/>
                <c:pt idx="0">
                  <c:v>Isoleucine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Phase_1_Helper_data!$S$102:$S$151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Phase_1_Helper_data!$S$152:$S$201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DE-4F43-A218-ADAF132BD5B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Phase_1_Helper_data!$T$1</c:f>
              <c:strCache>
                <c:ptCount val="1"/>
                <c:pt idx="0">
                  <c:v>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Phase_1_Helper_data!$T$102:$T$151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Phase_1_Helper_data!$T$152:$T$201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000-4612-8023-3F12AF739F7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Phase_1_Helper_data!$U$1</c:f>
              <c:strCache>
                <c:ptCount val="1"/>
                <c:pt idx="0">
                  <c:v>Lysine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Phase_1_Helper_data!$U$102:$U$151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Phase_1_Helper_data!$U$152:$U$201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933-4FF2-8E4C-CB7597C40C0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3" Type="http://schemas.openxmlformats.org/officeDocument/2006/relationships/chart" Target="../charts/chart17.xml"/><Relationship Id="rId18" Type="http://schemas.openxmlformats.org/officeDocument/2006/relationships/chart" Target="../charts/chart22.xml"/><Relationship Id="rId26" Type="http://schemas.openxmlformats.org/officeDocument/2006/relationships/chart" Target="../charts/chart30.xml"/><Relationship Id="rId39" Type="http://schemas.openxmlformats.org/officeDocument/2006/relationships/chart" Target="../charts/chart43.xml"/><Relationship Id="rId21" Type="http://schemas.openxmlformats.org/officeDocument/2006/relationships/chart" Target="../charts/chart25.xml"/><Relationship Id="rId34" Type="http://schemas.openxmlformats.org/officeDocument/2006/relationships/chart" Target="../charts/chart38.xml"/><Relationship Id="rId42" Type="http://schemas.openxmlformats.org/officeDocument/2006/relationships/chart" Target="../charts/chart46.xml"/><Relationship Id="rId7" Type="http://schemas.openxmlformats.org/officeDocument/2006/relationships/chart" Target="../charts/chart11.xml"/><Relationship Id="rId2" Type="http://schemas.openxmlformats.org/officeDocument/2006/relationships/chart" Target="../charts/chart6.xml"/><Relationship Id="rId16" Type="http://schemas.openxmlformats.org/officeDocument/2006/relationships/chart" Target="../charts/chart20.xml"/><Relationship Id="rId20" Type="http://schemas.openxmlformats.org/officeDocument/2006/relationships/chart" Target="../charts/chart24.xml"/><Relationship Id="rId29" Type="http://schemas.openxmlformats.org/officeDocument/2006/relationships/chart" Target="../charts/chart33.xml"/><Relationship Id="rId41" Type="http://schemas.openxmlformats.org/officeDocument/2006/relationships/chart" Target="../charts/chart45.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24" Type="http://schemas.openxmlformats.org/officeDocument/2006/relationships/chart" Target="../charts/chart28.xml"/><Relationship Id="rId32" Type="http://schemas.openxmlformats.org/officeDocument/2006/relationships/chart" Target="../charts/chart36.xml"/><Relationship Id="rId37" Type="http://schemas.openxmlformats.org/officeDocument/2006/relationships/chart" Target="../charts/chart41.xml"/><Relationship Id="rId40" Type="http://schemas.openxmlformats.org/officeDocument/2006/relationships/chart" Target="../charts/chart44.xml"/><Relationship Id="rId5" Type="http://schemas.openxmlformats.org/officeDocument/2006/relationships/chart" Target="../charts/chart9.xml"/><Relationship Id="rId15" Type="http://schemas.openxmlformats.org/officeDocument/2006/relationships/chart" Target="../charts/chart19.xml"/><Relationship Id="rId23" Type="http://schemas.openxmlformats.org/officeDocument/2006/relationships/chart" Target="../charts/chart27.xml"/><Relationship Id="rId28" Type="http://schemas.openxmlformats.org/officeDocument/2006/relationships/chart" Target="../charts/chart32.xml"/><Relationship Id="rId36" Type="http://schemas.openxmlformats.org/officeDocument/2006/relationships/chart" Target="../charts/chart40.xml"/><Relationship Id="rId10" Type="http://schemas.openxmlformats.org/officeDocument/2006/relationships/chart" Target="../charts/chart14.xml"/><Relationship Id="rId19" Type="http://schemas.openxmlformats.org/officeDocument/2006/relationships/chart" Target="../charts/chart23.xml"/><Relationship Id="rId31" Type="http://schemas.openxmlformats.org/officeDocument/2006/relationships/chart" Target="../charts/chart35.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 Id="rId22" Type="http://schemas.openxmlformats.org/officeDocument/2006/relationships/chart" Target="../charts/chart26.xml"/><Relationship Id="rId27" Type="http://schemas.openxmlformats.org/officeDocument/2006/relationships/chart" Target="../charts/chart31.xml"/><Relationship Id="rId30" Type="http://schemas.openxmlformats.org/officeDocument/2006/relationships/chart" Target="../charts/chart34.xml"/><Relationship Id="rId35" Type="http://schemas.openxmlformats.org/officeDocument/2006/relationships/chart" Target="../charts/chart39.xml"/><Relationship Id="rId8" Type="http://schemas.openxmlformats.org/officeDocument/2006/relationships/chart" Target="../charts/chart12.xml"/><Relationship Id="rId3" Type="http://schemas.openxmlformats.org/officeDocument/2006/relationships/chart" Target="../charts/chart7.xml"/><Relationship Id="rId12" Type="http://schemas.openxmlformats.org/officeDocument/2006/relationships/chart" Target="../charts/chart16.xml"/><Relationship Id="rId17" Type="http://schemas.openxmlformats.org/officeDocument/2006/relationships/chart" Target="../charts/chart21.xml"/><Relationship Id="rId25" Type="http://schemas.openxmlformats.org/officeDocument/2006/relationships/chart" Target="../charts/chart29.xml"/><Relationship Id="rId33" Type="http://schemas.openxmlformats.org/officeDocument/2006/relationships/chart" Target="../charts/chart37.xml"/><Relationship Id="rId38" Type="http://schemas.openxmlformats.org/officeDocument/2006/relationships/chart" Target="../charts/chart42.xml"/></Relationships>
</file>

<file path=xl/drawings/drawing1.xml><?xml version="1.0" encoding="utf-8"?>
<xdr:wsDr xmlns:xdr="http://schemas.openxmlformats.org/drawingml/2006/spreadsheetDrawing" xmlns:a="http://schemas.openxmlformats.org/drawingml/2006/main">
  <xdr:twoCellAnchor>
    <xdr:from>
      <xdr:col>20</xdr:col>
      <xdr:colOff>339270</xdr:colOff>
      <xdr:row>0</xdr:row>
      <xdr:rowOff>183921</xdr:rowOff>
    </xdr:from>
    <xdr:to>
      <xdr:col>29</xdr:col>
      <xdr:colOff>217714</xdr:colOff>
      <xdr:row>30</xdr:row>
      <xdr:rowOff>95249</xdr:rowOff>
    </xdr:to>
    <xdr:graphicFrame macro="">
      <xdr:nvGraphicFramePr>
        <xdr:cNvPr id="2" name="Chart 1">
          <a:extLst>
            <a:ext uri="{FF2B5EF4-FFF2-40B4-BE49-F238E27FC236}">
              <a16:creationId xmlns:a16="http://schemas.microsoft.com/office/drawing/2014/main" id="{EF82E4B0-41E2-40A2-88EC-9B4C9DCB7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334281</xdr:colOff>
      <xdr:row>30</xdr:row>
      <xdr:rowOff>108857</xdr:rowOff>
    </xdr:from>
    <xdr:to>
      <xdr:col>29</xdr:col>
      <xdr:colOff>217714</xdr:colOff>
      <xdr:row>59</xdr:row>
      <xdr:rowOff>108857</xdr:rowOff>
    </xdr:to>
    <xdr:graphicFrame macro="">
      <xdr:nvGraphicFramePr>
        <xdr:cNvPr id="3" name="Chart 2">
          <a:extLst>
            <a:ext uri="{FF2B5EF4-FFF2-40B4-BE49-F238E27FC236}">
              <a16:creationId xmlns:a16="http://schemas.microsoft.com/office/drawing/2014/main" id="{B26F6A1F-A7A0-44F7-9470-5878E6819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513442</xdr:colOff>
      <xdr:row>9</xdr:row>
      <xdr:rowOff>176893</xdr:rowOff>
    </xdr:from>
    <xdr:to>
      <xdr:col>37</xdr:col>
      <xdr:colOff>544287</xdr:colOff>
      <xdr:row>30</xdr:row>
      <xdr:rowOff>81643</xdr:rowOff>
    </xdr:to>
    <xdr:graphicFrame macro="">
      <xdr:nvGraphicFramePr>
        <xdr:cNvPr id="4" name="Chart 3">
          <a:extLst>
            <a:ext uri="{FF2B5EF4-FFF2-40B4-BE49-F238E27FC236}">
              <a16:creationId xmlns:a16="http://schemas.microsoft.com/office/drawing/2014/main" id="{1C69C4F7-81CB-4579-8BA0-3E0CB71CB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0</xdr:colOff>
      <xdr:row>10</xdr:row>
      <xdr:rowOff>0</xdr:rowOff>
    </xdr:from>
    <xdr:to>
      <xdr:col>46</xdr:col>
      <xdr:colOff>30845</xdr:colOff>
      <xdr:row>30</xdr:row>
      <xdr:rowOff>95250</xdr:rowOff>
    </xdr:to>
    <xdr:graphicFrame macro="">
      <xdr:nvGraphicFramePr>
        <xdr:cNvPr id="5" name="Chart 4">
          <a:extLst>
            <a:ext uri="{FF2B5EF4-FFF2-40B4-BE49-F238E27FC236}">
              <a16:creationId xmlns:a16="http://schemas.microsoft.com/office/drawing/2014/main" id="{684B59F5-F612-4F61-AF0C-D0D111A9E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9524</xdr:rowOff>
    </xdr:from>
    <xdr:to>
      <xdr:col>1</xdr:col>
      <xdr:colOff>3505199</xdr:colOff>
      <xdr:row>19</xdr:row>
      <xdr:rowOff>180975</xdr:rowOff>
    </xdr:to>
    <xdr:graphicFrame macro="">
      <xdr:nvGraphicFramePr>
        <xdr:cNvPr id="2" name="Chart 1">
          <a:extLst>
            <a:ext uri="{FF2B5EF4-FFF2-40B4-BE49-F238E27FC236}">
              <a16:creationId xmlns:a16="http://schemas.microsoft.com/office/drawing/2014/main" id="{4ABD1845-E65B-4C6E-939D-68DC60970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xdr:row>
      <xdr:rowOff>9525</xdr:rowOff>
    </xdr:from>
    <xdr:to>
      <xdr:col>2</xdr:col>
      <xdr:colOff>3524250</xdr:colOff>
      <xdr:row>20</xdr:row>
      <xdr:rowOff>9525</xdr:rowOff>
    </xdr:to>
    <xdr:graphicFrame macro="">
      <xdr:nvGraphicFramePr>
        <xdr:cNvPr id="3" name="Chart 2">
          <a:extLst>
            <a:ext uri="{FF2B5EF4-FFF2-40B4-BE49-F238E27FC236}">
              <a16:creationId xmlns:a16="http://schemas.microsoft.com/office/drawing/2014/main" id="{A2BF15D3-4446-4CEE-ACD8-942CEAADB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xdr:row>
      <xdr:rowOff>0</xdr:rowOff>
    </xdr:from>
    <xdr:to>
      <xdr:col>4</xdr:col>
      <xdr:colOff>9525</xdr:colOff>
      <xdr:row>19</xdr:row>
      <xdr:rowOff>180975</xdr:rowOff>
    </xdr:to>
    <xdr:graphicFrame macro="">
      <xdr:nvGraphicFramePr>
        <xdr:cNvPr id="4" name="Chart 3">
          <a:extLst>
            <a:ext uri="{FF2B5EF4-FFF2-40B4-BE49-F238E27FC236}">
              <a16:creationId xmlns:a16="http://schemas.microsoft.com/office/drawing/2014/main" id="{76E87CEA-7013-4A4E-918A-37D0BEE54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xdr:row>
      <xdr:rowOff>0</xdr:rowOff>
    </xdr:from>
    <xdr:to>
      <xdr:col>5</xdr:col>
      <xdr:colOff>9525</xdr:colOff>
      <xdr:row>19</xdr:row>
      <xdr:rowOff>180975</xdr:rowOff>
    </xdr:to>
    <xdr:graphicFrame macro="">
      <xdr:nvGraphicFramePr>
        <xdr:cNvPr id="5" name="Chart 4">
          <a:extLst>
            <a:ext uri="{FF2B5EF4-FFF2-40B4-BE49-F238E27FC236}">
              <a16:creationId xmlns:a16="http://schemas.microsoft.com/office/drawing/2014/main" id="{54357F20-28D4-4383-93C3-71952F002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xdr:row>
      <xdr:rowOff>0</xdr:rowOff>
    </xdr:from>
    <xdr:to>
      <xdr:col>6</xdr:col>
      <xdr:colOff>9525</xdr:colOff>
      <xdr:row>19</xdr:row>
      <xdr:rowOff>180975</xdr:rowOff>
    </xdr:to>
    <xdr:graphicFrame macro="">
      <xdr:nvGraphicFramePr>
        <xdr:cNvPr id="6" name="Chart 5">
          <a:extLst>
            <a:ext uri="{FF2B5EF4-FFF2-40B4-BE49-F238E27FC236}">
              <a16:creationId xmlns:a16="http://schemas.microsoft.com/office/drawing/2014/main" id="{4B6BDB2A-15A4-4095-AF92-56A42FC2D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1</xdr:row>
      <xdr:rowOff>0</xdr:rowOff>
    </xdr:from>
    <xdr:to>
      <xdr:col>7</xdr:col>
      <xdr:colOff>9525</xdr:colOff>
      <xdr:row>19</xdr:row>
      <xdr:rowOff>180975</xdr:rowOff>
    </xdr:to>
    <xdr:graphicFrame macro="">
      <xdr:nvGraphicFramePr>
        <xdr:cNvPr id="7" name="Chart 6">
          <a:extLst>
            <a:ext uri="{FF2B5EF4-FFF2-40B4-BE49-F238E27FC236}">
              <a16:creationId xmlns:a16="http://schemas.microsoft.com/office/drawing/2014/main" id="{F379E674-C804-4ED8-B225-D1CF38608B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3505200</xdr:colOff>
      <xdr:row>1</xdr:row>
      <xdr:rowOff>9525</xdr:rowOff>
    </xdr:from>
    <xdr:to>
      <xdr:col>8</xdr:col>
      <xdr:colOff>0</xdr:colOff>
      <xdr:row>20</xdr:row>
      <xdr:rowOff>0</xdr:rowOff>
    </xdr:to>
    <xdr:graphicFrame macro="">
      <xdr:nvGraphicFramePr>
        <xdr:cNvPr id="8" name="Chart 7">
          <a:extLst>
            <a:ext uri="{FF2B5EF4-FFF2-40B4-BE49-F238E27FC236}">
              <a16:creationId xmlns:a16="http://schemas.microsoft.com/office/drawing/2014/main" id="{051B2E05-7B86-44B5-8B80-68A539C9C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3505200</xdr:colOff>
      <xdr:row>1</xdr:row>
      <xdr:rowOff>9525</xdr:rowOff>
    </xdr:from>
    <xdr:to>
      <xdr:col>9</xdr:col>
      <xdr:colOff>0</xdr:colOff>
      <xdr:row>20</xdr:row>
      <xdr:rowOff>0</xdr:rowOff>
    </xdr:to>
    <xdr:graphicFrame macro="">
      <xdr:nvGraphicFramePr>
        <xdr:cNvPr id="9" name="Chart 8">
          <a:extLst>
            <a:ext uri="{FF2B5EF4-FFF2-40B4-BE49-F238E27FC236}">
              <a16:creationId xmlns:a16="http://schemas.microsoft.com/office/drawing/2014/main" id="{3E332A17-9320-4961-9C6F-B70170D51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1</xdr:row>
      <xdr:rowOff>0</xdr:rowOff>
    </xdr:from>
    <xdr:to>
      <xdr:col>10</xdr:col>
      <xdr:colOff>9525</xdr:colOff>
      <xdr:row>19</xdr:row>
      <xdr:rowOff>180975</xdr:rowOff>
    </xdr:to>
    <xdr:graphicFrame macro="">
      <xdr:nvGraphicFramePr>
        <xdr:cNvPr id="10" name="Chart 9">
          <a:extLst>
            <a:ext uri="{FF2B5EF4-FFF2-40B4-BE49-F238E27FC236}">
              <a16:creationId xmlns:a16="http://schemas.microsoft.com/office/drawing/2014/main" id="{202B0998-5817-48E0-BB1B-DC35B8E0B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3505200</xdr:colOff>
      <xdr:row>1</xdr:row>
      <xdr:rowOff>9525</xdr:rowOff>
    </xdr:from>
    <xdr:to>
      <xdr:col>11</xdr:col>
      <xdr:colOff>0</xdr:colOff>
      <xdr:row>20</xdr:row>
      <xdr:rowOff>0</xdr:rowOff>
    </xdr:to>
    <xdr:graphicFrame macro="">
      <xdr:nvGraphicFramePr>
        <xdr:cNvPr id="11" name="Chart 10">
          <a:extLst>
            <a:ext uri="{FF2B5EF4-FFF2-40B4-BE49-F238E27FC236}">
              <a16:creationId xmlns:a16="http://schemas.microsoft.com/office/drawing/2014/main" id="{77175E5B-2466-48D8-A810-D889C38C9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12</xdr:col>
      <xdr:colOff>9525</xdr:colOff>
      <xdr:row>19</xdr:row>
      <xdr:rowOff>180975</xdr:rowOff>
    </xdr:to>
    <xdr:graphicFrame macro="">
      <xdr:nvGraphicFramePr>
        <xdr:cNvPr id="12" name="Chart 11">
          <a:extLst>
            <a:ext uri="{FF2B5EF4-FFF2-40B4-BE49-F238E27FC236}">
              <a16:creationId xmlns:a16="http://schemas.microsoft.com/office/drawing/2014/main" id="{43201DEB-E4AE-4024-905B-630C7B528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1</xdr:row>
      <xdr:rowOff>0</xdr:rowOff>
    </xdr:from>
    <xdr:to>
      <xdr:col>13</xdr:col>
      <xdr:colOff>9525</xdr:colOff>
      <xdr:row>19</xdr:row>
      <xdr:rowOff>180975</xdr:rowOff>
    </xdr:to>
    <xdr:graphicFrame macro="">
      <xdr:nvGraphicFramePr>
        <xdr:cNvPr id="13" name="Chart 12">
          <a:extLst>
            <a:ext uri="{FF2B5EF4-FFF2-40B4-BE49-F238E27FC236}">
              <a16:creationId xmlns:a16="http://schemas.microsoft.com/office/drawing/2014/main" id="{BA065619-64C6-4848-ADF5-D13753BDD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0</xdr:colOff>
      <xdr:row>1</xdr:row>
      <xdr:rowOff>0</xdr:rowOff>
    </xdr:from>
    <xdr:to>
      <xdr:col>14</xdr:col>
      <xdr:colOff>9525</xdr:colOff>
      <xdr:row>19</xdr:row>
      <xdr:rowOff>180975</xdr:rowOff>
    </xdr:to>
    <xdr:graphicFrame macro="">
      <xdr:nvGraphicFramePr>
        <xdr:cNvPr id="14" name="Chart 13">
          <a:extLst>
            <a:ext uri="{FF2B5EF4-FFF2-40B4-BE49-F238E27FC236}">
              <a16:creationId xmlns:a16="http://schemas.microsoft.com/office/drawing/2014/main" id="{6FEC49E2-A2AF-44D3-8CD6-2D61B1A78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0</xdr:colOff>
      <xdr:row>1</xdr:row>
      <xdr:rowOff>0</xdr:rowOff>
    </xdr:from>
    <xdr:to>
      <xdr:col>15</xdr:col>
      <xdr:colOff>9525</xdr:colOff>
      <xdr:row>19</xdr:row>
      <xdr:rowOff>180975</xdr:rowOff>
    </xdr:to>
    <xdr:graphicFrame macro="">
      <xdr:nvGraphicFramePr>
        <xdr:cNvPr id="15" name="Chart 14">
          <a:extLst>
            <a:ext uri="{FF2B5EF4-FFF2-40B4-BE49-F238E27FC236}">
              <a16:creationId xmlns:a16="http://schemas.microsoft.com/office/drawing/2014/main" id="{30263673-F160-4443-81CF-BAF2628219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1</xdr:row>
      <xdr:rowOff>0</xdr:rowOff>
    </xdr:from>
    <xdr:to>
      <xdr:col>16</xdr:col>
      <xdr:colOff>9525</xdr:colOff>
      <xdr:row>19</xdr:row>
      <xdr:rowOff>180975</xdr:rowOff>
    </xdr:to>
    <xdr:graphicFrame macro="">
      <xdr:nvGraphicFramePr>
        <xdr:cNvPr id="16" name="Chart 15">
          <a:extLst>
            <a:ext uri="{FF2B5EF4-FFF2-40B4-BE49-F238E27FC236}">
              <a16:creationId xmlns:a16="http://schemas.microsoft.com/office/drawing/2014/main" id="{C0804BCC-66C0-43D2-96EE-EE485727A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0</xdr:colOff>
      <xdr:row>1</xdr:row>
      <xdr:rowOff>0</xdr:rowOff>
    </xdr:from>
    <xdr:to>
      <xdr:col>17</xdr:col>
      <xdr:colOff>9525</xdr:colOff>
      <xdr:row>19</xdr:row>
      <xdr:rowOff>180975</xdr:rowOff>
    </xdr:to>
    <xdr:graphicFrame macro="">
      <xdr:nvGraphicFramePr>
        <xdr:cNvPr id="17" name="Chart 16">
          <a:extLst>
            <a:ext uri="{FF2B5EF4-FFF2-40B4-BE49-F238E27FC236}">
              <a16:creationId xmlns:a16="http://schemas.microsoft.com/office/drawing/2014/main" id="{ED9304AB-D7B7-422B-BB2B-62BDB949F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0</xdr:colOff>
      <xdr:row>1</xdr:row>
      <xdr:rowOff>0</xdr:rowOff>
    </xdr:from>
    <xdr:to>
      <xdr:col>18</xdr:col>
      <xdr:colOff>9525</xdr:colOff>
      <xdr:row>19</xdr:row>
      <xdr:rowOff>180975</xdr:rowOff>
    </xdr:to>
    <xdr:graphicFrame macro="">
      <xdr:nvGraphicFramePr>
        <xdr:cNvPr id="18" name="Chart 17">
          <a:extLst>
            <a:ext uri="{FF2B5EF4-FFF2-40B4-BE49-F238E27FC236}">
              <a16:creationId xmlns:a16="http://schemas.microsoft.com/office/drawing/2014/main" id="{9656B2BE-21CF-43BC-80E3-11EBB4E50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xdr:row>
      <xdr:rowOff>0</xdr:rowOff>
    </xdr:from>
    <xdr:to>
      <xdr:col>19</xdr:col>
      <xdr:colOff>9525</xdr:colOff>
      <xdr:row>19</xdr:row>
      <xdr:rowOff>180975</xdr:rowOff>
    </xdr:to>
    <xdr:graphicFrame macro="">
      <xdr:nvGraphicFramePr>
        <xdr:cNvPr id="20" name="Chart 19">
          <a:extLst>
            <a:ext uri="{FF2B5EF4-FFF2-40B4-BE49-F238E27FC236}">
              <a16:creationId xmlns:a16="http://schemas.microsoft.com/office/drawing/2014/main" id="{84F8D53D-6481-4963-9336-01D252F47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3505200</xdr:colOff>
      <xdr:row>1</xdr:row>
      <xdr:rowOff>9525</xdr:rowOff>
    </xdr:from>
    <xdr:to>
      <xdr:col>20</xdr:col>
      <xdr:colOff>0</xdr:colOff>
      <xdr:row>20</xdr:row>
      <xdr:rowOff>0</xdr:rowOff>
    </xdr:to>
    <xdr:graphicFrame macro="">
      <xdr:nvGraphicFramePr>
        <xdr:cNvPr id="21" name="Chart 20">
          <a:extLst>
            <a:ext uri="{FF2B5EF4-FFF2-40B4-BE49-F238E27FC236}">
              <a16:creationId xmlns:a16="http://schemas.microsoft.com/office/drawing/2014/main" id="{3508E587-88B9-40DE-B436-AC727D435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0</xdr:colOff>
      <xdr:row>1</xdr:row>
      <xdr:rowOff>0</xdr:rowOff>
    </xdr:from>
    <xdr:to>
      <xdr:col>21</xdr:col>
      <xdr:colOff>9525</xdr:colOff>
      <xdr:row>19</xdr:row>
      <xdr:rowOff>180975</xdr:rowOff>
    </xdr:to>
    <xdr:graphicFrame macro="">
      <xdr:nvGraphicFramePr>
        <xdr:cNvPr id="22" name="Chart 21">
          <a:extLst>
            <a:ext uri="{FF2B5EF4-FFF2-40B4-BE49-F238E27FC236}">
              <a16:creationId xmlns:a16="http://schemas.microsoft.com/office/drawing/2014/main" id="{7D75201E-E125-4AE6-9054-C81660E82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0</xdr:colOff>
      <xdr:row>1</xdr:row>
      <xdr:rowOff>0</xdr:rowOff>
    </xdr:from>
    <xdr:to>
      <xdr:col>22</xdr:col>
      <xdr:colOff>9525</xdr:colOff>
      <xdr:row>19</xdr:row>
      <xdr:rowOff>180975</xdr:rowOff>
    </xdr:to>
    <xdr:graphicFrame macro="">
      <xdr:nvGraphicFramePr>
        <xdr:cNvPr id="23" name="Chart 22">
          <a:extLst>
            <a:ext uri="{FF2B5EF4-FFF2-40B4-BE49-F238E27FC236}">
              <a16:creationId xmlns:a16="http://schemas.microsoft.com/office/drawing/2014/main" id="{A6C917E6-34C0-4121-8C4B-91CC97F98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9525</xdr:colOff>
      <xdr:row>19</xdr:row>
      <xdr:rowOff>171450</xdr:rowOff>
    </xdr:from>
    <xdr:to>
      <xdr:col>1</xdr:col>
      <xdr:colOff>3514724</xdr:colOff>
      <xdr:row>38</xdr:row>
      <xdr:rowOff>152401</xdr:rowOff>
    </xdr:to>
    <xdr:graphicFrame macro="">
      <xdr:nvGraphicFramePr>
        <xdr:cNvPr id="26" name="Chart 25">
          <a:extLst>
            <a:ext uri="{FF2B5EF4-FFF2-40B4-BE49-F238E27FC236}">
              <a16:creationId xmlns:a16="http://schemas.microsoft.com/office/drawing/2014/main" id="{A50BF56F-8235-46C3-90E9-6040974F9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0</xdr:colOff>
      <xdr:row>20</xdr:row>
      <xdr:rowOff>0</xdr:rowOff>
    </xdr:from>
    <xdr:to>
      <xdr:col>2</xdr:col>
      <xdr:colOff>3505199</xdr:colOff>
      <xdr:row>38</xdr:row>
      <xdr:rowOff>178506</xdr:rowOff>
    </xdr:to>
    <xdr:graphicFrame macro="">
      <xdr:nvGraphicFramePr>
        <xdr:cNvPr id="27" name="Chart 26">
          <a:extLst>
            <a:ext uri="{FF2B5EF4-FFF2-40B4-BE49-F238E27FC236}">
              <a16:creationId xmlns:a16="http://schemas.microsoft.com/office/drawing/2014/main" id="{C8E4F487-490F-40BB-8FD1-A4EA3A70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3537303</xdr:colOff>
      <xdr:row>20</xdr:row>
      <xdr:rowOff>0</xdr:rowOff>
    </xdr:from>
    <xdr:to>
      <xdr:col>3</xdr:col>
      <xdr:colOff>3500613</xdr:colOff>
      <xdr:row>38</xdr:row>
      <xdr:rowOff>188031</xdr:rowOff>
    </xdr:to>
    <xdr:graphicFrame macro="">
      <xdr:nvGraphicFramePr>
        <xdr:cNvPr id="28" name="Chart 27">
          <a:extLst>
            <a:ext uri="{FF2B5EF4-FFF2-40B4-BE49-F238E27FC236}">
              <a16:creationId xmlns:a16="http://schemas.microsoft.com/office/drawing/2014/main" id="{9EFDF42B-777B-4ACE-8BC2-9819CCC1D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0</xdr:colOff>
      <xdr:row>20</xdr:row>
      <xdr:rowOff>0</xdr:rowOff>
    </xdr:from>
    <xdr:to>
      <xdr:col>4</xdr:col>
      <xdr:colOff>3502024</xdr:colOff>
      <xdr:row>38</xdr:row>
      <xdr:rowOff>188031</xdr:rowOff>
    </xdr:to>
    <xdr:graphicFrame macro="">
      <xdr:nvGraphicFramePr>
        <xdr:cNvPr id="29" name="Chart 28">
          <a:extLst>
            <a:ext uri="{FF2B5EF4-FFF2-40B4-BE49-F238E27FC236}">
              <a16:creationId xmlns:a16="http://schemas.microsoft.com/office/drawing/2014/main" id="{17CFD4EB-30B5-4787-9F77-9410E2002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xdr:col>
      <xdr:colOff>0</xdr:colOff>
      <xdr:row>20</xdr:row>
      <xdr:rowOff>0</xdr:rowOff>
    </xdr:from>
    <xdr:to>
      <xdr:col>5</xdr:col>
      <xdr:colOff>3502024</xdr:colOff>
      <xdr:row>38</xdr:row>
      <xdr:rowOff>188031</xdr:rowOff>
    </xdr:to>
    <xdr:graphicFrame macro="">
      <xdr:nvGraphicFramePr>
        <xdr:cNvPr id="30" name="Chart 29">
          <a:extLst>
            <a:ext uri="{FF2B5EF4-FFF2-40B4-BE49-F238E27FC236}">
              <a16:creationId xmlns:a16="http://schemas.microsoft.com/office/drawing/2014/main" id="{76B6DC65-402B-49A1-A746-E0C699F21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0</xdr:colOff>
      <xdr:row>20</xdr:row>
      <xdr:rowOff>0</xdr:rowOff>
    </xdr:from>
    <xdr:to>
      <xdr:col>6</xdr:col>
      <xdr:colOff>3502024</xdr:colOff>
      <xdr:row>38</xdr:row>
      <xdr:rowOff>188031</xdr:rowOff>
    </xdr:to>
    <xdr:graphicFrame macro="">
      <xdr:nvGraphicFramePr>
        <xdr:cNvPr id="31" name="Chart 30">
          <a:extLst>
            <a:ext uri="{FF2B5EF4-FFF2-40B4-BE49-F238E27FC236}">
              <a16:creationId xmlns:a16="http://schemas.microsoft.com/office/drawing/2014/main" id="{E7373D43-C835-4039-9473-BC823F226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7</xdr:col>
      <xdr:colOff>0</xdr:colOff>
      <xdr:row>20</xdr:row>
      <xdr:rowOff>0</xdr:rowOff>
    </xdr:from>
    <xdr:to>
      <xdr:col>7</xdr:col>
      <xdr:colOff>3502024</xdr:colOff>
      <xdr:row>38</xdr:row>
      <xdr:rowOff>188031</xdr:rowOff>
    </xdr:to>
    <xdr:graphicFrame macro="">
      <xdr:nvGraphicFramePr>
        <xdr:cNvPr id="32" name="Chart 31">
          <a:extLst>
            <a:ext uri="{FF2B5EF4-FFF2-40B4-BE49-F238E27FC236}">
              <a16:creationId xmlns:a16="http://schemas.microsoft.com/office/drawing/2014/main" id="{7D8B21BD-BBB3-4A0E-B539-870551143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0</xdr:colOff>
      <xdr:row>20</xdr:row>
      <xdr:rowOff>0</xdr:rowOff>
    </xdr:from>
    <xdr:to>
      <xdr:col>8</xdr:col>
      <xdr:colOff>3502024</xdr:colOff>
      <xdr:row>38</xdr:row>
      <xdr:rowOff>188031</xdr:rowOff>
    </xdr:to>
    <xdr:graphicFrame macro="">
      <xdr:nvGraphicFramePr>
        <xdr:cNvPr id="33" name="Chart 32">
          <a:extLst>
            <a:ext uri="{FF2B5EF4-FFF2-40B4-BE49-F238E27FC236}">
              <a16:creationId xmlns:a16="http://schemas.microsoft.com/office/drawing/2014/main" id="{8A67177B-5CB8-4007-9F68-206FF9D24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9</xdr:col>
      <xdr:colOff>0</xdr:colOff>
      <xdr:row>20</xdr:row>
      <xdr:rowOff>0</xdr:rowOff>
    </xdr:from>
    <xdr:to>
      <xdr:col>9</xdr:col>
      <xdr:colOff>3502024</xdr:colOff>
      <xdr:row>38</xdr:row>
      <xdr:rowOff>188031</xdr:rowOff>
    </xdr:to>
    <xdr:graphicFrame macro="">
      <xdr:nvGraphicFramePr>
        <xdr:cNvPr id="34" name="Chart 33">
          <a:extLst>
            <a:ext uri="{FF2B5EF4-FFF2-40B4-BE49-F238E27FC236}">
              <a16:creationId xmlns:a16="http://schemas.microsoft.com/office/drawing/2014/main" id="{24A1EF48-E28B-4A9D-8075-193D000AE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0</xdr:colOff>
      <xdr:row>20</xdr:row>
      <xdr:rowOff>0</xdr:rowOff>
    </xdr:from>
    <xdr:to>
      <xdr:col>10</xdr:col>
      <xdr:colOff>3502024</xdr:colOff>
      <xdr:row>38</xdr:row>
      <xdr:rowOff>188031</xdr:rowOff>
    </xdr:to>
    <xdr:graphicFrame macro="">
      <xdr:nvGraphicFramePr>
        <xdr:cNvPr id="35" name="Chart 34">
          <a:extLst>
            <a:ext uri="{FF2B5EF4-FFF2-40B4-BE49-F238E27FC236}">
              <a16:creationId xmlns:a16="http://schemas.microsoft.com/office/drawing/2014/main" id="{75ACC3FA-BA72-4928-BD11-439710A22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11</xdr:col>
      <xdr:colOff>0</xdr:colOff>
      <xdr:row>20</xdr:row>
      <xdr:rowOff>0</xdr:rowOff>
    </xdr:from>
    <xdr:to>
      <xdr:col>11</xdr:col>
      <xdr:colOff>3502024</xdr:colOff>
      <xdr:row>38</xdr:row>
      <xdr:rowOff>188031</xdr:rowOff>
    </xdr:to>
    <xdr:graphicFrame macro="">
      <xdr:nvGraphicFramePr>
        <xdr:cNvPr id="36" name="Chart 35">
          <a:extLst>
            <a:ext uri="{FF2B5EF4-FFF2-40B4-BE49-F238E27FC236}">
              <a16:creationId xmlns:a16="http://schemas.microsoft.com/office/drawing/2014/main" id="{6F587A1F-B58B-4994-9F83-559FE7DB7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0</xdr:colOff>
      <xdr:row>20</xdr:row>
      <xdr:rowOff>0</xdr:rowOff>
    </xdr:from>
    <xdr:to>
      <xdr:col>12</xdr:col>
      <xdr:colOff>3502024</xdr:colOff>
      <xdr:row>38</xdr:row>
      <xdr:rowOff>188031</xdr:rowOff>
    </xdr:to>
    <xdr:graphicFrame macro="">
      <xdr:nvGraphicFramePr>
        <xdr:cNvPr id="37" name="Chart 36">
          <a:extLst>
            <a:ext uri="{FF2B5EF4-FFF2-40B4-BE49-F238E27FC236}">
              <a16:creationId xmlns:a16="http://schemas.microsoft.com/office/drawing/2014/main" id="{CC87184D-86C0-44BF-B2E3-B8A208B05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13</xdr:col>
      <xdr:colOff>0</xdr:colOff>
      <xdr:row>20</xdr:row>
      <xdr:rowOff>0</xdr:rowOff>
    </xdr:from>
    <xdr:to>
      <xdr:col>13</xdr:col>
      <xdr:colOff>3502024</xdr:colOff>
      <xdr:row>38</xdr:row>
      <xdr:rowOff>188031</xdr:rowOff>
    </xdr:to>
    <xdr:graphicFrame macro="">
      <xdr:nvGraphicFramePr>
        <xdr:cNvPr id="38" name="Chart 37">
          <a:extLst>
            <a:ext uri="{FF2B5EF4-FFF2-40B4-BE49-F238E27FC236}">
              <a16:creationId xmlns:a16="http://schemas.microsoft.com/office/drawing/2014/main" id="{359526F4-2469-42D5-B06A-D90D5588E7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14</xdr:col>
      <xdr:colOff>0</xdr:colOff>
      <xdr:row>20</xdr:row>
      <xdr:rowOff>0</xdr:rowOff>
    </xdr:from>
    <xdr:to>
      <xdr:col>14</xdr:col>
      <xdr:colOff>3502024</xdr:colOff>
      <xdr:row>38</xdr:row>
      <xdr:rowOff>188031</xdr:rowOff>
    </xdr:to>
    <xdr:graphicFrame macro="">
      <xdr:nvGraphicFramePr>
        <xdr:cNvPr id="39" name="Chart 38">
          <a:extLst>
            <a:ext uri="{FF2B5EF4-FFF2-40B4-BE49-F238E27FC236}">
              <a16:creationId xmlns:a16="http://schemas.microsoft.com/office/drawing/2014/main" id="{D142F904-E373-4C77-A3E2-EA1F09C28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15</xdr:col>
      <xdr:colOff>0</xdr:colOff>
      <xdr:row>20</xdr:row>
      <xdr:rowOff>0</xdr:rowOff>
    </xdr:from>
    <xdr:to>
      <xdr:col>15</xdr:col>
      <xdr:colOff>3502024</xdr:colOff>
      <xdr:row>38</xdr:row>
      <xdr:rowOff>188031</xdr:rowOff>
    </xdr:to>
    <xdr:graphicFrame macro="">
      <xdr:nvGraphicFramePr>
        <xdr:cNvPr id="40" name="Chart 39">
          <a:extLst>
            <a:ext uri="{FF2B5EF4-FFF2-40B4-BE49-F238E27FC236}">
              <a16:creationId xmlns:a16="http://schemas.microsoft.com/office/drawing/2014/main" id="{F2808BEC-3CFC-4CCA-B1C7-50BC4534F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16</xdr:col>
      <xdr:colOff>0</xdr:colOff>
      <xdr:row>20</xdr:row>
      <xdr:rowOff>0</xdr:rowOff>
    </xdr:from>
    <xdr:to>
      <xdr:col>16</xdr:col>
      <xdr:colOff>3502024</xdr:colOff>
      <xdr:row>38</xdr:row>
      <xdr:rowOff>188031</xdr:rowOff>
    </xdr:to>
    <xdr:graphicFrame macro="">
      <xdr:nvGraphicFramePr>
        <xdr:cNvPr id="41" name="Chart 40">
          <a:extLst>
            <a:ext uri="{FF2B5EF4-FFF2-40B4-BE49-F238E27FC236}">
              <a16:creationId xmlns:a16="http://schemas.microsoft.com/office/drawing/2014/main" id="{5659840C-8243-4553-90EF-BFD6DE669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17</xdr:col>
      <xdr:colOff>0</xdr:colOff>
      <xdr:row>20</xdr:row>
      <xdr:rowOff>0</xdr:rowOff>
    </xdr:from>
    <xdr:to>
      <xdr:col>17</xdr:col>
      <xdr:colOff>3502024</xdr:colOff>
      <xdr:row>38</xdr:row>
      <xdr:rowOff>188031</xdr:rowOff>
    </xdr:to>
    <xdr:graphicFrame macro="">
      <xdr:nvGraphicFramePr>
        <xdr:cNvPr id="42" name="Chart 41">
          <a:extLst>
            <a:ext uri="{FF2B5EF4-FFF2-40B4-BE49-F238E27FC236}">
              <a16:creationId xmlns:a16="http://schemas.microsoft.com/office/drawing/2014/main" id="{EB371FF8-47A1-4CE0-AB31-659D6A90C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0</xdr:colOff>
      <xdr:row>20</xdr:row>
      <xdr:rowOff>0</xdr:rowOff>
    </xdr:from>
    <xdr:to>
      <xdr:col>18</xdr:col>
      <xdr:colOff>3502024</xdr:colOff>
      <xdr:row>38</xdr:row>
      <xdr:rowOff>188031</xdr:rowOff>
    </xdr:to>
    <xdr:graphicFrame macro="">
      <xdr:nvGraphicFramePr>
        <xdr:cNvPr id="43" name="Chart 42">
          <a:extLst>
            <a:ext uri="{FF2B5EF4-FFF2-40B4-BE49-F238E27FC236}">
              <a16:creationId xmlns:a16="http://schemas.microsoft.com/office/drawing/2014/main" id="{6067A27A-A501-4802-9E1D-613A9C91B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19</xdr:col>
      <xdr:colOff>0</xdr:colOff>
      <xdr:row>20</xdr:row>
      <xdr:rowOff>0</xdr:rowOff>
    </xdr:from>
    <xdr:to>
      <xdr:col>19</xdr:col>
      <xdr:colOff>3502024</xdr:colOff>
      <xdr:row>38</xdr:row>
      <xdr:rowOff>188031</xdr:rowOff>
    </xdr:to>
    <xdr:graphicFrame macro="">
      <xdr:nvGraphicFramePr>
        <xdr:cNvPr id="44" name="Chart 43">
          <a:extLst>
            <a:ext uri="{FF2B5EF4-FFF2-40B4-BE49-F238E27FC236}">
              <a16:creationId xmlns:a16="http://schemas.microsoft.com/office/drawing/2014/main" id="{0631C541-D8F6-4BCA-886E-34385D8EC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20</xdr:col>
      <xdr:colOff>31397</xdr:colOff>
      <xdr:row>20</xdr:row>
      <xdr:rowOff>0</xdr:rowOff>
    </xdr:from>
    <xdr:to>
      <xdr:col>21</xdr:col>
      <xdr:colOff>16579</xdr:colOff>
      <xdr:row>38</xdr:row>
      <xdr:rowOff>188031</xdr:rowOff>
    </xdr:to>
    <xdr:graphicFrame macro="">
      <xdr:nvGraphicFramePr>
        <xdr:cNvPr id="45" name="Chart 44">
          <a:extLst>
            <a:ext uri="{FF2B5EF4-FFF2-40B4-BE49-F238E27FC236}">
              <a16:creationId xmlns:a16="http://schemas.microsoft.com/office/drawing/2014/main" id="{9496DCAC-6C1F-4398-B4F2-9A84AB062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3499556</xdr:colOff>
      <xdr:row>20</xdr:row>
      <xdr:rowOff>0</xdr:rowOff>
    </xdr:from>
    <xdr:to>
      <xdr:col>21</xdr:col>
      <xdr:colOff>3487913</xdr:colOff>
      <xdr:row>38</xdr:row>
      <xdr:rowOff>188031</xdr:rowOff>
    </xdr:to>
    <xdr:graphicFrame macro="">
      <xdr:nvGraphicFramePr>
        <xdr:cNvPr id="46" name="Chart 45">
          <a:extLst>
            <a:ext uri="{FF2B5EF4-FFF2-40B4-BE49-F238E27FC236}">
              <a16:creationId xmlns:a16="http://schemas.microsoft.com/office/drawing/2014/main" id="{BAA915F1-EDC8-49D3-819A-7B7EA85D4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Timothy McCubbin" id="{0CD7CBB9-6CF0-49AF-BB15-8E580C5F3159}" userId="S::uqtmccub@uq.edu.au::179cccb4-d6f0-4268-a4e8-0d893520570a"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2-12-05T04:28:33.68" personId="{0CD7CBB9-6CF0-49AF-BB15-8E580C5F3159}" id="{0B6DA671-3436-4FAA-BFE5-74F5AC0842AD}">
    <text>Shaded = inputs</text>
  </threadedComment>
  <threadedComment ref="R2" dT="2022-12-05T02:19:11.12" personId="{0CD7CBB9-6CF0-49AF-BB15-8E580C5F3159}" id="{896884ED-B129-4B2A-A3B0-B8DAEF9A578E}">
    <text>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ext>
  </threadedComment>
  <threadedComment ref="B4" dT="2022-11-28T14:51:36.98" personId="{0CD7CBB9-6CF0-49AF-BB15-8E580C5F3159}" id="{A858C46A-BAA4-47BF-A4A6-27D8348086F5}">
    <text>Up to 50 data points are currently handled</text>
  </threadedComment>
  <threadedComment ref="AF4" dT="2022-12-05T04:29:08.59" personId="{0CD7CBB9-6CF0-49AF-BB15-8E580C5F3159}" id="{9858CD5B-F26C-4510-BB08-815D0324970D}">
    <text>These are inputs from the user that require selection of a value from a list, appearing as an arrow to the right of the cell.</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11-28T14:50:49.16" personId="{0CD7CBB9-6CF0-49AF-BB15-8E580C5F3159}" id="{BDEC53A5-2636-40F5-ACB1-12D2BEBFF1E7}">
    <text>Determine the time increment adjsutment to apply based on the dilution factor and feed amount during the interval under consideration. Note that to facilitate use, the feed definition columns do not need to be in the same order as the experimental data columns.</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1-28T14:46:48.15" personId="{0CD7CBB9-6CF0-49AF-BB15-8E580C5F3159}" id="{95ECBCC8-348B-447D-BD05-2D07354759C6}">
    <text>We use the NA() function here to identify missing values, or the function would treat the output as 0 which is not correct.</text>
  </threadedComment>
</ThreadedComments>
</file>

<file path=xl/threadedComments/threadedComment4.xml><?xml version="1.0" encoding="utf-8"?>
<ThreadedComments xmlns="http://schemas.microsoft.com/office/spreadsheetml/2018/threadedcomments" xmlns:x="http://schemas.openxmlformats.org/spreadsheetml/2006/main">
  <threadedComment ref="B40" dT="2022-11-28T14:38:47.19" personId="{0CD7CBB9-6CF0-49AF-BB15-8E580C5F3159}" id="{F266F844-11FD-47B8-A949-819E5B1802B2}">
    <text>We define the beginning of the phase to calculate the yield/rate over. We specify the biomass concentration to use here. This manipulates the data on the phase helper spreadsheet</text>
  </threadedComment>
  <threadedComment ref="B42" dT="2022-11-28T14:40:09.51" personId="{0CD7CBB9-6CF0-49AF-BB15-8E580C5F3159}" id="{84C68E18-97A2-475A-98F8-D84B0EDF01B8}">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45" dT="2022-11-28T14:41:03.23" personId="{0CD7CBB9-6CF0-49AF-BB15-8E580C5F3159}" id="{B06DCF3A-49E5-4AC1-904E-4E386090BA76}">
    <text>Yield is calculated based on data from the phase helper tab. The formula allows for the exclusion of any non-numbers from the calculation.</text>
  </threadedComment>
  <threadedComment ref="B46" dT="2022-11-28T14:41:33.78" personId="{0CD7CBB9-6CF0-49AF-BB15-8E580C5F3159}" id="{17408962-826E-40E0-B3B3-A1EB662988B7}">
    <text>Standard error of the slope (standard deviation) is calculated from the linest function</text>
  </threadedComment>
  <threadedComment ref="B47" dT="2022-11-28T14:42:28.64" personId="{0CD7CBB9-6CF0-49AF-BB15-8E580C5F3159}" id="{33C7CB54-71A6-4B66-9BB0-EBF02B582628}">
    <text>Rate = growth rate times yield</text>
  </threadedComment>
  <threadedComment ref="B48" dT="2022-11-28T14:45:44.93" personId="{0CD7CBB9-6CF0-49AF-BB15-8E580C5F3159}" id="{8427A217-2DC0-4490-8A69-2B4E64A77CBC}">
    <text>Error calculated using propagation of error. std dev rate = rate X sqrt([stdev(yield)/mean(yield)]^2+[stdev(growth rate)/mean(growth rate)]^2</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2-11-28T14:52:49.25" personId="{0CD7CBB9-6CF0-49AF-BB15-8E580C5F3159}" id="{46BF2512-EA40-46E5-AB80-351E3AC6B421}">
    <text>Up to 3 feeds are currently handled. If more are required but do not consist of substrates, it is advised to pool them (e.g. anti-foam and pH feeds).</text>
  </threadedComment>
  <threadedComment ref="C8" dT="2022-11-28T14:54:05.18" personId="{0CD7CBB9-6CF0-49AF-BB15-8E580C5F3159}" id="{B3902E8B-B10A-4EDB-A25B-7CDC0E681CA6}">
    <text>Order of columsn does not need to be conserved between raw data and feed composition, but the column names do. This acts as a flag to let the user know that a feed component is not measured in the concentration tab.</text>
  </threadedComment>
</ThreadedComments>
</file>

<file path=xl/threadedComments/threadedComment6.xml><?xml version="1.0" encoding="utf-8"?>
<ThreadedComments xmlns="http://schemas.microsoft.com/office/spreadsheetml/2018/threadedcomments" xmlns:x="http://schemas.openxmlformats.org/spreadsheetml/2006/main">
  <threadedComment ref="A202" dT="2022-12-05T04:20:50.20" personId="{0CD7CBB9-6CF0-49AF-BB15-8E580C5F3159}" id="{B58E2D12-3A7D-4D5B-8735-4F6F071F1AAA}">
    <text>Primarily based on: https://www.real-statistics.com/multiple-regression/outliers-and-influencers/</text>
  </threadedComment>
  <threadedComment ref="A203" dT="2022-11-29T00:30:00.14" personId="{0CD7CBB9-6CF0-49AF-BB15-8E580C5F3159}" id="{205AADDE-DCF8-4C9D-9165-5545414D1425}">
    <text>Residuals</text>
  </threadedComment>
  <threadedComment ref="A253" dT="2022-12-05T01:50:42.71" personId="{0CD7CBB9-6CF0-49AF-BB15-8E580C5F3159}" id="{E2F4D0EC-FB2A-4F13-8B78-2AB1C85C1175}">
    <text>Counts number of data pairs used for fit</text>
  </threadedComment>
  <threadedComment ref="A254" dT="2022-12-05T02:00:03.30" personId="{0CD7CBB9-6CF0-49AF-BB15-8E580C5F3159}" id="{BC79044D-75D1-449D-8AA8-E3E9935EB7CF}">
    <text>Mean of X (biomass)</text>
  </threadedComment>
  <threadedComment ref="A255" dT="2022-12-05T02:00:18.58" personId="{0CD7CBB9-6CF0-49AF-BB15-8E580C5F3159}" id="{B9917317-C44B-43FC-92E9-1BC1C414E961}">
    <text>SS of x values</text>
  </threadedComment>
  <threadedComment ref="A256" dT="2022-12-05T02:02:36.27" personId="{0CD7CBB9-6CF0-49AF-BB15-8E580C5F3159}" id="{6F8B6074-6104-4EF3-8582-CBD82785350F}">
    <text>SS of errors</text>
  </threadedComment>
  <threadedComment ref="A257" dT="2022-12-05T02:03:04.80" personId="{0CD7CBB9-6CF0-49AF-BB15-8E580C5F3159}" id="{FD6D5EDF-7CDC-424E-8B55-DC520636BD95}">
    <text>df for the error = count - 1 (ind var) -1</text>
  </threadedComment>
  <threadedComment ref="A258" dT="2022-12-05T02:04:47.14" personId="{0CD7CBB9-6CF0-49AF-BB15-8E580C5F3159}" id="{33E27368-E945-4C28-BB70-F3069BE04502}">
    <text>MSE - mean squared error</text>
  </threadedComment>
  <threadedComment ref="A309" dT="2022-12-05T02:17:12.40" personId="{0CD7CBB9-6CF0-49AF-BB15-8E580C5F3159}" id="{9F6F09C9-8BFB-4A73-B799-EBA6B2D9B3E8}">
    <text>Cook's distance, D &gt; 1 suggests poss. outlier candidate</text>
  </threadedComment>
  <threadedComment ref="A359" dT="2022-12-05T02:44:04.06" personId="{0CD7CBB9-6CF0-49AF-BB15-8E580C5F3159}" id="{AF8D60B8-5D18-4668-92D6-DDBB35E36863}">
    <text>Report outlying points by biomass value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4CC5-F657-4C4D-A9EB-ACA229EF7E53}">
  <dimension ref="A1:A10"/>
  <sheetViews>
    <sheetView zoomScale="140" zoomScaleNormal="140" workbookViewId="0">
      <selection activeCell="A8" sqref="A8"/>
    </sheetView>
  </sheetViews>
  <sheetFormatPr baseColWidth="10" defaultColWidth="8.83203125" defaultRowHeight="15" x14ac:dyDescent="0.2"/>
  <sheetData>
    <row r="1" spans="1:1" x14ac:dyDescent="0.2">
      <c r="A1" s="7" t="s">
        <v>90</v>
      </c>
    </row>
    <row r="2" spans="1:1" x14ac:dyDescent="0.2">
      <c r="A2" t="s">
        <v>91</v>
      </c>
    </row>
    <row r="3" spans="1:1" x14ac:dyDescent="0.2">
      <c r="A3" t="s">
        <v>92</v>
      </c>
    </row>
    <row r="4" spans="1:1" x14ac:dyDescent="0.2">
      <c r="A4" t="s">
        <v>93</v>
      </c>
    </row>
    <row r="5" spans="1:1" x14ac:dyDescent="0.2">
      <c r="A5" t="s">
        <v>94</v>
      </c>
    </row>
    <row r="6" spans="1:1" x14ac:dyDescent="0.2">
      <c r="A6" t="s">
        <v>95</v>
      </c>
    </row>
    <row r="7" spans="1:1" x14ac:dyDescent="0.2">
      <c r="A7" t="s">
        <v>99</v>
      </c>
    </row>
    <row r="8" spans="1:1" x14ac:dyDescent="0.2">
      <c r="A8" t="s">
        <v>100</v>
      </c>
    </row>
    <row r="9" spans="1:1" x14ac:dyDescent="0.2">
      <c r="A9" t="s">
        <v>112</v>
      </c>
    </row>
    <row r="10" spans="1:1" x14ac:dyDescent="0.2">
      <c r="A10"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33F7-B043-4693-8881-2C5AD2485704}">
  <dimension ref="A1:B20"/>
  <sheetViews>
    <sheetView tabSelected="1" workbookViewId="0">
      <selection activeCell="A21" sqref="A21"/>
    </sheetView>
  </sheetViews>
  <sheetFormatPr baseColWidth="10" defaultColWidth="8.83203125" defaultRowHeight="15" x14ac:dyDescent="0.2"/>
  <cols>
    <col min="2" max="2" width="255.6640625" customWidth="1"/>
    <col min="3" max="3" width="13.1640625" customWidth="1"/>
  </cols>
  <sheetData>
    <row r="1" spans="1:2" x14ac:dyDescent="0.2">
      <c r="A1" s="37" t="s">
        <v>96</v>
      </c>
      <c r="B1" s="37"/>
    </row>
    <row r="2" spans="1:2" x14ac:dyDescent="0.2">
      <c r="A2" s="7" t="s">
        <v>97</v>
      </c>
      <c r="B2" s="7" t="s">
        <v>98</v>
      </c>
    </row>
    <row r="3" spans="1:2" x14ac:dyDescent="0.2">
      <c r="A3">
        <v>1</v>
      </c>
      <c r="B3" t="s">
        <v>101</v>
      </c>
    </row>
    <row r="4" spans="1:2" ht="32" x14ac:dyDescent="0.2">
      <c r="A4">
        <v>2</v>
      </c>
      <c r="B4" s="36" t="s">
        <v>102</v>
      </c>
    </row>
    <row r="5" spans="1:2" x14ac:dyDescent="0.2">
      <c r="A5">
        <v>3</v>
      </c>
      <c r="B5" t="s">
        <v>103</v>
      </c>
    </row>
    <row r="6" spans="1:2" ht="16" x14ac:dyDescent="0.2">
      <c r="A6">
        <v>4</v>
      </c>
      <c r="B6" s="36" t="s">
        <v>104</v>
      </c>
    </row>
    <row r="7" spans="1:2" x14ac:dyDescent="0.2">
      <c r="A7" s="37" t="s">
        <v>105</v>
      </c>
      <c r="B7" s="37"/>
    </row>
    <row r="8" spans="1:2" x14ac:dyDescent="0.2">
      <c r="A8" s="7" t="s">
        <v>97</v>
      </c>
      <c r="B8" s="7" t="s">
        <v>98</v>
      </c>
    </row>
    <row r="9" spans="1:2" x14ac:dyDescent="0.2">
      <c r="A9">
        <v>1</v>
      </c>
      <c r="B9" t="s">
        <v>106</v>
      </c>
    </row>
    <row r="10" spans="1:2" x14ac:dyDescent="0.2">
      <c r="A10">
        <v>2</v>
      </c>
      <c r="B10" t="s">
        <v>107</v>
      </c>
    </row>
    <row r="11" spans="1:2" x14ac:dyDescent="0.2">
      <c r="A11" s="37" t="s">
        <v>108</v>
      </c>
      <c r="B11" s="37"/>
    </row>
    <row r="12" spans="1:2" x14ac:dyDescent="0.2">
      <c r="A12" s="7" t="s">
        <v>97</v>
      </c>
      <c r="B12" s="7" t="s">
        <v>98</v>
      </c>
    </row>
    <row r="13" spans="1:2" x14ac:dyDescent="0.2">
      <c r="A13">
        <v>1</v>
      </c>
      <c r="B13" t="s">
        <v>109</v>
      </c>
    </row>
    <row r="14" spans="1:2" x14ac:dyDescent="0.2">
      <c r="A14">
        <v>2</v>
      </c>
      <c r="B14" t="s">
        <v>110</v>
      </c>
    </row>
    <row r="15" spans="1:2" x14ac:dyDescent="0.2">
      <c r="A15" s="7" t="s">
        <v>111</v>
      </c>
    </row>
    <row r="16" spans="1:2" x14ac:dyDescent="0.2">
      <c r="A16" s="7" t="s">
        <v>97</v>
      </c>
      <c r="B16" s="7" t="s">
        <v>98</v>
      </c>
    </row>
    <row r="17" spans="1:2" x14ac:dyDescent="0.2">
      <c r="A17">
        <v>1</v>
      </c>
      <c r="B17" t="s">
        <v>113</v>
      </c>
    </row>
    <row r="18" spans="1:2" ht="32" x14ac:dyDescent="0.2">
      <c r="A18">
        <v>2</v>
      </c>
      <c r="B18" s="36" t="s">
        <v>115</v>
      </c>
    </row>
    <row r="19" spans="1:2" ht="32" x14ac:dyDescent="0.2">
      <c r="A19">
        <v>3</v>
      </c>
      <c r="B19" s="36" t="s">
        <v>116</v>
      </c>
    </row>
    <row r="20" spans="1:2" x14ac:dyDescent="0.2">
      <c r="A20">
        <v>4</v>
      </c>
      <c r="B20" t="s">
        <v>117</v>
      </c>
    </row>
  </sheetData>
  <mergeCells count="3">
    <mergeCell ref="A1:B1"/>
    <mergeCell ref="A7:B7"/>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F067-8189-4A01-B68C-F96953AF2071}">
  <dimension ref="A1:AT41"/>
  <sheetViews>
    <sheetView topLeftCell="S1" zoomScaleNormal="100" workbookViewId="0">
      <selection activeCell="AN5" sqref="AN5"/>
    </sheetView>
  </sheetViews>
  <sheetFormatPr baseColWidth="10" defaultColWidth="8.83203125" defaultRowHeight="15" x14ac:dyDescent="0.2"/>
  <cols>
    <col min="1" max="1" width="11.5" customWidth="1"/>
    <col min="2" max="2" width="10.83203125" customWidth="1"/>
    <col min="3" max="3" width="11.5" customWidth="1"/>
    <col min="7" max="7" width="15.5" customWidth="1"/>
    <col min="8" max="8" width="11" customWidth="1"/>
    <col min="9" max="9" width="11.83203125" customWidth="1"/>
    <col min="10" max="10" width="10.5" customWidth="1"/>
    <col min="12" max="12" width="13.33203125" customWidth="1"/>
    <col min="13" max="13" width="17.1640625" customWidth="1"/>
    <col min="14" max="14" width="10.5" customWidth="1"/>
    <col min="15" max="18" width="11.1640625" customWidth="1"/>
    <col min="19" max="19" width="15.1640625" customWidth="1"/>
    <col min="35" max="35" width="13.33203125" customWidth="1"/>
  </cols>
  <sheetData>
    <row r="1" spans="1:46" x14ac:dyDescent="0.2">
      <c r="F1" t="s">
        <v>7</v>
      </c>
      <c r="H1">
        <v>0.26900000000000002</v>
      </c>
    </row>
    <row r="2" spans="1:46" ht="56" x14ac:dyDescent="0.35">
      <c r="B2" s="1" t="s">
        <v>0</v>
      </c>
      <c r="C2" s="2" t="s">
        <v>1</v>
      </c>
      <c r="D2" s="2" t="s">
        <v>2</v>
      </c>
      <c r="E2" s="1" t="s">
        <v>3</v>
      </c>
      <c r="F2" s="1" t="s">
        <v>4</v>
      </c>
      <c r="G2" s="6" t="str">
        <f>CONCATENATE("Biomass (",Parameters!$D$3,")")</f>
        <v>Biomass (OD)</v>
      </c>
      <c r="H2" s="6" t="s">
        <v>13</v>
      </c>
      <c r="I2" s="6" t="s">
        <v>23</v>
      </c>
      <c r="J2" s="6" t="s">
        <v>24</v>
      </c>
      <c r="K2" s="6" t="s">
        <v>25</v>
      </c>
      <c r="L2" s="6" t="s">
        <v>9</v>
      </c>
      <c r="M2" s="6" t="s">
        <v>26</v>
      </c>
      <c r="N2" s="6" t="s">
        <v>27</v>
      </c>
      <c r="O2" s="10" t="s">
        <v>32</v>
      </c>
      <c r="P2" s="10" t="s">
        <v>33</v>
      </c>
      <c r="Q2" s="10" t="str">
        <f>CONCATENATE("Corrected biomass (",Parameters!$D$3,")")</f>
        <v>Corrected biomass (OD)</v>
      </c>
      <c r="R2" s="10" t="str">
        <f>CONCATENATE("Corrected biomass (",Parameters!$D$4,")")</f>
        <v>Corrected biomass (mg/mL)</v>
      </c>
      <c r="S2" s="15" t="str">
        <f>CONCATENATE("LN(",R2,")")</f>
        <v>LN(Corrected biomass (mg/mL))</v>
      </c>
      <c r="AE2" s="38" t="s">
        <v>74</v>
      </c>
      <c r="AF2" s="38"/>
      <c r="AG2" s="38"/>
      <c r="AH2" s="38"/>
      <c r="AI2" s="38"/>
      <c r="AJ2" s="38"/>
      <c r="AK2" s="38"/>
      <c r="AL2" s="38"/>
      <c r="AM2" s="38" t="s">
        <v>75</v>
      </c>
      <c r="AN2" s="38"/>
      <c r="AO2" s="38"/>
      <c r="AP2" s="38"/>
      <c r="AQ2" s="38"/>
      <c r="AR2" s="38"/>
      <c r="AS2" s="38"/>
      <c r="AT2" s="38"/>
    </row>
    <row r="3" spans="1:46" x14ac:dyDescent="0.2">
      <c r="B3" s="3" t="s">
        <v>5</v>
      </c>
      <c r="C3" s="26"/>
      <c r="D3" s="27"/>
      <c r="E3" s="4">
        <f>F3*24</f>
        <v>0</v>
      </c>
      <c r="F3" s="5">
        <v>0</v>
      </c>
      <c r="G3" s="29">
        <v>0</v>
      </c>
      <c r="H3" s="29">
        <v>0</v>
      </c>
      <c r="I3" s="29">
        <v>0</v>
      </c>
      <c r="J3" s="29">
        <v>0</v>
      </c>
      <c r="K3" s="29">
        <v>0</v>
      </c>
      <c r="M3">
        <v>1000</v>
      </c>
      <c r="N3">
        <f>M3-H3</f>
        <v>1000</v>
      </c>
      <c r="O3">
        <v>1</v>
      </c>
      <c r="P3">
        <f>PRODUCT($O$3:O3)</f>
        <v>1</v>
      </c>
      <c r="Q3">
        <f t="shared" ref="Q3:Q21" si="0">P3*G3</f>
        <v>0</v>
      </c>
      <c r="R3">
        <f>Q3*Parameters!$D$5</f>
        <v>0</v>
      </c>
      <c r="T3" t="s">
        <v>28</v>
      </c>
      <c r="AI3" s="7" t="s">
        <v>76</v>
      </c>
      <c r="AJ3" s="7" t="s">
        <v>77</v>
      </c>
      <c r="AQ3" s="7" t="s">
        <v>76</v>
      </c>
      <c r="AR3" s="7" t="s">
        <v>77</v>
      </c>
    </row>
    <row r="4" spans="1:46" x14ac:dyDescent="0.2">
      <c r="A4" s="7" t="s">
        <v>8</v>
      </c>
      <c r="B4" s="3" t="s">
        <v>6</v>
      </c>
      <c r="C4" s="26"/>
      <c r="D4" s="28"/>
      <c r="E4">
        <v>10</v>
      </c>
      <c r="F4" s="12">
        <v>0</v>
      </c>
      <c r="G4">
        <v>1.3318030000000001</v>
      </c>
      <c r="H4">
        <v>100</v>
      </c>
      <c r="I4">
        <v>15.906036</v>
      </c>
      <c r="J4" s="29">
        <v>0</v>
      </c>
      <c r="K4" s="29">
        <v>0</v>
      </c>
      <c r="M4">
        <f>N3+Parameters!$D$1+I4-I3+J4-J3+K4-K3</f>
        <v>1065.9060360000001</v>
      </c>
      <c r="N4">
        <f>M4-H4</f>
        <v>965.90603600000009</v>
      </c>
      <c r="O4">
        <v>1</v>
      </c>
      <c r="P4">
        <f>PRODUCT($O$3:O4)</f>
        <v>1</v>
      </c>
      <c r="Q4">
        <f>P4*G4</f>
        <v>1.3318030000000001</v>
      </c>
      <c r="R4">
        <f>Q4*Parameters!$D$5</f>
        <v>0.35825500700000001</v>
      </c>
      <c r="S4">
        <f>LN(R4)</f>
        <v>-1.026510236097971</v>
      </c>
      <c r="AE4" t="s">
        <v>71</v>
      </c>
      <c r="AF4" s="25">
        <v>10</v>
      </c>
      <c r="AG4" s="18" cm="1">
        <f t="array" ref="AG4:AG9">INDEX(E$4:E$51,MATCH(AF4,Bioreactor_data!$E$4:$E$51,0)):INDEX(E$4:E$51,MATCH(AF5,Bioreactor_data!$E$4:$E$51,0))</f>
        <v>10</v>
      </c>
      <c r="AH4" cm="1">
        <f t="array" ref="AH4:AH9">INDEX(Bioreactor_data!$S$4:$S$50,MATCH(Bioreactor_data!AF4,Bioreactor_data!$E$4:$E$50,0)):INDEX(Bioreactor_data!$S$4:$S$50,MATCH(Bioreactor_data!AF5,Bioreactor_data!$E$4:$E$50,0))</f>
        <v>-1.026510236097971</v>
      </c>
      <c r="AI4" cm="1">
        <f t="array" aca="1" ref="AI4" ca="1">INDEX(LINEST(N(OFFSET(AH4:AH51,SMALL(IF(ISNUMBER(AH4:AH51),IF(ISNUMBER(AG4:AG51),ROW(AH4:AH51)-ROW(AH4))),ROW(INDIRECT("1:"&amp;SUM(IF(ISNUMBER(AH4:AH51),IF(ISNUMBER(AG4:AG51),1)))))),,1)),N(OFFSET(AG4:AG51,SMALL(IF(ISNUMBER(AH4:AH51),IF(ISNUMBER(AG4:AG51),ROW(AH4:AH51)-ROW(AH4))),ROW(INDIRECT("1:"&amp;SUM(IF(ISNUMBER(AH4:AH51),IF(ISNUMBER(AG4:AG51),1)))))),,1)),1,1),1,1)</f>
        <v>9.9003796029722826E-2</v>
      </c>
      <c r="AJ4" cm="1">
        <f t="array" aca="1" ref="AJ4" ca="1">INDEX(LINEST(N(OFFSET(AH4:AH51,SMALL(IF(ISNUMBER(AH4:AH51),IF(ISNUMBER(AG4:AG51),ROW(AH4:AH51)-ROW(AH4))),ROW(INDIRECT("1:"&amp;SUM(IF(ISNUMBER(AH4:AH51),IF(ISNUMBER(AG4:AG51),1)))))),,1)),N(OFFSET(AG4:AG51,SMALL(IF(ISNUMBER(AH4:AH51),IF(ISNUMBER(AG4:AG51),ROW(AH4:AH51)-ROW(AH4))),ROW(INDIRECT("1:"&amp;SUM(IF(ISNUMBER(AH4:AH51),IF(ISNUMBER(AG4:AG51),1)))))),,1)),1,1),2,1)</f>
        <v>1.6248275201178686E-4</v>
      </c>
      <c r="AM4" t="s">
        <v>71</v>
      </c>
      <c r="AN4" s="25">
        <v>32.727272999999997</v>
      </c>
      <c r="AO4" s="18" cm="1">
        <f t="array" ref="AO4:AO10">INDEX(E$4:E$51,MATCH(AN4,Bioreactor_data!$E$4:$E$51,0)):INDEX(E$4:E$51,MATCH(AN5,Bioreactor_data!$E$4:$E$51,0))</f>
        <v>32.727272999999997</v>
      </c>
      <c r="AP4" cm="1">
        <f t="array" ref="AP4:AP10">INDEX(Bioreactor_data!$S$4:$S$50,MATCH(Bioreactor_data!AN4,Bioreactor_data!$E$4:$E$50,0)):INDEX(Bioreactor_data!$S$4:$S$50,MATCH(Bioreactor_data!AN5,Bioreactor_data!$E$4:$E$50,0))</f>
        <v>1.222210658873488</v>
      </c>
      <c r="AQ4" cm="1">
        <f t="array" aca="1" ref="AQ4" ca="1">INDEX(LINEST(N(OFFSET(AP4:AP51,SMALL(IF(ISNUMBER(AP4:AP51),IF(ISNUMBER(AO4:AO51),ROW(AP4:AP51)-ROW(AP4))),ROW(INDIRECT("1:"&amp;SUM(IF(ISNUMBER(AP4:AP51),IF(ISNUMBER(AO4:AO51),1)))))),,1)),N(OFFSET(AO4:AO51,SMALL(IF(ISNUMBER(AP4:AP51),IF(ISNUMBER(AO4:AO51),ROW(AP4:AP51)-ROW(AP4))),ROW(INDIRECT("1:"&amp;SUM(IF(ISNUMBER(AP4:AP51),IF(ISNUMBER(AO4:AO51),1)))))),,1)),1,1),1,1)</f>
        <v>7.8470977272765779E-2</v>
      </c>
      <c r="AR4" cm="1">
        <f t="array" aca="1" ref="AR4" ca="1">INDEX(LINEST(N(OFFSET(AP4:AP51,SMALL(IF(ISNUMBER(AP4:AP51),IF(ISNUMBER(AO4:AO51),ROW(AP4:AP51)-ROW(AP4))),ROW(INDIRECT("1:"&amp;SUM(IF(ISNUMBER(AP4:AP51),IF(ISNUMBER(AO4:AO51),1)))))),,1)),N(OFFSET(AO4:AO51,SMALL(IF(ISNUMBER(AP4:AP51),IF(ISNUMBER(AO4:AO51),ROW(AP4:AP51)-ROW(AP4))),ROW(INDIRECT("1:"&amp;SUM(IF(ISNUMBER(AP4:AP51),IF(ISNUMBER(AO4:AO51),1)))))),,1)),1,1),2,1)</f>
        <v>2.3540239536888889E-3</v>
      </c>
    </row>
    <row r="5" spans="1:46" x14ac:dyDescent="0.2">
      <c r="B5" s="3" t="s">
        <v>14</v>
      </c>
      <c r="C5" s="26"/>
      <c r="D5" s="28"/>
      <c r="E5">
        <v>14.545455</v>
      </c>
      <c r="F5" s="12">
        <f>+F4+(C5-C4)+(D5-D4)</f>
        <v>0</v>
      </c>
      <c r="G5">
        <v>2.0659139999999998</v>
      </c>
      <c r="H5">
        <v>100</v>
      </c>
      <c r="I5">
        <v>28.960902000000001</v>
      </c>
      <c r="J5" s="29">
        <v>0</v>
      </c>
      <c r="K5" s="29">
        <v>0</v>
      </c>
      <c r="M5">
        <f>N4+I5-I4+J5-J4+K5-K4</f>
        <v>978.96090200000015</v>
      </c>
      <c r="N5">
        <f>M5-H5</f>
        <v>878.96090200000015</v>
      </c>
      <c r="O5">
        <f>M5/N4</f>
        <v>1.0135156687228737</v>
      </c>
      <c r="P5">
        <f>PRODUCT($O$3:O5)</f>
        <v>1.0135156687228737</v>
      </c>
      <c r="Q5">
        <f>P5*G5</f>
        <v>2.0938362092339466</v>
      </c>
      <c r="R5">
        <f>Q5*Parameters!$D$5</f>
        <v>0.56324194028393171</v>
      </c>
      <c r="S5">
        <f t="shared" ref="S5:S21" si="1">LN(R5)</f>
        <v>-0.57404600907721037</v>
      </c>
      <c r="AE5" t="s">
        <v>72</v>
      </c>
      <c r="AF5" s="25">
        <v>32.727272999999997</v>
      </c>
      <c r="AG5">
        <v>14.545455</v>
      </c>
      <c r="AH5">
        <v>-0.57404600907721037</v>
      </c>
      <c r="AM5" t="s">
        <v>72</v>
      </c>
      <c r="AN5" s="25">
        <v>60</v>
      </c>
      <c r="AO5">
        <v>37.272727000000003</v>
      </c>
      <c r="AP5">
        <v>1.6553478095008947</v>
      </c>
    </row>
    <row r="6" spans="1:46" x14ac:dyDescent="0.2">
      <c r="B6" s="3" t="s">
        <v>15</v>
      </c>
      <c r="C6" s="26"/>
      <c r="D6" s="28"/>
      <c r="E6">
        <v>19.090909</v>
      </c>
      <c r="F6" s="12">
        <f t="shared" ref="F6:F20" si="2">+F5+(C6-C5)+(D6-D5)</f>
        <v>0</v>
      </c>
      <c r="G6">
        <v>3.1804260000000002</v>
      </c>
      <c r="H6">
        <v>100</v>
      </c>
      <c r="I6">
        <v>47.314261999999999</v>
      </c>
      <c r="J6" s="29">
        <v>0</v>
      </c>
      <c r="K6" s="29">
        <v>0</v>
      </c>
      <c r="M6">
        <f t="shared" ref="M6:M13" si="3">N5+I6-I5+J6-J5+K6-K5</f>
        <v>897.3142620000001</v>
      </c>
      <c r="N6">
        <f>M6-H6</f>
        <v>797.3142620000001</v>
      </c>
      <c r="O6">
        <f>M6/N5</f>
        <v>1.0208807467524874</v>
      </c>
      <c r="P6">
        <f>PRODUCT($O$3:O6)</f>
        <v>1.0346786327311539</v>
      </c>
      <c r="Q6">
        <f>P6*G6</f>
        <v>3.2907188251826129</v>
      </c>
      <c r="R6">
        <f>Q6*Parameters!$D$5</f>
        <v>0.88520336397412291</v>
      </c>
      <c r="S6">
        <f t="shared" si="1"/>
        <v>-0.12193787057057123</v>
      </c>
      <c r="AG6">
        <v>19.090909</v>
      </c>
      <c r="AH6">
        <v>-0.12193787057057123</v>
      </c>
      <c r="AO6">
        <v>41.818182</v>
      </c>
      <c r="AP6">
        <v>2.0608836606729835</v>
      </c>
    </row>
    <row r="7" spans="1:46" x14ac:dyDescent="0.2">
      <c r="B7" s="3" t="s">
        <v>16</v>
      </c>
      <c r="C7" s="26"/>
      <c r="D7" s="28"/>
      <c r="E7">
        <v>23.636364</v>
      </c>
      <c r="F7" s="12">
        <f t="shared" si="2"/>
        <v>0</v>
      </c>
      <c r="G7">
        <v>4.8383149999999997</v>
      </c>
      <c r="H7">
        <v>100</v>
      </c>
      <c r="I7">
        <v>72.816654</v>
      </c>
      <c r="J7" s="29">
        <v>0</v>
      </c>
      <c r="K7" s="29">
        <v>0</v>
      </c>
      <c r="M7">
        <f t="shared" si="3"/>
        <v>822.81665400000009</v>
      </c>
      <c r="N7">
        <f>M7-H7</f>
        <v>722.81665400000009</v>
      </c>
      <c r="O7">
        <f>M7/N6</f>
        <v>1.031985370405929</v>
      </c>
      <c r="P7">
        <f>PRODUCT($O$3:O7)</f>
        <v>1.06777321205016</v>
      </c>
      <c r="Q7">
        <f>P7*G7</f>
        <v>5.1662231484604693</v>
      </c>
      <c r="R7">
        <f>Q7*Parameters!$D$5</f>
        <v>1.3897140269358663</v>
      </c>
      <c r="S7">
        <f t="shared" si="1"/>
        <v>0.32909798995868039</v>
      </c>
      <c r="AG7">
        <v>23.636364</v>
      </c>
      <c r="AH7">
        <v>0.32909798995868039</v>
      </c>
      <c r="AO7">
        <v>46.363636</v>
      </c>
      <c r="AP7">
        <v>2.4247654558382967</v>
      </c>
    </row>
    <row r="8" spans="1:46" x14ac:dyDescent="0.2">
      <c r="B8" s="3" t="s">
        <v>17</v>
      </c>
      <c r="C8" s="26"/>
      <c r="D8" s="28"/>
      <c r="E8">
        <v>28.181818</v>
      </c>
      <c r="F8" s="12">
        <f t="shared" si="2"/>
        <v>0</v>
      </c>
      <c r="G8">
        <v>7.2293719999999997</v>
      </c>
      <c r="H8">
        <v>100</v>
      </c>
      <c r="I8">
        <v>107.79568500000001</v>
      </c>
      <c r="J8" s="29">
        <v>0</v>
      </c>
      <c r="K8" s="29">
        <v>0</v>
      </c>
      <c r="M8">
        <f t="shared" si="3"/>
        <v>757.79568500000016</v>
      </c>
      <c r="N8">
        <f>M8-H8</f>
        <v>657.79568500000016</v>
      </c>
      <c r="O8">
        <f t="shared" ref="O8:O13" si="4">M8/N7</f>
        <v>1.0483926744167134</v>
      </c>
      <c r="P8">
        <f>PRODUCT($O$3:O8)</f>
        <v>1.1194456134517916</v>
      </c>
      <c r="Q8">
        <f>P8*G8</f>
        <v>8.0928887734112056</v>
      </c>
      <c r="R8">
        <f>Q8*Parameters!$D$5</f>
        <v>2.1769870800476143</v>
      </c>
      <c r="S8">
        <f t="shared" si="1"/>
        <v>0.77794184748404838</v>
      </c>
      <c r="AG8">
        <v>28.181818</v>
      </c>
      <c r="AH8">
        <v>0.77794184748404838</v>
      </c>
      <c r="AO8">
        <v>50.909090999999997</v>
      </c>
      <c r="AP8">
        <v>2.7546867713561674</v>
      </c>
    </row>
    <row r="9" spans="1:46" x14ac:dyDescent="0.2">
      <c r="B9" s="3" t="s">
        <v>18</v>
      </c>
      <c r="C9" s="26"/>
      <c r="D9" s="28"/>
      <c r="E9">
        <v>32.727272999999997</v>
      </c>
      <c r="F9" s="12">
        <f t="shared" si="2"/>
        <v>0</v>
      </c>
      <c r="G9">
        <v>10.516553</v>
      </c>
      <c r="H9">
        <v>100</v>
      </c>
      <c r="I9">
        <v>155.11778899999999</v>
      </c>
      <c r="J9" s="29">
        <v>0</v>
      </c>
      <c r="K9" s="29">
        <v>0</v>
      </c>
      <c r="M9">
        <f t="shared" si="3"/>
        <v>705.11778900000013</v>
      </c>
      <c r="N9">
        <f t="shared" ref="N9:N21" si="5">M9-H9</f>
        <v>605.11778900000013</v>
      </c>
      <c r="O9">
        <f t="shared" si="4"/>
        <v>1.0719404293447135</v>
      </c>
      <c r="P9">
        <f>PRODUCT($O$3:O9)</f>
        <v>1.1999790115115696</v>
      </c>
      <c r="Q9">
        <f t="shared" si="0"/>
        <v>12.619642873449031</v>
      </c>
      <c r="R9">
        <f>Q9*Parameters!$D$5</f>
        <v>3.3946839329577898</v>
      </c>
      <c r="S9">
        <f t="shared" si="1"/>
        <v>1.222210658873488</v>
      </c>
      <c r="AG9">
        <v>32.727272999999997</v>
      </c>
      <c r="AH9">
        <v>1.222210658873488</v>
      </c>
      <c r="AO9">
        <v>55.454545000000003</v>
      </c>
      <c r="AP9">
        <v>3.0675801898089556</v>
      </c>
    </row>
    <row r="10" spans="1:46" x14ac:dyDescent="0.2">
      <c r="B10" s="3" t="s">
        <v>19</v>
      </c>
      <c r="C10" s="26"/>
      <c r="D10" s="28"/>
      <c r="E10">
        <v>37.272727000000003</v>
      </c>
      <c r="F10" s="12">
        <f t="shared" si="2"/>
        <v>0</v>
      </c>
      <c r="G10">
        <v>14.684409</v>
      </c>
      <c r="H10">
        <v>100</v>
      </c>
      <c r="I10">
        <v>218.29150000000001</v>
      </c>
      <c r="J10" s="29">
        <v>0</v>
      </c>
      <c r="K10" s="29">
        <v>0</v>
      </c>
      <c r="M10">
        <f t="shared" si="3"/>
        <v>668.29150000000016</v>
      </c>
      <c r="N10">
        <f>M10-H10</f>
        <v>568.29150000000016</v>
      </c>
      <c r="O10">
        <f t="shared" si="4"/>
        <v>1.104399031309919</v>
      </c>
      <c r="P10">
        <f>PRODUCT($O$3:O10)</f>
        <v>1.3252556579056116</v>
      </c>
      <c r="Q10">
        <f t="shared" si="0"/>
        <v>19.460596110250084</v>
      </c>
      <c r="R10">
        <f>Q10*Parameters!$D$5</f>
        <v>5.2349003536572729</v>
      </c>
      <c r="S10">
        <f t="shared" si="1"/>
        <v>1.6553478095008947</v>
      </c>
      <c r="AO10">
        <v>60</v>
      </c>
      <c r="AP10">
        <v>3.3785264333606868</v>
      </c>
    </row>
    <row r="11" spans="1:46" x14ac:dyDescent="0.2">
      <c r="B11" s="3" t="s">
        <v>20</v>
      </c>
      <c r="C11" s="26"/>
      <c r="D11" s="28"/>
      <c r="E11">
        <v>41.818182</v>
      </c>
      <c r="F11" s="12">
        <f t="shared" si="2"/>
        <v>0</v>
      </c>
      <c r="G11">
        <v>19.208231000000001</v>
      </c>
      <c r="H11">
        <v>100</v>
      </c>
      <c r="I11">
        <v>301.72179499999999</v>
      </c>
      <c r="J11" s="29">
        <v>0</v>
      </c>
      <c r="K11" s="29">
        <v>0</v>
      </c>
      <c r="M11">
        <f t="shared" si="3"/>
        <v>651.72179500000016</v>
      </c>
      <c r="N11">
        <f t="shared" si="5"/>
        <v>551.72179500000016</v>
      </c>
      <c r="O11">
        <f t="shared" si="4"/>
        <v>1.1468089791946563</v>
      </c>
      <c r="P11">
        <f>PRODUCT($O$3:O11)</f>
        <v>1.519815088214677</v>
      </c>
      <c r="Q11">
        <f t="shared" si="0"/>
        <v>29.192959291712896</v>
      </c>
      <c r="R11">
        <f>Q11*Parameters!$D$5</f>
        <v>7.8529060494707696</v>
      </c>
      <c r="S11">
        <f t="shared" si="1"/>
        <v>2.0608836606729835</v>
      </c>
    </row>
    <row r="12" spans="1:46" x14ac:dyDescent="0.2">
      <c r="B12" s="3" t="s">
        <v>21</v>
      </c>
      <c r="C12" s="26"/>
      <c r="D12" s="28"/>
      <c r="E12">
        <v>46.363636</v>
      </c>
      <c r="F12" s="12">
        <f t="shared" si="2"/>
        <v>0</v>
      </c>
      <c r="G12">
        <v>23.058374000000001</v>
      </c>
      <c r="H12">
        <v>100</v>
      </c>
      <c r="I12">
        <v>411.31852300000003</v>
      </c>
      <c r="J12" s="29">
        <v>0</v>
      </c>
      <c r="K12" s="29">
        <v>0</v>
      </c>
      <c r="M12">
        <f t="shared" si="3"/>
        <v>661.31852300000014</v>
      </c>
      <c r="N12">
        <f t="shared" si="5"/>
        <v>561.31852300000014</v>
      </c>
      <c r="O12">
        <f t="shared" si="4"/>
        <v>1.1986449130580386</v>
      </c>
      <c r="P12">
        <f>PRODUCT($O$3:O12)</f>
        <v>1.8217186242773769</v>
      </c>
      <c r="Q12">
        <f t="shared" si="0"/>
        <v>42.005869361353234</v>
      </c>
      <c r="R12">
        <f>Q12*Parameters!$D$5</f>
        <v>11.29957885820402</v>
      </c>
      <c r="S12">
        <f t="shared" si="1"/>
        <v>2.4247654558382967</v>
      </c>
    </row>
    <row r="13" spans="1:46" x14ac:dyDescent="0.2">
      <c r="B13" s="3" t="s">
        <v>22</v>
      </c>
      <c r="C13" s="26"/>
      <c r="D13" s="28"/>
      <c r="E13">
        <v>50.909090999999997</v>
      </c>
      <c r="F13" s="12">
        <f t="shared" si="2"/>
        <v>0</v>
      </c>
      <c r="G13">
        <v>25.508039</v>
      </c>
      <c r="H13">
        <v>100</v>
      </c>
      <c r="I13">
        <v>555.738788</v>
      </c>
      <c r="J13" s="29">
        <v>0</v>
      </c>
      <c r="K13" s="29">
        <v>0</v>
      </c>
      <c r="M13">
        <f t="shared" si="3"/>
        <v>705.738788</v>
      </c>
      <c r="N13">
        <f t="shared" si="5"/>
        <v>605.738788</v>
      </c>
      <c r="O13">
        <f t="shared" si="4"/>
        <v>1.2572875454530472</v>
      </c>
      <c r="P13">
        <f>PRODUCT($O$3:O13)</f>
        <v>2.290424137623805</v>
      </c>
      <c r="Q13">
        <f t="shared" si="0"/>
        <v>58.424228229049383</v>
      </c>
      <c r="R13">
        <f>Q13*Parameters!$D$5</f>
        <v>15.716117393614285</v>
      </c>
      <c r="S13">
        <f t="shared" si="1"/>
        <v>2.7546867713561674</v>
      </c>
    </row>
    <row r="14" spans="1:46" x14ac:dyDescent="0.2">
      <c r="B14" s="3" t="s">
        <v>34</v>
      </c>
      <c r="C14" s="26"/>
      <c r="D14" s="28"/>
      <c r="E14">
        <v>55.454545000000003</v>
      </c>
      <c r="F14" s="12">
        <f t="shared" si="2"/>
        <v>0</v>
      </c>
      <c r="G14">
        <v>26.456842999999999</v>
      </c>
      <c r="H14">
        <v>100</v>
      </c>
      <c r="I14">
        <v>748.56876899999997</v>
      </c>
      <c r="J14" s="29">
        <v>0</v>
      </c>
      <c r="K14" s="29">
        <v>0</v>
      </c>
      <c r="M14">
        <f t="shared" ref="M14:M21" si="6">N13+I14-I13+J14-J13+K14-K13</f>
        <v>798.56876900000009</v>
      </c>
      <c r="N14">
        <f t="shared" si="5"/>
        <v>698.56876900000009</v>
      </c>
      <c r="O14">
        <f t="shared" ref="O14:O20" si="7">M14/N13</f>
        <v>1.3183385063331954</v>
      </c>
      <c r="P14">
        <f>PRODUCT($O$3:O14)</f>
        <v>3.0195543364644641</v>
      </c>
      <c r="Q14">
        <f t="shared" si="0"/>
        <v>79.887875009809505</v>
      </c>
      <c r="R14">
        <f>Q14*Parameters!$D$5</f>
        <v>21.489838377638758</v>
      </c>
      <c r="S14">
        <f t="shared" si="1"/>
        <v>3.0675801898089556</v>
      </c>
    </row>
    <row r="15" spans="1:46" x14ac:dyDescent="0.2">
      <c r="B15" s="3" t="s">
        <v>35</v>
      </c>
      <c r="C15" s="26"/>
      <c r="D15" s="28"/>
      <c r="E15">
        <v>60</v>
      </c>
      <c r="F15" s="12">
        <f t="shared" si="2"/>
        <v>0</v>
      </c>
      <c r="G15">
        <v>26.224872999999999</v>
      </c>
      <c r="H15">
        <v>100</v>
      </c>
      <c r="I15">
        <v>1011.780638</v>
      </c>
      <c r="J15" s="29">
        <v>0</v>
      </c>
      <c r="K15" s="29">
        <v>0</v>
      </c>
      <c r="M15">
        <f t="shared" si="6"/>
        <v>961.78063800000018</v>
      </c>
      <c r="N15">
        <f t="shared" si="5"/>
        <v>861.78063800000018</v>
      </c>
      <c r="O15">
        <f t="shared" si="7"/>
        <v>1.3767873410327052</v>
      </c>
      <c r="P15">
        <f>PRODUCT($O$3:O15)</f>
        <v>4.1572841860046843</v>
      </c>
      <c r="Q15">
        <f t="shared" si="0"/>
        <v>109.02424980288122</v>
      </c>
      <c r="R15">
        <f>Q15*Parameters!$D$5</f>
        <v>29.327523196975047</v>
      </c>
      <c r="S15">
        <f t="shared" si="1"/>
        <v>3.3785264333606868</v>
      </c>
    </row>
    <row r="16" spans="1:46" x14ac:dyDescent="0.2">
      <c r="B16" s="3" t="s">
        <v>36</v>
      </c>
      <c r="C16" s="26"/>
      <c r="D16" s="28"/>
      <c r="E16" s="4"/>
      <c r="F16" s="12"/>
      <c r="G16" s="30"/>
      <c r="H16" s="29"/>
      <c r="I16" s="29"/>
      <c r="J16" s="29"/>
      <c r="K16" s="29"/>
      <c r="M16">
        <f t="shared" si="6"/>
        <v>-149.99999999999977</v>
      </c>
      <c r="N16">
        <f t="shared" si="5"/>
        <v>-149.99999999999977</v>
      </c>
      <c r="O16">
        <f t="shared" si="7"/>
        <v>-0.17405821549683012</v>
      </c>
      <c r="P16">
        <f>PRODUCT($O$3:O16)</f>
        <v>-0.72360946672916737</v>
      </c>
      <c r="Q16">
        <f t="shared" si="0"/>
        <v>0</v>
      </c>
      <c r="R16">
        <f>Q16*Parameters!$D$5</f>
        <v>0</v>
      </c>
      <c r="S16" t="e">
        <f t="shared" si="1"/>
        <v>#NUM!</v>
      </c>
    </row>
    <row r="17" spans="1:19" x14ac:dyDescent="0.2">
      <c r="B17" s="3" t="s">
        <v>37</v>
      </c>
      <c r="C17" s="26"/>
      <c r="D17" s="28"/>
      <c r="E17" s="4"/>
      <c r="F17" s="12"/>
      <c r="G17" s="30"/>
      <c r="H17" s="29"/>
      <c r="I17" s="29"/>
      <c r="J17" s="29"/>
      <c r="K17" s="29"/>
      <c r="M17">
        <f t="shared" si="6"/>
        <v>-149.99999999999977</v>
      </c>
      <c r="N17">
        <f t="shared" si="5"/>
        <v>-149.99999999999977</v>
      </c>
      <c r="O17">
        <f t="shared" si="7"/>
        <v>1</v>
      </c>
      <c r="P17">
        <f>PRODUCT($O$3:O17)</f>
        <v>-0.72360946672916737</v>
      </c>
      <c r="Q17">
        <f t="shared" si="0"/>
        <v>0</v>
      </c>
      <c r="R17">
        <f>Q17*Parameters!$D$5</f>
        <v>0</v>
      </c>
      <c r="S17" t="e">
        <f t="shared" si="1"/>
        <v>#NUM!</v>
      </c>
    </row>
    <row r="18" spans="1:19" x14ac:dyDescent="0.2">
      <c r="B18" s="3" t="s">
        <v>38</v>
      </c>
      <c r="C18" s="26"/>
      <c r="D18" s="28"/>
      <c r="E18" s="4"/>
      <c r="F18" s="12"/>
      <c r="G18" s="31"/>
      <c r="H18" s="29"/>
      <c r="I18" s="29"/>
      <c r="J18" s="29"/>
      <c r="K18" s="29"/>
      <c r="M18">
        <f t="shared" si="6"/>
        <v>-149.99999999999977</v>
      </c>
      <c r="N18">
        <f t="shared" si="5"/>
        <v>-149.99999999999977</v>
      </c>
      <c r="O18">
        <f t="shared" si="7"/>
        <v>1</v>
      </c>
      <c r="P18">
        <f>PRODUCT($O$3:O18)</f>
        <v>-0.72360946672916737</v>
      </c>
      <c r="Q18">
        <f t="shared" si="0"/>
        <v>0</v>
      </c>
      <c r="R18">
        <f>Q18*Parameters!$D$5</f>
        <v>0</v>
      </c>
      <c r="S18" t="e">
        <f t="shared" si="1"/>
        <v>#NUM!</v>
      </c>
    </row>
    <row r="19" spans="1:19" x14ac:dyDescent="0.2">
      <c r="B19" s="3" t="s">
        <v>39</v>
      </c>
      <c r="C19" s="26"/>
      <c r="D19" s="28"/>
      <c r="E19" s="4"/>
      <c r="F19" s="12"/>
      <c r="G19" s="31"/>
      <c r="H19" s="29"/>
      <c r="I19" s="29"/>
      <c r="J19" s="29"/>
      <c r="K19" s="29"/>
      <c r="M19">
        <f t="shared" si="6"/>
        <v>-149.99999999999977</v>
      </c>
      <c r="N19">
        <f t="shared" si="5"/>
        <v>-149.99999999999977</v>
      </c>
      <c r="O19">
        <f t="shared" si="7"/>
        <v>1</v>
      </c>
      <c r="P19">
        <f>PRODUCT($O$3:O19)</f>
        <v>-0.72360946672916737</v>
      </c>
      <c r="Q19">
        <f t="shared" si="0"/>
        <v>0</v>
      </c>
      <c r="R19">
        <f>Q19*Parameters!$D$5</f>
        <v>0</v>
      </c>
      <c r="S19" t="e">
        <f t="shared" si="1"/>
        <v>#NUM!</v>
      </c>
    </row>
    <row r="20" spans="1:19" x14ac:dyDescent="0.2">
      <c r="B20" s="3" t="s">
        <v>40</v>
      </c>
      <c r="C20" s="26"/>
      <c r="D20" s="28"/>
      <c r="E20" s="4"/>
      <c r="F20" s="12"/>
      <c r="G20" s="31"/>
      <c r="H20" s="29"/>
      <c r="I20" s="29"/>
      <c r="J20" s="29"/>
      <c r="K20" s="29"/>
      <c r="M20">
        <f t="shared" si="6"/>
        <v>-149.99999999999977</v>
      </c>
      <c r="N20">
        <f t="shared" si="5"/>
        <v>-149.99999999999977</v>
      </c>
      <c r="O20">
        <f t="shared" si="7"/>
        <v>1</v>
      </c>
      <c r="P20">
        <f>PRODUCT($O$3:O20)</f>
        <v>-0.72360946672916737</v>
      </c>
      <c r="Q20">
        <f t="shared" si="0"/>
        <v>0</v>
      </c>
      <c r="R20">
        <f>Q20*Parameters!$D$5</f>
        <v>0</v>
      </c>
      <c r="S20" t="e">
        <f t="shared" si="1"/>
        <v>#NUM!</v>
      </c>
    </row>
    <row r="21" spans="1:19" x14ac:dyDescent="0.2">
      <c r="B21" s="3" t="s">
        <v>45</v>
      </c>
      <c r="C21" s="26"/>
      <c r="D21" s="28"/>
      <c r="E21" s="4"/>
      <c r="F21" s="12"/>
      <c r="G21" s="31"/>
      <c r="H21" s="29"/>
      <c r="I21" s="29"/>
      <c r="J21" s="29"/>
      <c r="K21" s="29"/>
      <c r="M21">
        <f t="shared" si="6"/>
        <v>-149.99999999999977</v>
      </c>
      <c r="N21">
        <f t="shared" si="5"/>
        <v>-149.99999999999977</v>
      </c>
      <c r="O21">
        <f t="shared" ref="O21" si="8">M21/N20</f>
        <v>1</v>
      </c>
      <c r="P21">
        <f>PRODUCT($O$3:O21)</f>
        <v>-0.72360946672916737</v>
      </c>
      <c r="Q21">
        <f t="shared" si="0"/>
        <v>0</v>
      </c>
      <c r="R21">
        <f>Q21*Parameters!$D$5</f>
        <v>0</v>
      </c>
      <c r="S21" t="e">
        <f t="shared" si="1"/>
        <v>#NUM!</v>
      </c>
    </row>
    <row r="26" spans="1:19" x14ac:dyDescent="0.2">
      <c r="A26" s="20"/>
    </row>
    <row r="27" spans="1:19" x14ac:dyDescent="0.2">
      <c r="A27" s="20"/>
    </row>
    <row r="28" spans="1:19" x14ac:dyDescent="0.2">
      <c r="A28" s="20"/>
    </row>
    <row r="29" spans="1:19" x14ac:dyDescent="0.2">
      <c r="A29" s="20"/>
      <c r="F29" t="s">
        <v>123</v>
      </c>
      <c r="G29" t="s">
        <v>119</v>
      </c>
      <c r="H29" t="s">
        <v>120</v>
      </c>
      <c r="I29" t="s">
        <v>121</v>
      </c>
      <c r="J29" t="s">
        <v>124</v>
      </c>
      <c r="K29" t="s">
        <v>122</v>
      </c>
    </row>
    <row r="30" spans="1:19" x14ac:dyDescent="0.2">
      <c r="A30" s="20"/>
      <c r="F30">
        <v>10</v>
      </c>
      <c r="G30">
        <v>1.3318030000000001</v>
      </c>
      <c r="H30">
        <v>8.6207000000000006E-2</v>
      </c>
      <c r="I30">
        <v>0.68976599999999999</v>
      </c>
      <c r="J30">
        <v>15.906036</v>
      </c>
      <c r="K30">
        <v>1015.906036</v>
      </c>
    </row>
    <row r="31" spans="1:19" x14ac:dyDescent="0.2">
      <c r="A31" s="20"/>
      <c r="F31">
        <v>14.545455</v>
      </c>
      <c r="G31">
        <v>2.0659139999999998</v>
      </c>
      <c r="H31">
        <v>9.7584000000000004E-2</v>
      </c>
      <c r="I31">
        <v>1.2985279999999999</v>
      </c>
      <c r="J31">
        <v>28.960902000000001</v>
      </c>
      <c r="K31">
        <v>928.96090200000003</v>
      </c>
    </row>
    <row r="32" spans="1:19" x14ac:dyDescent="0.2">
      <c r="A32" s="20"/>
      <c r="F32">
        <v>19.090909</v>
      </c>
      <c r="G32">
        <v>3.1804260000000002</v>
      </c>
      <c r="H32">
        <v>0.116901</v>
      </c>
      <c r="I32">
        <v>2.2227459999999999</v>
      </c>
      <c r="J32">
        <v>47.314261999999999</v>
      </c>
      <c r="K32">
        <v>847.31426199999999</v>
      </c>
    </row>
    <row r="33" spans="1:11" x14ac:dyDescent="0.2">
      <c r="A33" s="20"/>
      <c r="F33">
        <v>23.636364</v>
      </c>
      <c r="G33">
        <v>4.8383149999999997</v>
      </c>
      <c r="H33">
        <v>0.15171599999999999</v>
      </c>
      <c r="I33">
        <v>3.597588</v>
      </c>
      <c r="J33">
        <v>72.816654</v>
      </c>
      <c r="K33">
        <v>772.81665399999997</v>
      </c>
    </row>
    <row r="34" spans="1:11" x14ac:dyDescent="0.2">
      <c r="A34" s="20"/>
      <c r="F34">
        <v>28.181818</v>
      </c>
      <c r="G34">
        <v>7.2293719999999997</v>
      </c>
      <c r="H34">
        <v>0.22038099999999999</v>
      </c>
      <c r="I34">
        <v>5.5805040000000004</v>
      </c>
      <c r="J34">
        <v>107.79568500000001</v>
      </c>
      <c r="K34">
        <v>707.79568500000005</v>
      </c>
    </row>
    <row r="35" spans="1:11" x14ac:dyDescent="0.2">
      <c r="A35" s="20"/>
      <c r="F35">
        <v>32.727272999999997</v>
      </c>
      <c r="G35">
        <v>10.516553</v>
      </c>
      <c r="H35">
        <v>0.38053700000000001</v>
      </c>
      <c r="I35">
        <v>8.3068530000000003</v>
      </c>
      <c r="J35">
        <v>155.11778899999999</v>
      </c>
      <c r="K35">
        <v>655.11778900000002</v>
      </c>
    </row>
    <row r="36" spans="1:11" x14ac:dyDescent="0.2">
      <c r="A36" s="20"/>
      <c r="F36">
        <v>37.272727000000003</v>
      </c>
      <c r="G36">
        <v>14.684409</v>
      </c>
      <c r="H36">
        <v>0.86071600000000004</v>
      </c>
      <c r="I36">
        <v>11.764773</v>
      </c>
      <c r="J36">
        <v>218.29150000000001</v>
      </c>
      <c r="K36">
        <v>618.29150000000004</v>
      </c>
    </row>
    <row r="37" spans="1:11" x14ac:dyDescent="0.2">
      <c r="F37">
        <v>41.818182</v>
      </c>
      <c r="G37">
        <v>19.208231000000001</v>
      </c>
      <c r="H37">
        <v>2.4709059999999998</v>
      </c>
      <c r="I37">
        <v>15.522544</v>
      </c>
      <c r="J37">
        <v>301.72179499999999</v>
      </c>
      <c r="K37">
        <v>601.72179500000004</v>
      </c>
    </row>
    <row r="38" spans="1:11" x14ac:dyDescent="0.2">
      <c r="A38" s="20"/>
      <c r="F38">
        <v>46.363636</v>
      </c>
      <c r="G38">
        <v>23.058374000000001</v>
      </c>
      <c r="H38">
        <v>6.4623559999999998</v>
      </c>
      <c r="I38">
        <v>18.731589</v>
      </c>
      <c r="J38">
        <v>411.31852300000003</v>
      </c>
      <c r="K38">
        <v>611.31852300000003</v>
      </c>
    </row>
    <row r="39" spans="1:11" x14ac:dyDescent="0.2">
      <c r="F39">
        <v>50.909090999999997</v>
      </c>
      <c r="G39">
        <v>25.508039</v>
      </c>
      <c r="H39">
        <v>13.136236999999999</v>
      </c>
      <c r="I39">
        <v>20.790507000000002</v>
      </c>
      <c r="J39">
        <v>555.738788</v>
      </c>
      <c r="K39">
        <v>655.738788</v>
      </c>
    </row>
    <row r="40" spans="1:11" x14ac:dyDescent="0.2">
      <c r="F40">
        <v>55.454545000000003</v>
      </c>
      <c r="G40">
        <v>26.456842999999999</v>
      </c>
      <c r="H40">
        <v>21.600874000000001</v>
      </c>
      <c r="I40">
        <v>21.612362000000001</v>
      </c>
      <c r="J40">
        <v>748.56876899999997</v>
      </c>
      <c r="K40">
        <v>748.56876899999997</v>
      </c>
    </row>
    <row r="41" spans="1:11" x14ac:dyDescent="0.2">
      <c r="F41">
        <v>60</v>
      </c>
      <c r="G41">
        <v>26.224872999999999</v>
      </c>
      <c r="H41">
        <v>30.532758999999999</v>
      </c>
      <c r="I41">
        <v>21.457073999999999</v>
      </c>
      <c r="J41">
        <v>1011.780638</v>
      </c>
      <c r="K41">
        <v>911.78063799999995</v>
      </c>
    </row>
  </sheetData>
  <protectedRanges>
    <protectedRange sqref="C3" name="Gln_Glu_2_1_1_1_2_1"/>
    <protectedRange sqref="D11:D14" name="Gln_Glu_1_1_1_1"/>
    <protectedRange sqref="C4:C21" name="Gln_Glu_2_1_1_1_2_1_2"/>
  </protectedRanges>
  <mergeCells count="2">
    <mergeCell ref="AE2:AL2"/>
    <mergeCell ref="AM2:AT2"/>
  </mergeCells>
  <phoneticPr fontId="5" type="noConversion"/>
  <dataValidations count="1">
    <dataValidation type="list" allowBlank="1" showInputMessage="1" showErrorMessage="1" sqref="AF4:AF5 AN4:AN5" xr:uid="{67B22FF4-DE89-42C8-9D8E-8DDF8FADF550}">
      <formula1>$E$4:$E$53</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4A00-CECB-462C-BCE4-84BE24542C8E}">
  <dimension ref="A1:W43"/>
  <sheetViews>
    <sheetView workbookViewId="0">
      <selection activeCell="E26" sqref="E26"/>
    </sheetView>
  </sheetViews>
  <sheetFormatPr baseColWidth="10" defaultColWidth="8.83203125" defaultRowHeight="15" x14ac:dyDescent="0.2"/>
  <cols>
    <col min="1" max="1" width="10.1640625" customWidth="1"/>
    <col min="4" max="5" width="13.5" customWidth="1"/>
    <col min="7" max="7" width="11.1640625" customWidth="1"/>
    <col min="9" max="9" width="12.83203125" customWidth="1"/>
    <col min="17" max="17" width="18.5" customWidth="1"/>
    <col min="18" max="18" width="15.33203125" customWidth="1"/>
    <col min="19" max="19" width="16.83203125" customWidth="1"/>
    <col min="20" max="20" width="14.6640625" customWidth="1"/>
    <col min="21" max="21" width="12.6640625" customWidth="1"/>
    <col min="22" max="22" width="15.83203125" customWidth="1"/>
    <col min="23" max="23" width="13.83203125" customWidth="1"/>
  </cols>
  <sheetData>
    <row r="1" spans="1:23" ht="29" x14ac:dyDescent="0.2">
      <c r="A1" s="7" t="s">
        <v>0</v>
      </c>
      <c r="B1" s="16" t="s">
        <v>46</v>
      </c>
      <c r="C1" s="16" t="s">
        <v>47</v>
      </c>
      <c r="D1" s="16" t="s">
        <v>48</v>
      </c>
      <c r="E1" s="16" t="s">
        <v>49</v>
      </c>
      <c r="F1" s="16" t="s">
        <v>50</v>
      </c>
      <c r="G1" s="16" t="s">
        <v>51</v>
      </c>
      <c r="H1" s="16" t="s">
        <v>52</v>
      </c>
      <c r="I1" s="16" t="s">
        <v>53</v>
      </c>
      <c r="J1" s="16" t="s">
        <v>54</v>
      </c>
      <c r="K1" s="16" t="s">
        <v>55</v>
      </c>
      <c r="L1" s="16" t="s">
        <v>56</v>
      </c>
      <c r="M1" s="16" t="s">
        <v>57</v>
      </c>
      <c r="N1" s="16" t="s">
        <v>58</v>
      </c>
      <c r="O1" s="16" t="s">
        <v>59</v>
      </c>
      <c r="P1" s="16" t="s">
        <v>60</v>
      </c>
      <c r="Q1" s="16" t="s">
        <v>61</v>
      </c>
      <c r="R1" s="16" t="s">
        <v>62</v>
      </c>
      <c r="S1" s="16" t="s">
        <v>63</v>
      </c>
      <c r="T1" s="16" t="s">
        <v>64</v>
      </c>
      <c r="U1" s="16" t="s">
        <v>65</v>
      </c>
      <c r="V1" s="17" t="s">
        <v>66</v>
      </c>
      <c r="W1" s="17" t="s">
        <v>67</v>
      </c>
    </row>
    <row r="2" spans="1:23" x14ac:dyDescent="0.2">
      <c r="A2" s="3" t="s">
        <v>5</v>
      </c>
      <c r="B2" s="29"/>
      <c r="C2" s="29"/>
      <c r="D2" s="29"/>
      <c r="E2" s="29"/>
      <c r="F2" s="29"/>
      <c r="G2" s="29"/>
      <c r="H2" s="29"/>
      <c r="I2" s="29"/>
      <c r="J2" s="29"/>
      <c r="K2" s="29"/>
      <c r="L2" s="29"/>
      <c r="M2" s="29"/>
      <c r="N2" s="29"/>
      <c r="O2" s="29"/>
      <c r="P2" s="29"/>
      <c r="Q2" s="29"/>
      <c r="R2" s="29"/>
      <c r="S2" s="29"/>
      <c r="T2" s="29"/>
      <c r="U2" s="29"/>
      <c r="V2" s="29"/>
      <c r="W2" s="29"/>
    </row>
    <row r="3" spans="1:23" x14ac:dyDescent="0.2">
      <c r="A3" s="3" t="s">
        <v>6</v>
      </c>
      <c r="B3">
        <v>8.6207000000000006E-2</v>
      </c>
      <c r="D3" s="33"/>
      <c r="E3" s="33"/>
      <c r="F3" s="33"/>
      <c r="G3" s="33"/>
      <c r="H3" s="33"/>
      <c r="I3" s="33"/>
      <c r="J3" s="33"/>
      <c r="K3" s="33"/>
      <c r="L3" s="33"/>
      <c r="M3" s="33"/>
      <c r="N3" s="33"/>
      <c r="O3">
        <v>0.68976599999999999</v>
      </c>
      <c r="P3" s="33"/>
      <c r="Q3" s="33"/>
      <c r="R3" s="33"/>
      <c r="S3" s="33"/>
      <c r="T3" s="33"/>
      <c r="U3" s="33"/>
      <c r="V3" s="33"/>
      <c r="W3" s="33"/>
    </row>
    <row r="4" spans="1:23" x14ac:dyDescent="0.2">
      <c r="A4" s="3" t="s">
        <v>14</v>
      </c>
      <c r="B4">
        <v>9.7584000000000004E-2</v>
      </c>
      <c r="D4" s="33"/>
      <c r="E4" s="33"/>
      <c r="F4" s="33"/>
      <c r="G4" s="33"/>
      <c r="H4" s="33"/>
      <c r="I4" s="33"/>
      <c r="J4" s="33"/>
      <c r="K4" s="33"/>
      <c r="L4" s="33"/>
      <c r="M4" s="33"/>
      <c r="N4" s="33"/>
      <c r="O4">
        <v>1.2985279999999999</v>
      </c>
      <c r="P4" s="33"/>
      <c r="Q4" s="33"/>
      <c r="R4" s="33"/>
      <c r="S4" s="33"/>
      <c r="T4" s="33"/>
      <c r="U4" s="33"/>
      <c r="V4" s="33"/>
      <c r="W4" s="33"/>
    </row>
    <row r="5" spans="1:23" x14ac:dyDescent="0.2">
      <c r="A5" s="3" t="s">
        <v>15</v>
      </c>
      <c r="B5">
        <v>0.116901</v>
      </c>
      <c r="D5" s="33"/>
      <c r="E5" s="33"/>
      <c r="F5" s="33"/>
      <c r="G5" s="33"/>
      <c r="H5" s="33"/>
      <c r="I5" s="33"/>
      <c r="J5" s="33"/>
      <c r="K5" s="33"/>
      <c r="L5" s="33"/>
      <c r="M5" s="33"/>
      <c r="N5" s="33"/>
      <c r="O5">
        <v>2.2227459999999999</v>
      </c>
      <c r="P5" s="33"/>
      <c r="Q5" s="33"/>
      <c r="R5" s="33"/>
      <c r="S5" s="33"/>
      <c r="T5" s="33"/>
      <c r="U5" s="33"/>
      <c r="V5" s="33"/>
      <c r="W5" s="33"/>
    </row>
    <row r="6" spans="1:23" x14ac:dyDescent="0.2">
      <c r="A6" s="3" t="s">
        <v>16</v>
      </c>
      <c r="B6">
        <v>0.15171599999999999</v>
      </c>
      <c r="D6" s="33"/>
      <c r="E6" s="33"/>
      <c r="F6" s="33"/>
      <c r="G6" s="33"/>
      <c r="H6" s="33"/>
      <c r="I6" s="33"/>
      <c r="J6" s="33"/>
      <c r="K6" s="33"/>
      <c r="L6" s="33"/>
      <c r="M6" s="33"/>
      <c r="N6" s="33"/>
      <c r="O6">
        <v>3.597588</v>
      </c>
      <c r="P6" s="33"/>
      <c r="Q6" s="33"/>
      <c r="R6" s="33"/>
      <c r="S6" s="33"/>
      <c r="T6" s="33"/>
      <c r="U6" s="33"/>
      <c r="V6" s="33"/>
      <c r="W6" s="33"/>
    </row>
    <row r="7" spans="1:23" x14ac:dyDescent="0.2">
      <c r="A7" s="3" t="s">
        <v>17</v>
      </c>
      <c r="B7">
        <v>0.22038099999999999</v>
      </c>
      <c r="D7" s="33"/>
      <c r="E7" s="33"/>
      <c r="F7" s="33"/>
      <c r="G7" s="33"/>
      <c r="H7" s="33"/>
      <c r="I7" s="33"/>
      <c r="J7" s="33"/>
      <c r="K7" s="33"/>
      <c r="L7" s="33"/>
      <c r="M7" s="33"/>
      <c r="N7" s="33"/>
      <c r="O7">
        <v>5.5805040000000004</v>
      </c>
      <c r="P7" s="33"/>
      <c r="Q7" s="33"/>
      <c r="R7" s="33"/>
      <c r="S7" s="33"/>
      <c r="T7" s="33"/>
      <c r="U7" s="33"/>
      <c r="V7" s="33"/>
      <c r="W7" s="33"/>
    </row>
    <row r="8" spans="1:23" x14ac:dyDescent="0.2">
      <c r="A8" s="3" t="s">
        <v>18</v>
      </c>
      <c r="B8">
        <v>0.38053700000000001</v>
      </c>
      <c r="D8" s="33"/>
      <c r="E8" s="33"/>
      <c r="F8" s="33"/>
      <c r="G8" s="33"/>
      <c r="H8" s="33"/>
      <c r="I8" s="33"/>
      <c r="J8" s="33"/>
      <c r="K8" s="33"/>
      <c r="L8" s="33"/>
      <c r="M8" s="33"/>
      <c r="N8" s="33"/>
      <c r="O8">
        <v>8.3068530000000003</v>
      </c>
      <c r="P8" s="33"/>
      <c r="Q8" s="33"/>
      <c r="R8" s="33"/>
      <c r="S8" s="33"/>
      <c r="T8" s="33"/>
      <c r="U8" s="33"/>
      <c r="V8" s="33"/>
      <c r="W8" s="33"/>
    </row>
    <row r="9" spans="1:23" x14ac:dyDescent="0.2">
      <c r="A9" s="3" t="s">
        <v>19</v>
      </c>
      <c r="B9">
        <v>0.86071600000000004</v>
      </c>
      <c r="D9" s="33"/>
      <c r="E9" s="33"/>
      <c r="F9" s="33"/>
      <c r="G9" s="33"/>
      <c r="H9" s="33"/>
      <c r="I9" s="33"/>
      <c r="J9" s="33"/>
      <c r="K9" s="33"/>
      <c r="L9" s="33"/>
      <c r="M9" s="33"/>
      <c r="N9" s="33"/>
      <c r="O9">
        <v>11.764773</v>
      </c>
      <c r="P9" s="33"/>
      <c r="Q9" s="33"/>
      <c r="R9" s="33"/>
      <c r="S9" s="33"/>
      <c r="T9" s="33"/>
      <c r="U9" s="33"/>
      <c r="V9" s="33"/>
      <c r="W9" s="33"/>
    </row>
    <row r="10" spans="1:23" x14ac:dyDescent="0.2">
      <c r="A10" s="3" t="s">
        <v>20</v>
      </c>
      <c r="B10">
        <v>2.4709059999999998</v>
      </c>
      <c r="D10" s="34"/>
      <c r="E10" s="34"/>
      <c r="F10" s="34"/>
      <c r="G10" s="34"/>
      <c r="H10" s="34"/>
      <c r="I10" s="34"/>
      <c r="J10" s="34"/>
      <c r="K10" s="34"/>
      <c r="L10" s="34"/>
      <c r="M10" s="34"/>
      <c r="N10" s="34"/>
      <c r="O10">
        <v>15.522544</v>
      </c>
      <c r="P10" s="34"/>
      <c r="Q10" s="34"/>
      <c r="R10" s="34"/>
      <c r="S10" s="34"/>
      <c r="T10" s="34"/>
      <c r="U10" s="34"/>
      <c r="V10" s="34"/>
      <c r="W10" s="34"/>
    </row>
    <row r="11" spans="1:23" x14ac:dyDescent="0.2">
      <c r="A11" s="3" t="s">
        <v>21</v>
      </c>
      <c r="B11">
        <v>6.4623559999999998</v>
      </c>
      <c r="D11" s="33"/>
      <c r="E11" s="33"/>
      <c r="F11" s="33"/>
      <c r="G11" s="33"/>
      <c r="H11" s="33"/>
      <c r="I11" s="33"/>
      <c r="J11" s="33"/>
      <c r="K11" s="33"/>
      <c r="L11" s="33"/>
      <c r="M11" s="33"/>
      <c r="N11" s="33"/>
      <c r="O11">
        <v>18.731589</v>
      </c>
      <c r="P11" s="33"/>
      <c r="Q11" s="33"/>
      <c r="R11" s="33"/>
      <c r="S11" s="33"/>
      <c r="T11" s="33"/>
      <c r="U11" s="33"/>
      <c r="V11" s="33"/>
      <c r="W11" s="33"/>
    </row>
    <row r="12" spans="1:23" x14ac:dyDescent="0.2">
      <c r="A12" s="3" t="s">
        <v>22</v>
      </c>
      <c r="B12">
        <v>13.136236999999999</v>
      </c>
      <c r="D12" s="33"/>
      <c r="E12" s="33"/>
      <c r="F12" s="33"/>
      <c r="G12" s="33"/>
      <c r="H12" s="33"/>
      <c r="I12" s="33"/>
      <c r="J12" s="33"/>
      <c r="K12" s="33"/>
      <c r="L12" s="33"/>
      <c r="M12" s="33"/>
      <c r="N12" s="33"/>
      <c r="O12">
        <v>20.790507000000002</v>
      </c>
      <c r="P12" s="33"/>
      <c r="Q12" s="33"/>
      <c r="R12" s="33"/>
      <c r="S12" s="33"/>
      <c r="T12" s="33"/>
      <c r="U12" s="33"/>
      <c r="V12" s="33"/>
      <c r="W12" s="33"/>
    </row>
    <row r="13" spans="1:23" x14ac:dyDescent="0.2">
      <c r="A13" s="3" t="s">
        <v>34</v>
      </c>
      <c r="B13">
        <v>21.600874000000001</v>
      </c>
      <c r="D13" s="33"/>
      <c r="E13" s="33"/>
      <c r="F13" s="33"/>
      <c r="G13" s="33"/>
      <c r="H13" s="33"/>
      <c r="I13" s="33"/>
      <c r="J13" s="33"/>
      <c r="K13" s="33"/>
      <c r="L13" s="33"/>
      <c r="M13" s="33"/>
      <c r="N13" s="33"/>
      <c r="O13">
        <v>21.612362000000001</v>
      </c>
      <c r="P13" s="33"/>
      <c r="Q13" s="33"/>
      <c r="R13" s="33"/>
      <c r="S13" s="33"/>
      <c r="T13" s="33"/>
      <c r="U13" s="33"/>
      <c r="V13" s="33"/>
      <c r="W13" s="33"/>
    </row>
    <row r="14" spans="1:23" x14ac:dyDescent="0.2">
      <c r="A14" s="3" t="s">
        <v>35</v>
      </c>
      <c r="B14">
        <v>30.532758999999999</v>
      </c>
      <c r="D14" s="33"/>
      <c r="E14" s="33"/>
      <c r="F14" s="33"/>
      <c r="G14" s="33"/>
      <c r="H14" s="33"/>
      <c r="I14" s="33"/>
      <c r="J14" s="33"/>
      <c r="K14" s="33"/>
      <c r="L14" s="33"/>
      <c r="M14" s="33"/>
      <c r="N14" s="33"/>
      <c r="O14">
        <v>21.457073999999999</v>
      </c>
      <c r="P14" s="33"/>
      <c r="Q14" s="33"/>
      <c r="R14" s="33"/>
      <c r="S14" s="33"/>
      <c r="T14" s="33"/>
      <c r="U14" s="33"/>
      <c r="V14" s="33"/>
      <c r="W14" s="33"/>
    </row>
    <row r="15" spans="1:23" x14ac:dyDescent="0.2">
      <c r="A15" s="3" t="s">
        <v>36</v>
      </c>
      <c r="B15" s="32"/>
      <c r="C15" s="32"/>
      <c r="D15" s="33"/>
      <c r="E15" s="33"/>
      <c r="F15" s="33"/>
      <c r="G15" s="33"/>
      <c r="H15" s="33"/>
      <c r="I15" s="33"/>
      <c r="J15" s="33"/>
      <c r="K15" s="33"/>
      <c r="L15" s="33"/>
      <c r="M15" s="33"/>
      <c r="N15" s="33"/>
      <c r="O15" s="33"/>
      <c r="P15" s="33"/>
      <c r="Q15" s="33"/>
      <c r="R15" s="33"/>
      <c r="S15" s="33"/>
      <c r="T15" s="33"/>
      <c r="U15" s="33"/>
      <c r="V15" s="33"/>
      <c r="W15" s="33"/>
    </row>
    <row r="16" spans="1:23" x14ac:dyDescent="0.2">
      <c r="A16" s="3" t="s">
        <v>37</v>
      </c>
      <c r="B16" s="32"/>
      <c r="C16" s="32"/>
      <c r="D16" s="33"/>
      <c r="E16" s="33"/>
      <c r="F16" s="33"/>
      <c r="G16" s="33"/>
      <c r="H16" s="33"/>
      <c r="I16" s="33"/>
      <c r="J16" s="33"/>
      <c r="K16" s="33"/>
      <c r="L16" s="33"/>
      <c r="M16" s="33"/>
      <c r="N16" s="33"/>
      <c r="O16" s="33"/>
      <c r="P16" s="33"/>
      <c r="Q16" s="33"/>
      <c r="R16" s="33"/>
      <c r="S16" s="33"/>
      <c r="T16" s="33"/>
      <c r="U16" s="33"/>
      <c r="V16" s="33"/>
      <c r="W16" s="33"/>
    </row>
    <row r="17" spans="1:23" x14ac:dyDescent="0.2">
      <c r="A17" s="3" t="s">
        <v>38</v>
      </c>
      <c r="B17" s="27"/>
      <c r="C17" s="27"/>
      <c r="D17" s="29"/>
      <c r="E17" s="29"/>
      <c r="F17" s="29"/>
      <c r="G17" s="29"/>
      <c r="H17" s="29"/>
      <c r="I17" s="29"/>
      <c r="J17" s="29"/>
      <c r="K17" s="29"/>
      <c r="L17" s="29"/>
      <c r="M17" s="29"/>
      <c r="N17" s="29"/>
      <c r="O17" s="29"/>
      <c r="P17" s="29"/>
      <c r="Q17" s="29"/>
      <c r="R17" s="29"/>
      <c r="S17" s="29"/>
      <c r="T17" s="29"/>
      <c r="U17" s="29"/>
      <c r="V17" s="29"/>
      <c r="W17" s="29"/>
    </row>
    <row r="18" spans="1:23" x14ac:dyDescent="0.2">
      <c r="A18" s="3" t="s">
        <v>39</v>
      </c>
      <c r="B18" s="29"/>
      <c r="C18" s="29"/>
      <c r="D18" s="29"/>
      <c r="E18" s="29"/>
      <c r="F18" s="29"/>
      <c r="G18" s="29"/>
      <c r="H18" s="29"/>
      <c r="I18" s="29"/>
      <c r="J18" s="29"/>
      <c r="K18" s="29"/>
      <c r="L18" s="29"/>
      <c r="M18" s="29"/>
      <c r="N18" s="29"/>
      <c r="O18" s="29"/>
      <c r="P18" s="29"/>
      <c r="Q18" s="29"/>
      <c r="R18" s="29"/>
      <c r="S18" s="29"/>
      <c r="T18" s="29"/>
      <c r="U18" s="29"/>
      <c r="V18" s="29"/>
      <c r="W18" s="29"/>
    </row>
    <row r="19" spans="1:23" x14ac:dyDescent="0.2">
      <c r="A19" s="3" t="s">
        <v>40</v>
      </c>
      <c r="B19" s="29"/>
      <c r="C19" s="29"/>
      <c r="D19" s="29"/>
      <c r="E19" s="29"/>
      <c r="F19" s="29"/>
      <c r="G19" s="29"/>
      <c r="H19" s="29"/>
      <c r="I19" s="29"/>
      <c r="J19" s="29"/>
      <c r="K19" s="29"/>
      <c r="L19" s="29"/>
      <c r="M19" s="29"/>
      <c r="N19" s="29"/>
      <c r="O19" s="29"/>
      <c r="P19" s="29"/>
      <c r="Q19" s="29"/>
      <c r="R19" s="29"/>
      <c r="S19" s="29"/>
      <c r="T19" s="29"/>
      <c r="U19" s="29"/>
      <c r="V19" s="29"/>
      <c r="W19" s="29"/>
    </row>
    <row r="20" spans="1:23" x14ac:dyDescent="0.2">
      <c r="A20" s="3" t="s">
        <v>45</v>
      </c>
      <c r="B20" s="29"/>
      <c r="C20" s="29"/>
      <c r="D20" s="29"/>
      <c r="E20" s="29"/>
      <c r="F20" s="29"/>
      <c r="G20" s="29"/>
      <c r="H20" s="29"/>
      <c r="I20" s="29"/>
      <c r="J20" s="29"/>
      <c r="K20" s="29"/>
      <c r="L20" s="29"/>
      <c r="M20" s="29"/>
      <c r="N20" s="29"/>
      <c r="O20" s="29"/>
      <c r="P20" s="29"/>
      <c r="Q20" s="29"/>
      <c r="R20" s="29"/>
      <c r="S20" s="29"/>
      <c r="T20" s="29"/>
      <c r="U20" s="29"/>
      <c r="V20" s="29"/>
      <c r="W20" s="29"/>
    </row>
    <row r="26" spans="1:23" x14ac:dyDescent="0.2">
      <c r="C26" s="14"/>
      <c r="E26" s="13"/>
    </row>
    <row r="27" spans="1:23" x14ac:dyDescent="0.2">
      <c r="C27" s="14"/>
      <c r="E27" s="13"/>
    </row>
    <row r="28" spans="1:23" x14ac:dyDescent="0.2">
      <c r="C28" s="14"/>
      <c r="E28" s="13"/>
    </row>
    <row r="29" spans="1:23" x14ac:dyDescent="0.2">
      <c r="C29" s="14"/>
      <c r="E29" s="14"/>
    </row>
    <row r="30" spans="1:23" x14ac:dyDescent="0.2">
      <c r="C30" s="14"/>
      <c r="E30" s="14"/>
    </row>
    <row r="31" spans="1:23" x14ac:dyDescent="0.2">
      <c r="C31" s="14"/>
      <c r="E31" s="14"/>
    </row>
    <row r="32" spans="1:23" x14ac:dyDescent="0.2">
      <c r="C32" s="14"/>
      <c r="E32" s="21"/>
    </row>
    <row r="33" spans="3:5" x14ac:dyDescent="0.2">
      <c r="C33" s="14"/>
      <c r="E33" s="13"/>
    </row>
    <row r="34" spans="3:5" x14ac:dyDescent="0.2">
      <c r="C34" s="14"/>
      <c r="E34" s="14"/>
    </row>
    <row r="35" spans="3:5" x14ac:dyDescent="0.2">
      <c r="C35" s="14"/>
      <c r="E35" s="14"/>
    </row>
    <row r="36" spans="3:5" x14ac:dyDescent="0.2">
      <c r="C36" s="14"/>
      <c r="E36" s="14"/>
    </row>
    <row r="37" spans="3:5" x14ac:dyDescent="0.2">
      <c r="C37" s="14"/>
      <c r="E37" s="14"/>
    </row>
    <row r="38" spans="3:5" x14ac:dyDescent="0.2">
      <c r="C38" s="14"/>
      <c r="E38" s="13"/>
    </row>
    <row r="39" spans="3:5" x14ac:dyDescent="0.2">
      <c r="C39" s="14"/>
      <c r="E39" s="13"/>
    </row>
    <row r="40" spans="3:5" x14ac:dyDescent="0.2">
      <c r="C40" s="14"/>
      <c r="E40" s="14"/>
    </row>
    <row r="41" spans="3:5" x14ac:dyDescent="0.2">
      <c r="C41" s="14"/>
    </row>
    <row r="42" spans="3:5" x14ac:dyDescent="0.2">
      <c r="C42" s="14"/>
    </row>
    <row r="43" spans="3:5" x14ac:dyDescent="0.2">
      <c r="C43" s="14"/>
    </row>
  </sheetData>
  <protectedRanges>
    <protectedRange sqref="B15:C17 E26:E34 E38:E40" name="cell number_all_1_2"/>
  </protectedRange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CC48-6218-4588-A7E9-C89775C0186D}">
  <dimension ref="A1:W54"/>
  <sheetViews>
    <sheetView workbookViewId="0">
      <selection activeCell="J36" sqref="J36"/>
    </sheetView>
  </sheetViews>
  <sheetFormatPr baseColWidth="10" defaultColWidth="8.83203125" defaultRowHeight="15" x14ac:dyDescent="0.2"/>
  <sheetData>
    <row r="1" spans="1:23" ht="43" x14ac:dyDescent="0.2">
      <c r="A1" s="7" t="s">
        <v>0</v>
      </c>
      <c r="B1" s="16" t="str">
        <f>'Raw concentration data'!B1</f>
        <v>Glucose
(mM)</v>
      </c>
      <c r="C1" s="16" t="str">
        <f>'Raw concentration data'!C1</f>
        <v>Lactate
(mM)</v>
      </c>
      <c r="D1" s="16" t="str">
        <f>'Raw concentration data'!D1</f>
        <v>Aspartic acid (mM)</v>
      </c>
      <c r="E1" s="16" t="str">
        <f>'Raw concentration data'!E1</f>
        <v>Glutamic acid (mM)</v>
      </c>
      <c r="F1" s="16" t="str">
        <f>'Raw concentration data'!F1</f>
        <v>Cysteine (mM)</v>
      </c>
      <c r="G1" s="16" t="str">
        <f>'Raw concentration data'!G1</f>
        <v>Aspargine (mM)</v>
      </c>
      <c r="H1" s="16" t="str">
        <f>'Raw concentration data'!H1</f>
        <v>Serine (mM)</v>
      </c>
      <c r="I1" s="16" t="str">
        <f>'Raw concentration data'!I1</f>
        <v>Glutamine (mM)</v>
      </c>
      <c r="J1" s="16" t="str">
        <f>'Raw concentration data'!J1</f>
        <v>Histidine (mM)</v>
      </c>
      <c r="K1" s="16" t="str">
        <f>'Raw concentration data'!K1</f>
        <v>Glycine (mM)</v>
      </c>
      <c r="L1" s="16" t="str">
        <f>'Raw concentration data'!L1</f>
        <v>Threonine (mM)</v>
      </c>
      <c r="M1" s="16" t="str">
        <f>'Raw concentration data'!M1</f>
        <v>Arginine (mM)</v>
      </c>
      <c r="N1" s="16" t="str">
        <f>'Raw concentration data'!N1</f>
        <v>Alanine (mM)</v>
      </c>
      <c r="O1" s="16" t="str">
        <f>'Raw concentration data'!O1</f>
        <v>Tyrosine (mM)</v>
      </c>
      <c r="P1" s="16" t="str">
        <f>'Raw concentration data'!P1</f>
        <v>Valine (mM)</v>
      </c>
      <c r="Q1" s="16" t="str">
        <f>'Raw concentration data'!Q1</f>
        <v>Methionine (mM)</v>
      </c>
      <c r="R1" s="16" t="str">
        <f>'Raw concentration data'!R1</f>
        <v>Tryptophan (mM)</v>
      </c>
      <c r="S1" s="16" t="str">
        <f>'Raw concentration data'!S1</f>
        <v>Phenylalanine (mM)</v>
      </c>
      <c r="T1" s="16" t="str">
        <f>'Raw concentration data'!T1</f>
        <v>Isoleucine (mM)</v>
      </c>
      <c r="U1" s="16" t="str">
        <f>'Raw concentration data'!U1</f>
        <v>Leucine (mM)</v>
      </c>
      <c r="V1" s="16" t="str">
        <f>'Raw concentration data'!V1</f>
        <v>Lysine (mM)</v>
      </c>
      <c r="W1" s="16" t="str">
        <f>'Raw concentration data'!W1</f>
        <v>Proline (mM)</v>
      </c>
    </row>
    <row r="2" spans="1:23" x14ac:dyDescent="0.2">
      <c r="A2" s="3" t="str">
        <f>Bioreactor_data!B3</f>
        <v>S00</v>
      </c>
    </row>
    <row r="3" spans="1:23" x14ac:dyDescent="0.2">
      <c r="A3" s="3" t="str">
        <f>Bioreactor_data!B4</f>
        <v>S0</v>
      </c>
      <c r="B3">
        <f>((Bioreactor_data!$I4-Bioreactor_data!$I3)*HLOOKUP(B$1,'Feed definitions'!$C$1:$X$4,2,0)+(Bioreactor_data!$J4-Bioreactor_data!$J3)*HLOOKUP(B$1,'Feed definitions'!$C$1:$X$4,3,0)+(Bioreactor_data!$K4-Bioreactor_data!$K3)*HLOOKUP(B$1,'Feed definitions'!$C$1:$X$4,4,0))/Bioreactor_data!$M4*Bioreactor_data!$P4</f>
        <v>1.4922549889754071</v>
      </c>
      <c r="C3">
        <f>((Bioreactor_data!$I4-Bioreactor_data!$I3)*HLOOKUP(C$1,'Feed definitions'!$C$1:$X$4,2,0)+(Bioreactor_data!$J4-Bioreactor_data!$J3)*HLOOKUP(C$1,'Feed definitions'!$C$1:$X$4,3,0)+(Bioreactor_data!$K4-Bioreactor_data!$K3)*HLOOKUP(C$1,'Feed definitions'!$C$1:$X$4,4,0))/Bioreactor_data!$M4*Bioreactor_data!$P4</f>
        <v>0</v>
      </c>
      <c r="D3">
        <f>((Bioreactor_data!$I4-Bioreactor_data!$I3)*HLOOKUP(D$1,'Feed definitions'!$C$1:$X$4,2,0)+(Bioreactor_data!$J4-Bioreactor_data!$J3)*HLOOKUP(D$1,'Feed definitions'!$C$1:$X$4,3,0)+(Bioreactor_data!$K4-Bioreactor_data!$K3)*HLOOKUP(D$1,'Feed definitions'!$C$1:$X$4,4,0))/Bioreactor_data!$M4*Bioreactor_data!$P4</f>
        <v>0</v>
      </c>
      <c r="E3">
        <f>((Bioreactor_data!$I4-Bioreactor_data!$I3)*HLOOKUP(E$1,'Feed definitions'!$C$1:$X$4,2,0)+(Bioreactor_data!$J4-Bioreactor_data!$J3)*HLOOKUP(E$1,'Feed definitions'!$C$1:$X$4,3,0)+(Bioreactor_data!$K4-Bioreactor_data!$K3)*HLOOKUP(E$1,'Feed definitions'!$C$1:$X$4,4,0))/Bioreactor_data!$M4*Bioreactor_data!$P4</f>
        <v>0</v>
      </c>
      <c r="F3">
        <f>((Bioreactor_data!$I4-Bioreactor_data!$I3)*HLOOKUP(F$1,'Feed definitions'!$C$1:$X$4,2,0)+(Bioreactor_data!$J4-Bioreactor_data!$J3)*HLOOKUP(F$1,'Feed definitions'!$C$1:$X$4,3,0)+(Bioreactor_data!$K4-Bioreactor_data!$K3)*HLOOKUP(F$1,'Feed definitions'!$C$1:$X$4,4,0))/Bioreactor_data!$M4*Bioreactor_data!$P4</f>
        <v>0</v>
      </c>
      <c r="G3">
        <f>((Bioreactor_data!$I4-Bioreactor_data!$I3)*HLOOKUP(G$1,'Feed definitions'!$C$1:$X$4,2,0)+(Bioreactor_data!$J4-Bioreactor_data!$J3)*HLOOKUP(G$1,'Feed definitions'!$C$1:$X$4,3,0)+(Bioreactor_data!$K4-Bioreactor_data!$K3)*HLOOKUP(G$1,'Feed definitions'!$C$1:$X$4,4,0))/Bioreactor_data!$M4*Bioreactor_data!$P4</f>
        <v>0</v>
      </c>
      <c r="H3">
        <f>((Bioreactor_data!$I4-Bioreactor_data!$I3)*HLOOKUP(H$1,'Feed definitions'!$C$1:$X$4,2,0)+(Bioreactor_data!$J4-Bioreactor_data!$J3)*HLOOKUP(H$1,'Feed definitions'!$C$1:$X$4,3,0)+(Bioreactor_data!$K4-Bioreactor_data!$K3)*HLOOKUP(H$1,'Feed definitions'!$C$1:$X$4,4,0))/Bioreactor_data!$M4*Bioreactor_data!$P4</f>
        <v>0</v>
      </c>
      <c r="I3">
        <f>((Bioreactor_data!$I4-Bioreactor_data!$I3)*HLOOKUP(I$1,'Feed definitions'!$C$1:$X$4,2,0)+(Bioreactor_data!$J4-Bioreactor_data!$J3)*HLOOKUP(I$1,'Feed definitions'!$C$1:$X$4,3,0)+(Bioreactor_data!$K4-Bioreactor_data!$K3)*HLOOKUP(I$1,'Feed definitions'!$C$1:$X$4,4,0))/Bioreactor_data!$M4*Bioreactor_data!$P4</f>
        <v>0</v>
      </c>
      <c r="J3">
        <f>((Bioreactor_data!$I4-Bioreactor_data!$I3)*HLOOKUP(J$1,'Feed definitions'!$C$1:$X$4,2,0)+(Bioreactor_data!$J4-Bioreactor_data!$J3)*HLOOKUP(J$1,'Feed definitions'!$C$1:$X$4,3,0)+(Bioreactor_data!$K4-Bioreactor_data!$K3)*HLOOKUP(J$1,'Feed definitions'!$C$1:$X$4,4,0))/Bioreactor_data!$M4*Bioreactor_data!$P4</f>
        <v>0</v>
      </c>
      <c r="K3">
        <f>((Bioreactor_data!$I4-Bioreactor_data!$I3)*HLOOKUP(K$1,'Feed definitions'!$C$1:$X$4,2,0)+(Bioreactor_data!$J4-Bioreactor_data!$J3)*HLOOKUP(K$1,'Feed definitions'!$C$1:$X$4,3,0)+(Bioreactor_data!$K4-Bioreactor_data!$K3)*HLOOKUP(K$1,'Feed definitions'!$C$1:$X$4,4,0))/Bioreactor_data!$M4*Bioreactor_data!$P4</f>
        <v>0</v>
      </c>
      <c r="L3">
        <f>((Bioreactor_data!$I4-Bioreactor_data!$I3)*HLOOKUP(L$1,'Feed definitions'!$C$1:$X$4,2,0)+(Bioreactor_data!$J4-Bioreactor_data!$J3)*HLOOKUP(L$1,'Feed definitions'!$C$1:$X$4,3,0)+(Bioreactor_data!$K4-Bioreactor_data!$K3)*HLOOKUP(L$1,'Feed definitions'!$C$1:$X$4,4,0))/Bioreactor_data!$M4*Bioreactor_data!$P4</f>
        <v>0</v>
      </c>
      <c r="M3">
        <f>((Bioreactor_data!$I4-Bioreactor_data!$I3)*HLOOKUP(M$1,'Feed definitions'!$C$1:$X$4,2,0)+(Bioreactor_data!$J4-Bioreactor_data!$J3)*HLOOKUP(M$1,'Feed definitions'!$C$1:$X$4,3,0)+(Bioreactor_data!$K4-Bioreactor_data!$K3)*HLOOKUP(M$1,'Feed definitions'!$C$1:$X$4,4,0))/Bioreactor_data!$M4*Bioreactor_data!$P4</f>
        <v>0</v>
      </c>
      <c r="N3">
        <f>((Bioreactor_data!$I4-Bioreactor_data!$I3)*HLOOKUP(N$1,'Feed definitions'!$C$1:$X$4,2,0)+(Bioreactor_data!$J4-Bioreactor_data!$J3)*HLOOKUP(N$1,'Feed definitions'!$C$1:$X$4,3,0)+(Bioreactor_data!$K4-Bioreactor_data!$K3)*HLOOKUP(N$1,'Feed definitions'!$C$1:$X$4,4,0))/Bioreactor_data!$M4*Bioreactor_data!$P4</f>
        <v>0</v>
      </c>
      <c r="O3">
        <f>((Bioreactor_data!$I4-Bioreactor_data!$I3)*HLOOKUP(O$1,'Feed definitions'!$C$1:$X$4,2,0)+(Bioreactor_data!$J4-Bioreactor_data!$J3)*HLOOKUP(O$1,'Feed definitions'!$C$1:$X$4,3,0)+(Bioreactor_data!$K4-Bioreactor_data!$K3)*HLOOKUP(O$1,'Feed definitions'!$C$1:$X$4,4,0))/Bioreactor_data!$M4*Bioreactor_data!$P4</f>
        <v>0</v>
      </c>
      <c r="P3">
        <f>((Bioreactor_data!$I4-Bioreactor_data!$I3)*HLOOKUP(P$1,'Feed definitions'!$C$1:$X$4,2,0)+(Bioreactor_data!$J4-Bioreactor_data!$J3)*HLOOKUP(P$1,'Feed definitions'!$C$1:$X$4,3,0)+(Bioreactor_data!$K4-Bioreactor_data!$K3)*HLOOKUP(P$1,'Feed definitions'!$C$1:$X$4,4,0))/Bioreactor_data!$M4*Bioreactor_data!$P4</f>
        <v>0</v>
      </c>
      <c r="Q3">
        <f>((Bioreactor_data!$I4-Bioreactor_data!$I3)*HLOOKUP(Q$1,'Feed definitions'!$C$1:$X$4,2,0)+(Bioreactor_data!$J4-Bioreactor_data!$J3)*HLOOKUP(Q$1,'Feed definitions'!$C$1:$X$4,3,0)+(Bioreactor_data!$K4-Bioreactor_data!$K3)*HLOOKUP(Q$1,'Feed definitions'!$C$1:$X$4,4,0))/Bioreactor_data!$M4*Bioreactor_data!$P4</f>
        <v>0</v>
      </c>
      <c r="R3">
        <f>((Bioreactor_data!$I4-Bioreactor_data!$I3)*HLOOKUP(R$1,'Feed definitions'!$C$1:$X$4,2,0)+(Bioreactor_data!$J4-Bioreactor_data!$J3)*HLOOKUP(R$1,'Feed definitions'!$C$1:$X$4,3,0)+(Bioreactor_data!$K4-Bioreactor_data!$K3)*HLOOKUP(R$1,'Feed definitions'!$C$1:$X$4,4,0))/Bioreactor_data!$M4*Bioreactor_data!$P4</f>
        <v>0</v>
      </c>
      <c r="S3">
        <f>((Bioreactor_data!$I4-Bioreactor_data!$I3)*HLOOKUP(S$1,'Feed definitions'!$C$1:$X$4,2,0)+(Bioreactor_data!$J4-Bioreactor_data!$J3)*HLOOKUP(S$1,'Feed definitions'!$C$1:$X$4,3,0)+(Bioreactor_data!$K4-Bioreactor_data!$K3)*HLOOKUP(S$1,'Feed definitions'!$C$1:$X$4,4,0))/Bioreactor_data!$M4*Bioreactor_data!$P4</f>
        <v>0</v>
      </c>
      <c r="T3">
        <f>((Bioreactor_data!$I4-Bioreactor_data!$I3)*HLOOKUP(T$1,'Feed definitions'!$C$1:$X$4,2,0)+(Bioreactor_data!$J4-Bioreactor_data!$J3)*HLOOKUP(T$1,'Feed definitions'!$C$1:$X$4,3,0)+(Bioreactor_data!$K4-Bioreactor_data!$K3)*HLOOKUP(T$1,'Feed definitions'!$C$1:$X$4,4,0))/Bioreactor_data!$M4*Bioreactor_data!$P4</f>
        <v>0</v>
      </c>
      <c r="U3">
        <f>((Bioreactor_data!$I4-Bioreactor_data!$I3)*HLOOKUP(U$1,'Feed definitions'!$C$1:$X$4,2,0)+(Bioreactor_data!$J4-Bioreactor_data!$J3)*HLOOKUP(U$1,'Feed definitions'!$C$1:$X$4,3,0)+(Bioreactor_data!$K4-Bioreactor_data!$K3)*HLOOKUP(U$1,'Feed definitions'!$C$1:$X$4,4,0))/Bioreactor_data!$M4*Bioreactor_data!$P4</f>
        <v>0</v>
      </c>
      <c r="V3">
        <f>((Bioreactor_data!$I4-Bioreactor_data!$I3)*HLOOKUP(V$1,'Feed definitions'!$C$1:$X$4,2,0)+(Bioreactor_data!$J4-Bioreactor_data!$J3)*HLOOKUP(V$1,'Feed definitions'!$C$1:$X$4,3,0)+(Bioreactor_data!$K4-Bioreactor_data!$K3)*HLOOKUP(V$1,'Feed definitions'!$C$1:$X$4,4,0))/Bioreactor_data!$M4*Bioreactor_data!$P4</f>
        <v>0</v>
      </c>
      <c r="W3">
        <f>((Bioreactor_data!$I4-Bioreactor_data!$I3)*HLOOKUP(W$1,'Feed definitions'!$C$1:$X$4,2,0)+(Bioreactor_data!$J4-Bioreactor_data!$J3)*HLOOKUP(W$1,'Feed definitions'!$C$1:$X$4,3,0)+(Bioreactor_data!$K4-Bioreactor_data!$K3)*HLOOKUP(W$1,'Feed definitions'!$C$1:$X$4,4,0))/Bioreactor_data!$M4*Bioreactor_data!$P4</f>
        <v>0</v>
      </c>
    </row>
    <row r="4" spans="1:23" x14ac:dyDescent="0.2">
      <c r="A4" s="3" t="str">
        <f>Bioreactor_data!B5</f>
        <v>S1</v>
      </c>
      <c r="B4">
        <f>B3+((Bioreactor_data!$I5-Bioreactor_data!$I4)*HLOOKUP(B$1,'Feed definitions'!$C$1:$X$4,2,0)+(Bioreactor_data!$J5-Bioreactor_data!$J4)*HLOOKUP(B$1,'Feed definitions'!$C$1:$X$4,3,0)+(Bioreactor_data!$K5-Bioreactor_data!$K4)*HLOOKUP(B$1,'Feed definitions'!$C$1:$X$4,4,0))/Bioreactor_data!$M5*Bioreactor_data!$P5</f>
        <v>2.8438218612627648</v>
      </c>
      <c r="C4">
        <f>C3+((Bioreactor_data!$I5-Bioreactor_data!$I4)*HLOOKUP(C$1,'Feed definitions'!$C$1:$X$4,2,0)+(Bioreactor_data!$J5-Bioreactor_data!$J4)*HLOOKUP(C$1,'Feed definitions'!$C$1:$X$4,3,0)+(Bioreactor_data!$K5-Bioreactor_data!$K4)*HLOOKUP(C$1,'Feed definitions'!$C$1:$X$4,4,0))/Bioreactor_data!$M5*Bioreactor_data!$P5</f>
        <v>0</v>
      </c>
      <c r="D4">
        <f>D3+((Bioreactor_data!$I5-Bioreactor_data!$I4)*HLOOKUP(D$1,'Feed definitions'!$C$1:$X$4,2,0)+(Bioreactor_data!$J5-Bioreactor_data!$J4)*HLOOKUP(D$1,'Feed definitions'!$C$1:$X$4,3,0)+(Bioreactor_data!$K5-Bioreactor_data!$K4)*HLOOKUP(D$1,'Feed definitions'!$C$1:$X$4,4,0))/Bioreactor_data!$M5*Bioreactor_data!$P5</f>
        <v>0</v>
      </c>
      <c r="E4">
        <f>E3+((Bioreactor_data!$I5-Bioreactor_data!$I4)*HLOOKUP(E$1,'Feed definitions'!$C$1:$X$4,2,0)+(Bioreactor_data!$J5-Bioreactor_data!$J4)*HLOOKUP(E$1,'Feed definitions'!$C$1:$X$4,3,0)+(Bioreactor_data!$K5-Bioreactor_data!$K4)*HLOOKUP(E$1,'Feed definitions'!$C$1:$X$4,4,0))/Bioreactor_data!$M5*Bioreactor_data!$P5</f>
        <v>0</v>
      </c>
      <c r="F4">
        <f>F3+((Bioreactor_data!$I5-Bioreactor_data!$I4)*HLOOKUP(F$1,'Feed definitions'!$C$1:$X$4,2,0)+(Bioreactor_data!$J5-Bioreactor_data!$J4)*HLOOKUP(F$1,'Feed definitions'!$C$1:$X$4,3,0)+(Bioreactor_data!$K5-Bioreactor_data!$K4)*HLOOKUP(F$1,'Feed definitions'!$C$1:$X$4,4,0))/Bioreactor_data!$M5*Bioreactor_data!$P5</f>
        <v>0</v>
      </c>
      <c r="G4">
        <f>G3+((Bioreactor_data!$I5-Bioreactor_data!$I4)*HLOOKUP(G$1,'Feed definitions'!$C$1:$X$4,2,0)+(Bioreactor_data!$J5-Bioreactor_data!$J4)*HLOOKUP(G$1,'Feed definitions'!$C$1:$X$4,3,0)+(Bioreactor_data!$K5-Bioreactor_data!$K4)*HLOOKUP(G$1,'Feed definitions'!$C$1:$X$4,4,0))/Bioreactor_data!$M5*Bioreactor_data!$P5</f>
        <v>0</v>
      </c>
      <c r="H4">
        <f>H3+((Bioreactor_data!$I5-Bioreactor_data!$I4)*HLOOKUP(H$1,'Feed definitions'!$C$1:$X$4,2,0)+(Bioreactor_data!$J5-Bioreactor_data!$J4)*HLOOKUP(H$1,'Feed definitions'!$C$1:$X$4,3,0)+(Bioreactor_data!$K5-Bioreactor_data!$K4)*HLOOKUP(H$1,'Feed definitions'!$C$1:$X$4,4,0))/Bioreactor_data!$M5*Bioreactor_data!$P5</f>
        <v>0</v>
      </c>
      <c r="I4">
        <f>I3+((Bioreactor_data!$I5-Bioreactor_data!$I4)*HLOOKUP(I$1,'Feed definitions'!$C$1:$X$4,2,0)+(Bioreactor_data!$J5-Bioreactor_data!$J4)*HLOOKUP(I$1,'Feed definitions'!$C$1:$X$4,3,0)+(Bioreactor_data!$K5-Bioreactor_data!$K4)*HLOOKUP(I$1,'Feed definitions'!$C$1:$X$4,4,0))/Bioreactor_data!$M5*Bioreactor_data!$P5</f>
        <v>0</v>
      </c>
      <c r="J4">
        <f>J3+((Bioreactor_data!$I5-Bioreactor_data!$I4)*HLOOKUP(J$1,'Feed definitions'!$C$1:$X$4,2,0)+(Bioreactor_data!$J5-Bioreactor_data!$J4)*HLOOKUP(J$1,'Feed definitions'!$C$1:$X$4,3,0)+(Bioreactor_data!$K5-Bioreactor_data!$K4)*HLOOKUP(J$1,'Feed definitions'!$C$1:$X$4,4,0))/Bioreactor_data!$M5*Bioreactor_data!$P5</f>
        <v>0</v>
      </c>
      <c r="K4">
        <f>K3+((Bioreactor_data!$I5-Bioreactor_data!$I4)*HLOOKUP(K$1,'Feed definitions'!$C$1:$X$4,2,0)+(Bioreactor_data!$J5-Bioreactor_data!$J4)*HLOOKUP(K$1,'Feed definitions'!$C$1:$X$4,3,0)+(Bioreactor_data!$K5-Bioreactor_data!$K4)*HLOOKUP(K$1,'Feed definitions'!$C$1:$X$4,4,0))/Bioreactor_data!$M5*Bioreactor_data!$P5</f>
        <v>0</v>
      </c>
      <c r="L4">
        <f>L3+((Bioreactor_data!$I5-Bioreactor_data!$I4)*HLOOKUP(L$1,'Feed definitions'!$C$1:$X$4,2,0)+(Bioreactor_data!$J5-Bioreactor_data!$J4)*HLOOKUP(L$1,'Feed definitions'!$C$1:$X$4,3,0)+(Bioreactor_data!$K5-Bioreactor_data!$K4)*HLOOKUP(L$1,'Feed definitions'!$C$1:$X$4,4,0))/Bioreactor_data!$M5*Bioreactor_data!$P5</f>
        <v>0</v>
      </c>
      <c r="M4">
        <f>M3+((Bioreactor_data!$I5-Bioreactor_data!$I4)*HLOOKUP(M$1,'Feed definitions'!$C$1:$X$4,2,0)+(Bioreactor_data!$J5-Bioreactor_data!$J4)*HLOOKUP(M$1,'Feed definitions'!$C$1:$X$4,3,0)+(Bioreactor_data!$K5-Bioreactor_data!$K4)*HLOOKUP(M$1,'Feed definitions'!$C$1:$X$4,4,0))/Bioreactor_data!$M5*Bioreactor_data!$P5</f>
        <v>0</v>
      </c>
      <c r="N4">
        <f>N3+((Bioreactor_data!$I5-Bioreactor_data!$I4)*HLOOKUP(N$1,'Feed definitions'!$C$1:$X$4,2,0)+(Bioreactor_data!$J5-Bioreactor_data!$J4)*HLOOKUP(N$1,'Feed definitions'!$C$1:$X$4,3,0)+(Bioreactor_data!$K5-Bioreactor_data!$K4)*HLOOKUP(N$1,'Feed definitions'!$C$1:$X$4,4,0))/Bioreactor_data!$M5*Bioreactor_data!$P5</f>
        <v>0</v>
      </c>
      <c r="O4">
        <f>O3+((Bioreactor_data!$I5-Bioreactor_data!$I4)*HLOOKUP(O$1,'Feed definitions'!$C$1:$X$4,2,0)+(Bioreactor_data!$J5-Bioreactor_data!$J4)*HLOOKUP(O$1,'Feed definitions'!$C$1:$X$4,3,0)+(Bioreactor_data!$K5-Bioreactor_data!$K4)*HLOOKUP(O$1,'Feed definitions'!$C$1:$X$4,4,0))/Bioreactor_data!$M5*Bioreactor_data!$P5</f>
        <v>0</v>
      </c>
      <c r="P4">
        <f>P3+((Bioreactor_data!$I5-Bioreactor_data!$I4)*HLOOKUP(P$1,'Feed definitions'!$C$1:$X$4,2,0)+(Bioreactor_data!$J5-Bioreactor_data!$J4)*HLOOKUP(P$1,'Feed definitions'!$C$1:$X$4,3,0)+(Bioreactor_data!$K5-Bioreactor_data!$K4)*HLOOKUP(P$1,'Feed definitions'!$C$1:$X$4,4,0))/Bioreactor_data!$M5*Bioreactor_data!$P5</f>
        <v>0</v>
      </c>
      <c r="Q4">
        <f>Q3+((Bioreactor_data!$I5-Bioreactor_data!$I4)*HLOOKUP(Q$1,'Feed definitions'!$C$1:$X$4,2,0)+(Bioreactor_data!$J5-Bioreactor_data!$J4)*HLOOKUP(Q$1,'Feed definitions'!$C$1:$X$4,3,0)+(Bioreactor_data!$K5-Bioreactor_data!$K4)*HLOOKUP(Q$1,'Feed definitions'!$C$1:$X$4,4,0))/Bioreactor_data!$M5*Bioreactor_data!$P5</f>
        <v>0</v>
      </c>
      <c r="R4">
        <f>R3+((Bioreactor_data!$I5-Bioreactor_data!$I4)*HLOOKUP(R$1,'Feed definitions'!$C$1:$X$4,2,0)+(Bioreactor_data!$J5-Bioreactor_data!$J4)*HLOOKUP(R$1,'Feed definitions'!$C$1:$X$4,3,0)+(Bioreactor_data!$K5-Bioreactor_data!$K4)*HLOOKUP(R$1,'Feed definitions'!$C$1:$X$4,4,0))/Bioreactor_data!$M5*Bioreactor_data!$P5</f>
        <v>0</v>
      </c>
      <c r="S4">
        <f>S3+((Bioreactor_data!$I5-Bioreactor_data!$I4)*HLOOKUP(S$1,'Feed definitions'!$C$1:$X$4,2,0)+(Bioreactor_data!$J5-Bioreactor_data!$J4)*HLOOKUP(S$1,'Feed definitions'!$C$1:$X$4,3,0)+(Bioreactor_data!$K5-Bioreactor_data!$K4)*HLOOKUP(S$1,'Feed definitions'!$C$1:$X$4,4,0))/Bioreactor_data!$M5*Bioreactor_data!$P5</f>
        <v>0</v>
      </c>
      <c r="T4">
        <f>T3+((Bioreactor_data!$I5-Bioreactor_data!$I4)*HLOOKUP(T$1,'Feed definitions'!$C$1:$X$4,2,0)+(Bioreactor_data!$J5-Bioreactor_data!$J4)*HLOOKUP(T$1,'Feed definitions'!$C$1:$X$4,3,0)+(Bioreactor_data!$K5-Bioreactor_data!$K4)*HLOOKUP(T$1,'Feed definitions'!$C$1:$X$4,4,0))/Bioreactor_data!$M5*Bioreactor_data!$P5</f>
        <v>0</v>
      </c>
      <c r="U4">
        <f>U3+((Bioreactor_data!$I5-Bioreactor_data!$I4)*HLOOKUP(U$1,'Feed definitions'!$C$1:$X$4,2,0)+(Bioreactor_data!$J5-Bioreactor_data!$J4)*HLOOKUP(U$1,'Feed definitions'!$C$1:$X$4,3,0)+(Bioreactor_data!$K5-Bioreactor_data!$K4)*HLOOKUP(U$1,'Feed definitions'!$C$1:$X$4,4,0))/Bioreactor_data!$M5*Bioreactor_data!$P5</f>
        <v>0</v>
      </c>
      <c r="V4">
        <f>V3+((Bioreactor_data!$I5-Bioreactor_data!$I4)*HLOOKUP(V$1,'Feed definitions'!$C$1:$X$4,2,0)+(Bioreactor_data!$J5-Bioreactor_data!$J4)*HLOOKUP(V$1,'Feed definitions'!$C$1:$X$4,3,0)+(Bioreactor_data!$K5-Bioreactor_data!$K4)*HLOOKUP(V$1,'Feed definitions'!$C$1:$X$4,4,0))/Bioreactor_data!$M5*Bioreactor_data!$P5</f>
        <v>0</v>
      </c>
      <c r="W4">
        <f>W3+((Bioreactor_data!$I5-Bioreactor_data!$I4)*HLOOKUP(W$1,'Feed definitions'!$C$1:$X$4,2,0)+(Bioreactor_data!$J5-Bioreactor_data!$J4)*HLOOKUP(W$1,'Feed definitions'!$C$1:$X$4,3,0)+(Bioreactor_data!$K5-Bioreactor_data!$K4)*HLOOKUP(W$1,'Feed definitions'!$C$1:$X$4,4,0))/Bioreactor_data!$M5*Bioreactor_data!$P5</f>
        <v>0</v>
      </c>
    </row>
    <row r="5" spans="1:23" x14ac:dyDescent="0.2">
      <c r="A5" s="3" t="str">
        <f>Bioreactor_data!B6</f>
        <v>S2</v>
      </c>
      <c r="B5">
        <f>B4+((Bioreactor_data!$I6-Bioreactor_data!$I5)*HLOOKUP(B$1,'Feed definitions'!$C$1:$X$4,2,0)+(Bioreactor_data!$J6-Bioreactor_data!$J5)*HLOOKUP(B$1,'Feed definitions'!$C$1:$X$4,3,0)+(Bioreactor_data!$K6-Bioreactor_data!$K5)*HLOOKUP(B$1,'Feed definitions'!$C$1:$X$4,4,0))/Bioreactor_data!$M6*Bioreactor_data!$P6</f>
        <v>4.9601182620908002</v>
      </c>
      <c r="C5">
        <f>C4+((Bioreactor_data!$I6-Bioreactor_data!$I5)*HLOOKUP(C$1,'Feed definitions'!$C$1:$X$4,2,0)+(Bioreactor_data!$J6-Bioreactor_data!$J5)*HLOOKUP(C$1,'Feed definitions'!$C$1:$X$4,3,0)+(Bioreactor_data!$K6-Bioreactor_data!$K5)*HLOOKUP(C$1,'Feed definitions'!$C$1:$X$4,4,0))/Bioreactor_data!$M6*Bioreactor_data!$P6</f>
        <v>0</v>
      </c>
      <c r="D5">
        <f>D4+((Bioreactor_data!$I6-Bioreactor_data!$I5)*HLOOKUP(D$1,'Feed definitions'!$C$1:$X$4,2,0)+(Bioreactor_data!$J6-Bioreactor_data!$J5)*HLOOKUP(D$1,'Feed definitions'!$C$1:$X$4,3,0)+(Bioreactor_data!$K6-Bioreactor_data!$K5)*HLOOKUP(D$1,'Feed definitions'!$C$1:$X$4,4,0))/Bioreactor_data!$M6*Bioreactor_data!$P6</f>
        <v>0</v>
      </c>
      <c r="E5">
        <f>E4+((Bioreactor_data!$I6-Bioreactor_data!$I5)*HLOOKUP(E$1,'Feed definitions'!$C$1:$X$4,2,0)+(Bioreactor_data!$J6-Bioreactor_data!$J5)*HLOOKUP(E$1,'Feed definitions'!$C$1:$X$4,3,0)+(Bioreactor_data!$K6-Bioreactor_data!$K5)*HLOOKUP(E$1,'Feed definitions'!$C$1:$X$4,4,0))/Bioreactor_data!$M6*Bioreactor_data!$P6</f>
        <v>0</v>
      </c>
      <c r="F5">
        <f>F4+((Bioreactor_data!$I6-Bioreactor_data!$I5)*HLOOKUP(F$1,'Feed definitions'!$C$1:$X$4,2,0)+(Bioreactor_data!$J6-Bioreactor_data!$J5)*HLOOKUP(F$1,'Feed definitions'!$C$1:$X$4,3,0)+(Bioreactor_data!$K6-Bioreactor_data!$K5)*HLOOKUP(F$1,'Feed definitions'!$C$1:$X$4,4,0))/Bioreactor_data!$M6*Bioreactor_data!$P6</f>
        <v>0</v>
      </c>
      <c r="G5">
        <f>G4+((Bioreactor_data!$I6-Bioreactor_data!$I5)*HLOOKUP(G$1,'Feed definitions'!$C$1:$X$4,2,0)+(Bioreactor_data!$J6-Bioreactor_data!$J5)*HLOOKUP(G$1,'Feed definitions'!$C$1:$X$4,3,0)+(Bioreactor_data!$K6-Bioreactor_data!$K5)*HLOOKUP(G$1,'Feed definitions'!$C$1:$X$4,4,0))/Bioreactor_data!$M6*Bioreactor_data!$P6</f>
        <v>0</v>
      </c>
      <c r="H5">
        <f>H4+((Bioreactor_data!$I6-Bioreactor_data!$I5)*HLOOKUP(H$1,'Feed definitions'!$C$1:$X$4,2,0)+(Bioreactor_data!$J6-Bioreactor_data!$J5)*HLOOKUP(H$1,'Feed definitions'!$C$1:$X$4,3,0)+(Bioreactor_data!$K6-Bioreactor_data!$K5)*HLOOKUP(H$1,'Feed definitions'!$C$1:$X$4,4,0))/Bioreactor_data!$M6*Bioreactor_data!$P6</f>
        <v>0</v>
      </c>
      <c r="I5">
        <f>I4+((Bioreactor_data!$I6-Bioreactor_data!$I5)*HLOOKUP(I$1,'Feed definitions'!$C$1:$X$4,2,0)+(Bioreactor_data!$J6-Bioreactor_data!$J5)*HLOOKUP(I$1,'Feed definitions'!$C$1:$X$4,3,0)+(Bioreactor_data!$K6-Bioreactor_data!$K5)*HLOOKUP(I$1,'Feed definitions'!$C$1:$X$4,4,0))/Bioreactor_data!$M6*Bioreactor_data!$P6</f>
        <v>0</v>
      </c>
      <c r="J5">
        <f>J4+((Bioreactor_data!$I6-Bioreactor_data!$I5)*HLOOKUP(J$1,'Feed definitions'!$C$1:$X$4,2,0)+(Bioreactor_data!$J6-Bioreactor_data!$J5)*HLOOKUP(J$1,'Feed definitions'!$C$1:$X$4,3,0)+(Bioreactor_data!$K6-Bioreactor_data!$K5)*HLOOKUP(J$1,'Feed definitions'!$C$1:$X$4,4,0))/Bioreactor_data!$M6*Bioreactor_data!$P6</f>
        <v>0</v>
      </c>
      <c r="K5">
        <f>K4+((Bioreactor_data!$I6-Bioreactor_data!$I5)*HLOOKUP(K$1,'Feed definitions'!$C$1:$X$4,2,0)+(Bioreactor_data!$J6-Bioreactor_data!$J5)*HLOOKUP(K$1,'Feed definitions'!$C$1:$X$4,3,0)+(Bioreactor_data!$K6-Bioreactor_data!$K5)*HLOOKUP(K$1,'Feed definitions'!$C$1:$X$4,4,0))/Bioreactor_data!$M6*Bioreactor_data!$P6</f>
        <v>0</v>
      </c>
      <c r="L5">
        <f>L4+((Bioreactor_data!$I6-Bioreactor_data!$I5)*HLOOKUP(L$1,'Feed definitions'!$C$1:$X$4,2,0)+(Bioreactor_data!$J6-Bioreactor_data!$J5)*HLOOKUP(L$1,'Feed definitions'!$C$1:$X$4,3,0)+(Bioreactor_data!$K6-Bioreactor_data!$K5)*HLOOKUP(L$1,'Feed definitions'!$C$1:$X$4,4,0))/Bioreactor_data!$M6*Bioreactor_data!$P6</f>
        <v>0</v>
      </c>
      <c r="M5">
        <f>M4+((Bioreactor_data!$I6-Bioreactor_data!$I5)*HLOOKUP(M$1,'Feed definitions'!$C$1:$X$4,2,0)+(Bioreactor_data!$J6-Bioreactor_data!$J5)*HLOOKUP(M$1,'Feed definitions'!$C$1:$X$4,3,0)+(Bioreactor_data!$K6-Bioreactor_data!$K5)*HLOOKUP(M$1,'Feed definitions'!$C$1:$X$4,4,0))/Bioreactor_data!$M6*Bioreactor_data!$P6</f>
        <v>0</v>
      </c>
      <c r="N5">
        <f>N4+((Bioreactor_data!$I6-Bioreactor_data!$I5)*HLOOKUP(N$1,'Feed definitions'!$C$1:$X$4,2,0)+(Bioreactor_data!$J6-Bioreactor_data!$J5)*HLOOKUP(N$1,'Feed definitions'!$C$1:$X$4,3,0)+(Bioreactor_data!$K6-Bioreactor_data!$K5)*HLOOKUP(N$1,'Feed definitions'!$C$1:$X$4,4,0))/Bioreactor_data!$M6*Bioreactor_data!$P6</f>
        <v>0</v>
      </c>
      <c r="O5">
        <f>O4+((Bioreactor_data!$I6-Bioreactor_data!$I5)*HLOOKUP(O$1,'Feed definitions'!$C$1:$X$4,2,0)+(Bioreactor_data!$J6-Bioreactor_data!$J5)*HLOOKUP(O$1,'Feed definitions'!$C$1:$X$4,3,0)+(Bioreactor_data!$K6-Bioreactor_data!$K5)*HLOOKUP(O$1,'Feed definitions'!$C$1:$X$4,4,0))/Bioreactor_data!$M6*Bioreactor_data!$P6</f>
        <v>0</v>
      </c>
      <c r="P5">
        <f>P4+((Bioreactor_data!$I6-Bioreactor_data!$I5)*HLOOKUP(P$1,'Feed definitions'!$C$1:$X$4,2,0)+(Bioreactor_data!$J6-Bioreactor_data!$J5)*HLOOKUP(P$1,'Feed definitions'!$C$1:$X$4,3,0)+(Bioreactor_data!$K6-Bioreactor_data!$K5)*HLOOKUP(P$1,'Feed definitions'!$C$1:$X$4,4,0))/Bioreactor_data!$M6*Bioreactor_data!$P6</f>
        <v>0</v>
      </c>
      <c r="Q5">
        <f>Q4+((Bioreactor_data!$I6-Bioreactor_data!$I5)*HLOOKUP(Q$1,'Feed definitions'!$C$1:$X$4,2,0)+(Bioreactor_data!$J6-Bioreactor_data!$J5)*HLOOKUP(Q$1,'Feed definitions'!$C$1:$X$4,3,0)+(Bioreactor_data!$K6-Bioreactor_data!$K5)*HLOOKUP(Q$1,'Feed definitions'!$C$1:$X$4,4,0))/Bioreactor_data!$M6*Bioreactor_data!$P6</f>
        <v>0</v>
      </c>
      <c r="R5">
        <f>R4+((Bioreactor_data!$I6-Bioreactor_data!$I5)*HLOOKUP(R$1,'Feed definitions'!$C$1:$X$4,2,0)+(Bioreactor_data!$J6-Bioreactor_data!$J5)*HLOOKUP(R$1,'Feed definitions'!$C$1:$X$4,3,0)+(Bioreactor_data!$K6-Bioreactor_data!$K5)*HLOOKUP(R$1,'Feed definitions'!$C$1:$X$4,4,0))/Bioreactor_data!$M6*Bioreactor_data!$P6</f>
        <v>0</v>
      </c>
      <c r="S5">
        <f>S4+((Bioreactor_data!$I6-Bioreactor_data!$I5)*HLOOKUP(S$1,'Feed definitions'!$C$1:$X$4,2,0)+(Bioreactor_data!$J6-Bioreactor_data!$J5)*HLOOKUP(S$1,'Feed definitions'!$C$1:$X$4,3,0)+(Bioreactor_data!$K6-Bioreactor_data!$K5)*HLOOKUP(S$1,'Feed definitions'!$C$1:$X$4,4,0))/Bioreactor_data!$M6*Bioreactor_data!$P6</f>
        <v>0</v>
      </c>
      <c r="T5">
        <f>T4+((Bioreactor_data!$I6-Bioreactor_data!$I5)*HLOOKUP(T$1,'Feed definitions'!$C$1:$X$4,2,0)+(Bioreactor_data!$J6-Bioreactor_data!$J5)*HLOOKUP(T$1,'Feed definitions'!$C$1:$X$4,3,0)+(Bioreactor_data!$K6-Bioreactor_data!$K5)*HLOOKUP(T$1,'Feed definitions'!$C$1:$X$4,4,0))/Bioreactor_data!$M6*Bioreactor_data!$P6</f>
        <v>0</v>
      </c>
      <c r="U5">
        <f>U4+((Bioreactor_data!$I6-Bioreactor_data!$I5)*HLOOKUP(U$1,'Feed definitions'!$C$1:$X$4,2,0)+(Bioreactor_data!$J6-Bioreactor_data!$J5)*HLOOKUP(U$1,'Feed definitions'!$C$1:$X$4,3,0)+(Bioreactor_data!$K6-Bioreactor_data!$K5)*HLOOKUP(U$1,'Feed definitions'!$C$1:$X$4,4,0))/Bioreactor_data!$M6*Bioreactor_data!$P6</f>
        <v>0</v>
      </c>
      <c r="V5">
        <f>V4+((Bioreactor_data!$I6-Bioreactor_data!$I5)*HLOOKUP(V$1,'Feed definitions'!$C$1:$X$4,2,0)+(Bioreactor_data!$J6-Bioreactor_data!$J5)*HLOOKUP(V$1,'Feed definitions'!$C$1:$X$4,3,0)+(Bioreactor_data!$K6-Bioreactor_data!$K5)*HLOOKUP(V$1,'Feed definitions'!$C$1:$X$4,4,0))/Bioreactor_data!$M6*Bioreactor_data!$P6</f>
        <v>0</v>
      </c>
      <c r="W5">
        <f>W4+((Bioreactor_data!$I6-Bioreactor_data!$I5)*HLOOKUP(W$1,'Feed definitions'!$C$1:$X$4,2,0)+(Bioreactor_data!$J6-Bioreactor_data!$J5)*HLOOKUP(W$1,'Feed definitions'!$C$1:$X$4,3,0)+(Bioreactor_data!$K6-Bioreactor_data!$K5)*HLOOKUP(W$1,'Feed definitions'!$C$1:$X$4,4,0))/Bioreactor_data!$M6*Bioreactor_data!$P6</f>
        <v>0</v>
      </c>
    </row>
    <row r="6" spans="1:23" x14ac:dyDescent="0.2">
      <c r="A6" s="3" t="str">
        <f>Bioreactor_data!B7</f>
        <v>S3</v>
      </c>
      <c r="B6">
        <f>B5+((Bioreactor_data!$I7-Bioreactor_data!$I6)*HLOOKUP(B$1,'Feed definitions'!$C$1:$X$4,2,0)+(Bioreactor_data!$J7-Bioreactor_data!$J6)*HLOOKUP(B$1,'Feed definitions'!$C$1:$X$4,3,0)+(Bioreactor_data!$K7-Bioreactor_data!$K6)*HLOOKUP(B$1,'Feed definitions'!$C$1:$X$4,4,0))/Bioreactor_data!$M7*Bioreactor_data!$P7</f>
        <v>8.2695761939914227</v>
      </c>
      <c r="C6">
        <f>C5+((Bioreactor_data!$I7-Bioreactor_data!$I6)*HLOOKUP(C$1,'Feed definitions'!$C$1:$X$4,2,0)+(Bioreactor_data!$J7-Bioreactor_data!$J6)*HLOOKUP(C$1,'Feed definitions'!$C$1:$X$4,3,0)+(Bioreactor_data!$K7-Bioreactor_data!$K6)*HLOOKUP(C$1,'Feed definitions'!$C$1:$X$4,4,0))/Bioreactor_data!$M7*Bioreactor_data!$P7</f>
        <v>0</v>
      </c>
      <c r="D6">
        <f>D5+((Bioreactor_data!$I7-Bioreactor_data!$I6)*HLOOKUP(D$1,'Feed definitions'!$C$1:$X$4,2,0)+(Bioreactor_data!$J7-Bioreactor_data!$J6)*HLOOKUP(D$1,'Feed definitions'!$C$1:$X$4,3,0)+(Bioreactor_data!$K7-Bioreactor_data!$K6)*HLOOKUP(D$1,'Feed definitions'!$C$1:$X$4,4,0))/Bioreactor_data!$M7*Bioreactor_data!$P7</f>
        <v>0</v>
      </c>
      <c r="E6">
        <f>E5+((Bioreactor_data!$I7-Bioreactor_data!$I6)*HLOOKUP(E$1,'Feed definitions'!$C$1:$X$4,2,0)+(Bioreactor_data!$J7-Bioreactor_data!$J6)*HLOOKUP(E$1,'Feed definitions'!$C$1:$X$4,3,0)+(Bioreactor_data!$K7-Bioreactor_data!$K6)*HLOOKUP(E$1,'Feed definitions'!$C$1:$X$4,4,0))/Bioreactor_data!$M7*Bioreactor_data!$P7</f>
        <v>0</v>
      </c>
      <c r="F6">
        <f>F5+((Bioreactor_data!$I7-Bioreactor_data!$I6)*HLOOKUP(F$1,'Feed definitions'!$C$1:$X$4,2,0)+(Bioreactor_data!$J7-Bioreactor_data!$J6)*HLOOKUP(F$1,'Feed definitions'!$C$1:$X$4,3,0)+(Bioreactor_data!$K7-Bioreactor_data!$K6)*HLOOKUP(F$1,'Feed definitions'!$C$1:$X$4,4,0))/Bioreactor_data!$M7*Bioreactor_data!$P7</f>
        <v>0</v>
      </c>
      <c r="G6">
        <f>G5+((Bioreactor_data!$I7-Bioreactor_data!$I6)*HLOOKUP(G$1,'Feed definitions'!$C$1:$X$4,2,0)+(Bioreactor_data!$J7-Bioreactor_data!$J6)*HLOOKUP(G$1,'Feed definitions'!$C$1:$X$4,3,0)+(Bioreactor_data!$K7-Bioreactor_data!$K6)*HLOOKUP(G$1,'Feed definitions'!$C$1:$X$4,4,0))/Bioreactor_data!$M7*Bioreactor_data!$P7</f>
        <v>0</v>
      </c>
      <c r="H6">
        <f>H5+((Bioreactor_data!$I7-Bioreactor_data!$I6)*HLOOKUP(H$1,'Feed definitions'!$C$1:$X$4,2,0)+(Bioreactor_data!$J7-Bioreactor_data!$J6)*HLOOKUP(H$1,'Feed definitions'!$C$1:$X$4,3,0)+(Bioreactor_data!$K7-Bioreactor_data!$K6)*HLOOKUP(H$1,'Feed definitions'!$C$1:$X$4,4,0))/Bioreactor_data!$M7*Bioreactor_data!$P7</f>
        <v>0</v>
      </c>
      <c r="I6">
        <f>I5+((Bioreactor_data!$I7-Bioreactor_data!$I6)*HLOOKUP(I$1,'Feed definitions'!$C$1:$X$4,2,0)+(Bioreactor_data!$J7-Bioreactor_data!$J6)*HLOOKUP(I$1,'Feed definitions'!$C$1:$X$4,3,0)+(Bioreactor_data!$K7-Bioreactor_data!$K6)*HLOOKUP(I$1,'Feed definitions'!$C$1:$X$4,4,0))/Bioreactor_data!$M7*Bioreactor_data!$P7</f>
        <v>0</v>
      </c>
      <c r="J6">
        <f>J5+((Bioreactor_data!$I7-Bioreactor_data!$I6)*HLOOKUP(J$1,'Feed definitions'!$C$1:$X$4,2,0)+(Bioreactor_data!$J7-Bioreactor_data!$J6)*HLOOKUP(J$1,'Feed definitions'!$C$1:$X$4,3,0)+(Bioreactor_data!$K7-Bioreactor_data!$K6)*HLOOKUP(J$1,'Feed definitions'!$C$1:$X$4,4,0))/Bioreactor_data!$M7*Bioreactor_data!$P7</f>
        <v>0</v>
      </c>
      <c r="K6">
        <f>K5+((Bioreactor_data!$I7-Bioreactor_data!$I6)*HLOOKUP(K$1,'Feed definitions'!$C$1:$X$4,2,0)+(Bioreactor_data!$J7-Bioreactor_data!$J6)*HLOOKUP(K$1,'Feed definitions'!$C$1:$X$4,3,0)+(Bioreactor_data!$K7-Bioreactor_data!$K6)*HLOOKUP(K$1,'Feed definitions'!$C$1:$X$4,4,0))/Bioreactor_data!$M7*Bioreactor_data!$P7</f>
        <v>0</v>
      </c>
      <c r="L6">
        <f>L5+((Bioreactor_data!$I7-Bioreactor_data!$I6)*HLOOKUP(L$1,'Feed definitions'!$C$1:$X$4,2,0)+(Bioreactor_data!$J7-Bioreactor_data!$J6)*HLOOKUP(L$1,'Feed definitions'!$C$1:$X$4,3,0)+(Bioreactor_data!$K7-Bioreactor_data!$K6)*HLOOKUP(L$1,'Feed definitions'!$C$1:$X$4,4,0))/Bioreactor_data!$M7*Bioreactor_data!$P7</f>
        <v>0</v>
      </c>
      <c r="M6">
        <f>M5+((Bioreactor_data!$I7-Bioreactor_data!$I6)*HLOOKUP(M$1,'Feed definitions'!$C$1:$X$4,2,0)+(Bioreactor_data!$J7-Bioreactor_data!$J6)*HLOOKUP(M$1,'Feed definitions'!$C$1:$X$4,3,0)+(Bioreactor_data!$K7-Bioreactor_data!$K6)*HLOOKUP(M$1,'Feed definitions'!$C$1:$X$4,4,0))/Bioreactor_data!$M7*Bioreactor_data!$P7</f>
        <v>0</v>
      </c>
      <c r="N6">
        <f>N5+((Bioreactor_data!$I7-Bioreactor_data!$I6)*HLOOKUP(N$1,'Feed definitions'!$C$1:$X$4,2,0)+(Bioreactor_data!$J7-Bioreactor_data!$J6)*HLOOKUP(N$1,'Feed definitions'!$C$1:$X$4,3,0)+(Bioreactor_data!$K7-Bioreactor_data!$K6)*HLOOKUP(N$1,'Feed definitions'!$C$1:$X$4,4,0))/Bioreactor_data!$M7*Bioreactor_data!$P7</f>
        <v>0</v>
      </c>
      <c r="O6">
        <f>O5+((Bioreactor_data!$I7-Bioreactor_data!$I6)*HLOOKUP(O$1,'Feed definitions'!$C$1:$X$4,2,0)+(Bioreactor_data!$J7-Bioreactor_data!$J6)*HLOOKUP(O$1,'Feed definitions'!$C$1:$X$4,3,0)+(Bioreactor_data!$K7-Bioreactor_data!$K6)*HLOOKUP(O$1,'Feed definitions'!$C$1:$X$4,4,0))/Bioreactor_data!$M7*Bioreactor_data!$P7</f>
        <v>0</v>
      </c>
      <c r="P6">
        <f>P5+((Bioreactor_data!$I7-Bioreactor_data!$I6)*HLOOKUP(P$1,'Feed definitions'!$C$1:$X$4,2,0)+(Bioreactor_data!$J7-Bioreactor_data!$J6)*HLOOKUP(P$1,'Feed definitions'!$C$1:$X$4,3,0)+(Bioreactor_data!$K7-Bioreactor_data!$K6)*HLOOKUP(P$1,'Feed definitions'!$C$1:$X$4,4,0))/Bioreactor_data!$M7*Bioreactor_data!$P7</f>
        <v>0</v>
      </c>
      <c r="Q6">
        <f>Q5+((Bioreactor_data!$I7-Bioreactor_data!$I6)*HLOOKUP(Q$1,'Feed definitions'!$C$1:$X$4,2,0)+(Bioreactor_data!$J7-Bioreactor_data!$J6)*HLOOKUP(Q$1,'Feed definitions'!$C$1:$X$4,3,0)+(Bioreactor_data!$K7-Bioreactor_data!$K6)*HLOOKUP(Q$1,'Feed definitions'!$C$1:$X$4,4,0))/Bioreactor_data!$M7*Bioreactor_data!$P7</f>
        <v>0</v>
      </c>
      <c r="R6">
        <f>R5+((Bioreactor_data!$I7-Bioreactor_data!$I6)*HLOOKUP(R$1,'Feed definitions'!$C$1:$X$4,2,0)+(Bioreactor_data!$J7-Bioreactor_data!$J6)*HLOOKUP(R$1,'Feed definitions'!$C$1:$X$4,3,0)+(Bioreactor_data!$K7-Bioreactor_data!$K6)*HLOOKUP(R$1,'Feed definitions'!$C$1:$X$4,4,0))/Bioreactor_data!$M7*Bioreactor_data!$P7</f>
        <v>0</v>
      </c>
      <c r="S6">
        <f>S5+((Bioreactor_data!$I7-Bioreactor_data!$I6)*HLOOKUP(S$1,'Feed definitions'!$C$1:$X$4,2,0)+(Bioreactor_data!$J7-Bioreactor_data!$J6)*HLOOKUP(S$1,'Feed definitions'!$C$1:$X$4,3,0)+(Bioreactor_data!$K7-Bioreactor_data!$K6)*HLOOKUP(S$1,'Feed definitions'!$C$1:$X$4,4,0))/Bioreactor_data!$M7*Bioreactor_data!$P7</f>
        <v>0</v>
      </c>
      <c r="T6">
        <f>T5+((Bioreactor_data!$I7-Bioreactor_data!$I6)*HLOOKUP(T$1,'Feed definitions'!$C$1:$X$4,2,0)+(Bioreactor_data!$J7-Bioreactor_data!$J6)*HLOOKUP(T$1,'Feed definitions'!$C$1:$X$4,3,0)+(Bioreactor_data!$K7-Bioreactor_data!$K6)*HLOOKUP(T$1,'Feed definitions'!$C$1:$X$4,4,0))/Bioreactor_data!$M7*Bioreactor_data!$P7</f>
        <v>0</v>
      </c>
      <c r="U6">
        <f>U5+((Bioreactor_data!$I7-Bioreactor_data!$I6)*HLOOKUP(U$1,'Feed definitions'!$C$1:$X$4,2,0)+(Bioreactor_data!$J7-Bioreactor_data!$J6)*HLOOKUP(U$1,'Feed definitions'!$C$1:$X$4,3,0)+(Bioreactor_data!$K7-Bioreactor_data!$K6)*HLOOKUP(U$1,'Feed definitions'!$C$1:$X$4,4,0))/Bioreactor_data!$M7*Bioreactor_data!$P7</f>
        <v>0</v>
      </c>
      <c r="V6">
        <f>V5+((Bioreactor_data!$I7-Bioreactor_data!$I6)*HLOOKUP(V$1,'Feed definitions'!$C$1:$X$4,2,0)+(Bioreactor_data!$J7-Bioreactor_data!$J6)*HLOOKUP(V$1,'Feed definitions'!$C$1:$X$4,3,0)+(Bioreactor_data!$K7-Bioreactor_data!$K6)*HLOOKUP(V$1,'Feed definitions'!$C$1:$X$4,4,0))/Bioreactor_data!$M7*Bioreactor_data!$P7</f>
        <v>0</v>
      </c>
      <c r="W6">
        <f>W5+((Bioreactor_data!$I7-Bioreactor_data!$I6)*HLOOKUP(W$1,'Feed definitions'!$C$1:$X$4,2,0)+(Bioreactor_data!$J7-Bioreactor_data!$J6)*HLOOKUP(W$1,'Feed definitions'!$C$1:$X$4,3,0)+(Bioreactor_data!$K7-Bioreactor_data!$K6)*HLOOKUP(W$1,'Feed definitions'!$C$1:$X$4,4,0))/Bioreactor_data!$M7*Bioreactor_data!$P7</f>
        <v>0</v>
      </c>
    </row>
    <row r="7" spans="1:23" x14ac:dyDescent="0.2">
      <c r="A7" s="3" t="str">
        <f>Bioreactor_data!B8</f>
        <v>S4</v>
      </c>
      <c r="B7">
        <f>B6+((Bioreactor_data!$I8-Bioreactor_data!$I7)*HLOOKUP(B$1,'Feed definitions'!$C$1:$X$4,2,0)+(Bioreactor_data!$J8-Bioreactor_data!$J7)*HLOOKUP(B$1,'Feed definitions'!$C$1:$X$4,3,0)+(Bioreactor_data!$K8-Bioreactor_data!$K7)*HLOOKUP(B$1,'Feed definitions'!$C$1:$X$4,4,0))/Bioreactor_data!$M8*Bioreactor_data!$P8</f>
        <v>13.436816334154564</v>
      </c>
      <c r="C7">
        <f>C6+((Bioreactor_data!$I8-Bioreactor_data!$I7)*HLOOKUP(C$1,'Feed definitions'!$C$1:$X$4,2,0)+(Bioreactor_data!$J8-Bioreactor_data!$J7)*HLOOKUP(C$1,'Feed definitions'!$C$1:$X$4,3,0)+(Bioreactor_data!$K8-Bioreactor_data!$K7)*HLOOKUP(C$1,'Feed definitions'!$C$1:$X$4,4,0))/Bioreactor_data!$M8*Bioreactor_data!$P8</f>
        <v>0</v>
      </c>
      <c r="D7">
        <f>D6+((Bioreactor_data!$I8-Bioreactor_data!$I7)*HLOOKUP(D$1,'Feed definitions'!$C$1:$X$4,2,0)+(Bioreactor_data!$J8-Bioreactor_data!$J7)*HLOOKUP(D$1,'Feed definitions'!$C$1:$X$4,3,0)+(Bioreactor_data!$K8-Bioreactor_data!$K7)*HLOOKUP(D$1,'Feed definitions'!$C$1:$X$4,4,0))/Bioreactor_data!$M8*Bioreactor_data!$P8</f>
        <v>0</v>
      </c>
      <c r="E7">
        <f>E6+((Bioreactor_data!$I8-Bioreactor_data!$I7)*HLOOKUP(E$1,'Feed definitions'!$C$1:$X$4,2,0)+(Bioreactor_data!$J8-Bioreactor_data!$J7)*HLOOKUP(E$1,'Feed definitions'!$C$1:$X$4,3,0)+(Bioreactor_data!$K8-Bioreactor_data!$K7)*HLOOKUP(E$1,'Feed definitions'!$C$1:$X$4,4,0))/Bioreactor_data!$M8*Bioreactor_data!$P8</f>
        <v>0</v>
      </c>
      <c r="F7">
        <f>F6+((Bioreactor_data!$I8-Bioreactor_data!$I7)*HLOOKUP(F$1,'Feed definitions'!$C$1:$X$4,2,0)+(Bioreactor_data!$J8-Bioreactor_data!$J7)*HLOOKUP(F$1,'Feed definitions'!$C$1:$X$4,3,0)+(Bioreactor_data!$K8-Bioreactor_data!$K7)*HLOOKUP(F$1,'Feed definitions'!$C$1:$X$4,4,0))/Bioreactor_data!$M8*Bioreactor_data!$P8</f>
        <v>0</v>
      </c>
      <c r="G7">
        <f>G6+((Bioreactor_data!$I8-Bioreactor_data!$I7)*HLOOKUP(G$1,'Feed definitions'!$C$1:$X$4,2,0)+(Bioreactor_data!$J8-Bioreactor_data!$J7)*HLOOKUP(G$1,'Feed definitions'!$C$1:$X$4,3,0)+(Bioreactor_data!$K8-Bioreactor_data!$K7)*HLOOKUP(G$1,'Feed definitions'!$C$1:$X$4,4,0))/Bioreactor_data!$M8*Bioreactor_data!$P8</f>
        <v>0</v>
      </c>
      <c r="H7">
        <f>H6+((Bioreactor_data!$I8-Bioreactor_data!$I7)*HLOOKUP(H$1,'Feed definitions'!$C$1:$X$4,2,0)+(Bioreactor_data!$J8-Bioreactor_data!$J7)*HLOOKUP(H$1,'Feed definitions'!$C$1:$X$4,3,0)+(Bioreactor_data!$K8-Bioreactor_data!$K7)*HLOOKUP(H$1,'Feed definitions'!$C$1:$X$4,4,0))/Bioreactor_data!$M8*Bioreactor_data!$P8</f>
        <v>0</v>
      </c>
      <c r="I7">
        <f>I6+((Bioreactor_data!$I8-Bioreactor_data!$I7)*HLOOKUP(I$1,'Feed definitions'!$C$1:$X$4,2,0)+(Bioreactor_data!$J8-Bioreactor_data!$J7)*HLOOKUP(I$1,'Feed definitions'!$C$1:$X$4,3,0)+(Bioreactor_data!$K8-Bioreactor_data!$K7)*HLOOKUP(I$1,'Feed definitions'!$C$1:$X$4,4,0))/Bioreactor_data!$M8*Bioreactor_data!$P8</f>
        <v>0</v>
      </c>
      <c r="J7">
        <f>J6+((Bioreactor_data!$I8-Bioreactor_data!$I7)*HLOOKUP(J$1,'Feed definitions'!$C$1:$X$4,2,0)+(Bioreactor_data!$J8-Bioreactor_data!$J7)*HLOOKUP(J$1,'Feed definitions'!$C$1:$X$4,3,0)+(Bioreactor_data!$K8-Bioreactor_data!$K7)*HLOOKUP(J$1,'Feed definitions'!$C$1:$X$4,4,0))/Bioreactor_data!$M8*Bioreactor_data!$P8</f>
        <v>0</v>
      </c>
      <c r="K7">
        <f>K6+((Bioreactor_data!$I8-Bioreactor_data!$I7)*HLOOKUP(K$1,'Feed definitions'!$C$1:$X$4,2,0)+(Bioreactor_data!$J8-Bioreactor_data!$J7)*HLOOKUP(K$1,'Feed definitions'!$C$1:$X$4,3,0)+(Bioreactor_data!$K8-Bioreactor_data!$K7)*HLOOKUP(K$1,'Feed definitions'!$C$1:$X$4,4,0))/Bioreactor_data!$M8*Bioreactor_data!$P8</f>
        <v>0</v>
      </c>
      <c r="L7">
        <f>L6+((Bioreactor_data!$I8-Bioreactor_data!$I7)*HLOOKUP(L$1,'Feed definitions'!$C$1:$X$4,2,0)+(Bioreactor_data!$J8-Bioreactor_data!$J7)*HLOOKUP(L$1,'Feed definitions'!$C$1:$X$4,3,0)+(Bioreactor_data!$K8-Bioreactor_data!$K7)*HLOOKUP(L$1,'Feed definitions'!$C$1:$X$4,4,0))/Bioreactor_data!$M8*Bioreactor_data!$P8</f>
        <v>0</v>
      </c>
      <c r="M7">
        <f>M6+((Bioreactor_data!$I8-Bioreactor_data!$I7)*HLOOKUP(M$1,'Feed definitions'!$C$1:$X$4,2,0)+(Bioreactor_data!$J8-Bioreactor_data!$J7)*HLOOKUP(M$1,'Feed definitions'!$C$1:$X$4,3,0)+(Bioreactor_data!$K8-Bioreactor_data!$K7)*HLOOKUP(M$1,'Feed definitions'!$C$1:$X$4,4,0))/Bioreactor_data!$M8*Bioreactor_data!$P8</f>
        <v>0</v>
      </c>
      <c r="N7">
        <f>N6+((Bioreactor_data!$I8-Bioreactor_data!$I7)*HLOOKUP(N$1,'Feed definitions'!$C$1:$X$4,2,0)+(Bioreactor_data!$J8-Bioreactor_data!$J7)*HLOOKUP(N$1,'Feed definitions'!$C$1:$X$4,3,0)+(Bioreactor_data!$K8-Bioreactor_data!$K7)*HLOOKUP(N$1,'Feed definitions'!$C$1:$X$4,4,0))/Bioreactor_data!$M8*Bioreactor_data!$P8</f>
        <v>0</v>
      </c>
      <c r="O7">
        <f>O6+((Bioreactor_data!$I8-Bioreactor_data!$I7)*HLOOKUP(O$1,'Feed definitions'!$C$1:$X$4,2,0)+(Bioreactor_data!$J8-Bioreactor_data!$J7)*HLOOKUP(O$1,'Feed definitions'!$C$1:$X$4,3,0)+(Bioreactor_data!$K8-Bioreactor_data!$K7)*HLOOKUP(O$1,'Feed definitions'!$C$1:$X$4,4,0))/Bioreactor_data!$M8*Bioreactor_data!$P8</f>
        <v>0</v>
      </c>
      <c r="P7">
        <f>P6+((Bioreactor_data!$I8-Bioreactor_data!$I7)*HLOOKUP(P$1,'Feed definitions'!$C$1:$X$4,2,0)+(Bioreactor_data!$J8-Bioreactor_data!$J7)*HLOOKUP(P$1,'Feed definitions'!$C$1:$X$4,3,0)+(Bioreactor_data!$K8-Bioreactor_data!$K7)*HLOOKUP(P$1,'Feed definitions'!$C$1:$X$4,4,0))/Bioreactor_data!$M8*Bioreactor_data!$P8</f>
        <v>0</v>
      </c>
      <c r="Q7">
        <f>Q6+((Bioreactor_data!$I8-Bioreactor_data!$I7)*HLOOKUP(Q$1,'Feed definitions'!$C$1:$X$4,2,0)+(Bioreactor_data!$J8-Bioreactor_data!$J7)*HLOOKUP(Q$1,'Feed definitions'!$C$1:$X$4,3,0)+(Bioreactor_data!$K8-Bioreactor_data!$K7)*HLOOKUP(Q$1,'Feed definitions'!$C$1:$X$4,4,0))/Bioreactor_data!$M8*Bioreactor_data!$P8</f>
        <v>0</v>
      </c>
      <c r="R7">
        <f>R6+((Bioreactor_data!$I8-Bioreactor_data!$I7)*HLOOKUP(R$1,'Feed definitions'!$C$1:$X$4,2,0)+(Bioreactor_data!$J8-Bioreactor_data!$J7)*HLOOKUP(R$1,'Feed definitions'!$C$1:$X$4,3,0)+(Bioreactor_data!$K8-Bioreactor_data!$K7)*HLOOKUP(R$1,'Feed definitions'!$C$1:$X$4,4,0))/Bioreactor_data!$M8*Bioreactor_data!$P8</f>
        <v>0</v>
      </c>
      <c r="S7">
        <f>S6+((Bioreactor_data!$I8-Bioreactor_data!$I7)*HLOOKUP(S$1,'Feed definitions'!$C$1:$X$4,2,0)+(Bioreactor_data!$J8-Bioreactor_data!$J7)*HLOOKUP(S$1,'Feed definitions'!$C$1:$X$4,3,0)+(Bioreactor_data!$K8-Bioreactor_data!$K7)*HLOOKUP(S$1,'Feed definitions'!$C$1:$X$4,4,0))/Bioreactor_data!$M8*Bioreactor_data!$P8</f>
        <v>0</v>
      </c>
      <c r="T7">
        <f>T6+((Bioreactor_data!$I8-Bioreactor_data!$I7)*HLOOKUP(T$1,'Feed definitions'!$C$1:$X$4,2,0)+(Bioreactor_data!$J8-Bioreactor_data!$J7)*HLOOKUP(T$1,'Feed definitions'!$C$1:$X$4,3,0)+(Bioreactor_data!$K8-Bioreactor_data!$K7)*HLOOKUP(T$1,'Feed definitions'!$C$1:$X$4,4,0))/Bioreactor_data!$M8*Bioreactor_data!$P8</f>
        <v>0</v>
      </c>
      <c r="U7">
        <f>U6+((Bioreactor_data!$I8-Bioreactor_data!$I7)*HLOOKUP(U$1,'Feed definitions'!$C$1:$X$4,2,0)+(Bioreactor_data!$J8-Bioreactor_data!$J7)*HLOOKUP(U$1,'Feed definitions'!$C$1:$X$4,3,0)+(Bioreactor_data!$K8-Bioreactor_data!$K7)*HLOOKUP(U$1,'Feed definitions'!$C$1:$X$4,4,0))/Bioreactor_data!$M8*Bioreactor_data!$P8</f>
        <v>0</v>
      </c>
      <c r="V7">
        <f>V6+((Bioreactor_data!$I8-Bioreactor_data!$I7)*HLOOKUP(V$1,'Feed definitions'!$C$1:$X$4,2,0)+(Bioreactor_data!$J8-Bioreactor_data!$J7)*HLOOKUP(V$1,'Feed definitions'!$C$1:$X$4,3,0)+(Bioreactor_data!$K8-Bioreactor_data!$K7)*HLOOKUP(V$1,'Feed definitions'!$C$1:$X$4,4,0))/Bioreactor_data!$M8*Bioreactor_data!$P8</f>
        <v>0</v>
      </c>
      <c r="W7">
        <f>W6+((Bioreactor_data!$I8-Bioreactor_data!$I7)*HLOOKUP(W$1,'Feed definitions'!$C$1:$X$4,2,0)+(Bioreactor_data!$J8-Bioreactor_data!$J7)*HLOOKUP(W$1,'Feed definitions'!$C$1:$X$4,3,0)+(Bioreactor_data!$K8-Bioreactor_data!$K7)*HLOOKUP(W$1,'Feed definitions'!$C$1:$X$4,4,0))/Bioreactor_data!$M8*Bioreactor_data!$P8</f>
        <v>0</v>
      </c>
    </row>
    <row r="8" spans="1:23" x14ac:dyDescent="0.2">
      <c r="A8" s="3" t="str">
        <f>Bioreactor_data!B9</f>
        <v>S5</v>
      </c>
      <c r="B8">
        <f>B7+((Bioreactor_data!$I9-Bioreactor_data!$I8)*HLOOKUP(B$1,'Feed definitions'!$C$1:$X$4,2,0)+(Bioreactor_data!$J9-Bioreactor_data!$J8)*HLOOKUP(B$1,'Feed definitions'!$C$1:$X$4,3,0)+(Bioreactor_data!$K9-Bioreactor_data!$K8)*HLOOKUP(B$1,'Feed definitions'!$C$1:$X$4,4,0))/Bioreactor_data!$M9*Bioreactor_data!$P9</f>
        <v>21.490156140132378</v>
      </c>
      <c r="C8">
        <f>C7+((Bioreactor_data!$I9-Bioreactor_data!$I8)*HLOOKUP(C$1,'Feed definitions'!$C$1:$X$4,2,0)+(Bioreactor_data!$J9-Bioreactor_data!$J8)*HLOOKUP(C$1,'Feed definitions'!$C$1:$X$4,3,0)+(Bioreactor_data!$K9-Bioreactor_data!$K8)*HLOOKUP(C$1,'Feed definitions'!$C$1:$X$4,4,0))/Bioreactor_data!$M9*Bioreactor_data!$P9</f>
        <v>0</v>
      </c>
      <c r="D8">
        <f>D7+((Bioreactor_data!$I9-Bioreactor_data!$I8)*HLOOKUP(D$1,'Feed definitions'!$C$1:$X$4,2,0)+(Bioreactor_data!$J9-Bioreactor_data!$J8)*HLOOKUP(D$1,'Feed definitions'!$C$1:$X$4,3,0)+(Bioreactor_data!$K9-Bioreactor_data!$K8)*HLOOKUP(D$1,'Feed definitions'!$C$1:$X$4,4,0))/Bioreactor_data!$M9*Bioreactor_data!$P9</f>
        <v>0</v>
      </c>
      <c r="E8">
        <f>E7+((Bioreactor_data!$I9-Bioreactor_data!$I8)*HLOOKUP(E$1,'Feed definitions'!$C$1:$X$4,2,0)+(Bioreactor_data!$J9-Bioreactor_data!$J8)*HLOOKUP(E$1,'Feed definitions'!$C$1:$X$4,3,0)+(Bioreactor_data!$K9-Bioreactor_data!$K8)*HLOOKUP(E$1,'Feed definitions'!$C$1:$X$4,4,0))/Bioreactor_data!$M9*Bioreactor_data!$P9</f>
        <v>0</v>
      </c>
      <c r="F8">
        <f>F7+((Bioreactor_data!$I9-Bioreactor_data!$I8)*HLOOKUP(F$1,'Feed definitions'!$C$1:$X$4,2,0)+(Bioreactor_data!$J9-Bioreactor_data!$J8)*HLOOKUP(F$1,'Feed definitions'!$C$1:$X$4,3,0)+(Bioreactor_data!$K9-Bioreactor_data!$K8)*HLOOKUP(F$1,'Feed definitions'!$C$1:$X$4,4,0))/Bioreactor_data!$M9*Bioreactor_data!$P9</f>
        <v>0</v>
      </c>
      <c r="G8">
        <f>G7+((Bioreactor_data!$I9-Bioreactor_data!$I8)*HLOOKUP(G$1,'Feed definitions'!$C$1:$X$4,2,0)+(Bioreactor_data!$J9-Bioreactor_data!$J8)*HLOOKUP(G$1,'Feed definitions'!$C$1:$X$4,3,0)+(Bioreactor_data!$K9-Bioreactor_data!$K8)*HLOOKUP(G$1,'Feed definitions'!$C$1:$X$4,4,0))/Bioreactor_data!$M9*Bioreactor_data!$P9</f>
        <v>0</v>
      </c>
      <c r="H8">
        <f>H7+((Bioreactor_data!$I9-Bioreactor_data!$I8)*HLOOKUP(H$1,'Feed definitions'!$C$1:$X$4,2,0)+(Bioreactor_data!$J9-Bioreactor_data!$J8)*HLOOKUP(H$1,'Feed definitions'!$C$1:$X$4,3,0)+(Bioreactor_data!$K9-Bioreactor_data!$K8)*HLOOKUP(H$1,'Feed definitions'!$C$1:$X$4,4,0))/Bioreactor_data!$M9*Bioreactor_data!$P9</f>
        <v>0</v>
      </c>
      <c r="I8">
        <f>I7+((Bioreactor_data!$I9-Bioreactor_data!$I8)*HLOOKUP(I$1,'Feed definitions'!$C$1:$X$4,2,0)+(Bioreactor_data!$J9-Bioreactor_data!$J8)*HLOOKUP(I$1,'Feed definitions'!$C$1:$X$4,3,0)+(Bioreactor_data!$K9-Bioreactor_data!$K8)*HLOOKUP(I$1,'Feed definitions'!$C$1:$X$4,4,0))/Bioreactor_data!$M9*Bioreactor_data!$P9</f>
        <v>0</v>
      </c>
      <c r="J8">
        <f>J7+((Bioreactor_data!$I9-Bioreactor_data!$I8)*HLOOKUP(J$1,'Feed definitions'!$C$1:$X$4,2,0)+(Bioreactor_data!$J9-Bioreactor_data!$J8)*HLOOKUP(J$1,'Feed definitions'!$C$1:$X$4,3,0)+(Bioreactor_data!$K9-Bioreactor_data!$K8)*HLOOKUP(J$1,'Feed definitions'!$C$1:$X$4,4,0))/Bioreactor_data!$M9*Bioreactor_data!$P9</f>
        <v>0</v>
      </c>
      <c r="K8">
        <f>K7+((Bioreactor_data!$I9-Bioreactor_data!$I8)*HLOOKUP(K$1,'Feed definitions'!$C$1:$X$4,2,0)+(Bioreactor_data!$J9-Bioreactor_data!$J8)*HLOOKUP(K$1,'Feed definitions'!$C$1:$X$4,3,0)+(Bioreactor_data!$K9-Bioreactor_data!$K8)*HLOOKUP(K$1,'Feed definitions'!$C$1:$X$4,4,0))/Bioreactor_data!$M9*Bioreactor_data!$P9</f>
        <v>0</v>
      </c>
      <c r="L8">
        <f>L7+((Bioreactor_data!$I9-Bioreactor_data!$I8)*HLOOKUP(L$1,'Feed definitions'!$C$1:$X$4,2,0)+(Bioreactor_data!$J9-Bioreactor_data!$J8)*HLOOKUP(L$1,'Feed definitions'!$C$1:$X$4,3,0)+(Bioreactor_data!$K9-Bioreactor_data!$K8)*HLOOKUP(L$1,'Feed definitions'!$C$1:$X$4,4,0))/Bioreactor_data!$M9*Bioreactor_data!$P9</f>
        <v>0</v>
      </c>
      <c r="M8">
        <f>M7+((Bioreactor_data!$I9-Bioreactor_data!$I8)*HLOOKUP(M$1,'Feed definitions'!$C$1:$X$4,2,0)+(Bioreactor_data!$J9-Bioreactor_data!$J8)*HLOOKUP(M$1,'Feed definitions'!$C$1:$X$4,3,0)+(Bioreactor_data!$K9-Bioreactor_data!$K8)*HLOOKUP(M$1,'Feed definitions'!$C$1:$X$4,4,0))/Bioreactor_data!$M9*Bioreactor_data!$P9</f>
        <v>0</v>
      </c>
      <c r="N8">
        <f>N7+((Bioreactor_data!$I9-Bioreactor_data!$I8)*HLOOKUP(N$1,'Feed definitions'!$C$1:$X$4,2,0)+(Bioreactor_data!$J9-Bioreactor_data!$J8)*HLOOKUP(N$1,'Feed definitions'!$C$1:$X$4,3,0)+(Bioreactor_data!$K9-Bioreactor_data!$K8)*HLOOKUP(N$1,'Feed definitions'!$C$1:$X$4,4,0))/Bioreactor_data!$M9*Bioreactor_data!$P9</f>
        <v>0</v>
      </c>
      <c r="O8">
        <f>O7+((Bioreactor_data!$I9-Bioreactor_data!$I8)*HLOOKUP(O$1,'Feed definitions'!$C$1:$X$4,2,0)+(Bioreactor_data!$J9-Bioreactor_data!$J8)*HLOOKUP(O$1,'Feed definitions'!$C$1:$X$4,3,0)+(Bioreactor_data!$K9-Bioreactor_data!$K8)*HLOOKUP(O$1,'Feed definitions'!$C$1:$X$4,4,0))/Bioreactor_data!$M9*Bioreactor_data!$P9</f>
        <v>0</v>
      </c>
      <c r="P8">
        <f>P7+((Bioreactor_data!$I9-Bioreactor_data!$I8)*HLOOKUP(P$1,'Feed definitions'!$C$1:$X$4,2,0)+(Bioreactor_data!$J9-Bioreactor_data!$J8)*HLOOKUP(P$1,'Feed definitions'!$C$1:$X$4,3,0)+(Bioreactor_data!$K9-Bioreactor_data!$K8)*HLOOKUP(P$1,'Feed definitions'!$C$1:$X$4,4,0))/Bioreactor_data!$M9*Bioreactor_data!$P9</f>
        <v>0</v>
      </c>
      <c r="Q8">
        <f>Q7+((Bioreactor_data!$I9-Bioreactor_data!$I8)*HLOOKUP(Q$1,'Feed definitions'!$C$1:$X$4,2,0)+(Bioreactor_data!$J9-Bioreactor_data!$J8)*HLOOKUP(Q$1,'Feed definitions'!$C$1:$X$4,3,0)+(Bioreactor_data!$K9-Bioreactor_data!$K8)*HLOOKUP(Q$1,'Feed definitions'!$C$1:$X$4,4,0))/Bioreactor_data!$M9*Bioreactor_data!$P9</f>
        <v>0</v>
      </c>
      <c r="R8">
        <f>R7+((Bioreactor_data!$I9-Bioreactor_data!$I8)*HLOOKUP(R$1,'Feed definitions'!$C$1:$X$4,2,0)+(Bioreactor_data!$J9-Bioreactor_data!$J8)*HLOOKUP(R$1,'Feed definitions'!$C$1:$X$4,3,0)+(Bioreactor_data!$K9-Bioreactor_data!$K8)*HLOOKUP(R$1,'Feed definitions'!$C$1:$X$4,4,0))/Bioreactor_data!$M9*Bioreactor_data!$P9</f>
        <v>0</v>
      </c>
      <c r="S8">
        <f>S7+((Bioreactor_data!$I9-Bioreactor_data!$I8)*HLOOKUP(S$1,'Feed definitions'!$C$1:$X$4,2,0)+(Bioreactor_data!$J9-Bioreactor_data!$J8)*HLOOKUP(S$1,'Feed definitions'!$C$1:$X$4,3,0)+(Bioreactor_data!$K9-Bioreactor_data!$K8)*HLOOKUP(S$1,'Feed definitions'!$C$1:$X$4,4,0))/Bioreactor_data!$M9*Bioreactor_data!$P9</f>
        <v>0</v>
      </c>
      <c r="T8">
        <f>T7+((Bioreactor_data!$I9-Bioreactor_data!$I8)*HLOOKUP(T$1,'Feed definitions'!$C$1:$X$4,2,0)+(Bioreactor_data!$J9-Bioreactor_data!$J8)*HLOOKUP(T$1,'Feed definitions'!$C$1:$X$4,3,0)+(Bioreactor_data!$K9-Bioreactor_data!$K8)*HLOOKUP(T$1,'Feed definitions'!$C$1:$X$4,4,0))/Bioreactor_data!$M9*Bioreactor_data!$P9</f>
        <v>0</v>
      </c>
      <c r="U8">
        <f>U7+((Bioreactor_data!$I9-Bioreactor_data!$I8)*HLOOKUP(U$1,'Feed definitions'!$C$1:$X$4,2,0)+(Bioreactor_data!$J9-Bioreactor_data!$J8)*HLOOKUP(U$1,'Feed definitions'!$C$1:$X$4,3,0)+(Bioreactor_data!$K9-Bioreactor_data!$K8)*HLOOKUP(U$1,'Feed definitions'!$C$1:$X$4,4,0))/Bioreactor_data!$M9*Bioreactor_data!$P9</f>
        <v>0</v>
      </c>
      <c r="V8">
        <f>V7+((Bioreactor_data!$I9-Bioreactor_data!$I8)*HLOOKUP(V$1,'Feed definitions'!$C$1:$X$4,2,0)+(Bioreactor_data!$J9-Bioreactor_data!$J8)*HLOOKUP(V$1,'Feed definitions'!$C$1:$X$4,3,0)+(Bioreactor_data!$K9-Bioreactor_data!$K8)*HLOOKUP(V$1,'Feed definitions'!$C$1:$X$4,4,0))/Bioreactor_data!$M9*Bioreactor_data!$P9</f>
        <v>0</v>
      </c>
      <c r="W8">
        <f>W7+((Bioreactor_data!$I9-Bioreactor_data!$I8)*HLOOKUP(W$1,'Feed definitions'!$C$1:$X$4,2,0)+(Bioreactor_data!$J9-Bioreactor_data!$J8)*HLOOKUP(W$1,'Feed definitions'!$C$1:$X$4,3,0)+(Bioreactor_data!$K9-Bioreactor_data!$K8)*HLOOKUP(W$1,'Feed definitions'!$C$1:$X$4,4,0))/Bioreactor_data!$M9*Bioreactor_data!$P9</f>
        <v>0</v>
      </c>
    </row>
    <row r="9" spans="1:23" x14ac:dyDescent="0.2">
      <c r="A9" s="3" t="str">
        <f>Bioreactor_data!B10</f>
        <v>S6</v>
      </c>
      <c r="B9">
        <f>B8+((Bioreactor_data!$I10-Bioreactor_data!$I9)*HLOOKUP(B$1,'Feed definitions'!$C$1:$X$4,2,0)+(Bioreactor_data!$J10-Bioreactor_data!$J9)*HLOOKUP(B$1,'Feed definitions'!$C$1:$X$4,3,0)+(Bioreactor_data!$K10-Bioreactor_data!$K9)*HLOOKUP(B$1,'Feed definitions'!$C$1:$X$4,4,0))/Bioreactor_data!$M10*Bioreactor_data!$P10</f>
        <v>34.017820779536585</v>
      </c>
      <c r="C9">
        <f>C8+((Bioreactor_data!$I10-Bioreactor_data!$I9)*HLOOKUP(C$1,'Feed definitions'!$C$1:$X$4,2,0)+(Bioreactor_data!$J10-Bioreactor_data!$J9)*HLOOKUP(C$1,'Feed definitions'!$C$1:$X$4,3,0)+(Bioreactor_data!$K10-Bioreactor_data!$K9)*HLOOKUP(C$1,'Feed definitions'!$C$1:$X$4,4,0))/Bioreactor_data!$M10*Bioreactor_data!$P10</f>
        <v>0</v>
      </c>
      <c r="D9">
        <f>D8+((Bioreactor_data!$I10-Bioreactor_data!$I9)*HLOOKUP(D$1,'Feed definitions'!$C$1:$X$4,2,0)+(Bioreactor_data!$J10-Bioreactor_data!$J9)*HLOOKUP(D$1,'Feed definitions'!$C$1:$X$4,3,0)+(Bioreactor_data!$K10-Bioreactor_data!$K9)*HLOOKUP(D$1,'Feed definitions'!$C$1:$X$4,4,0))/Bioreactor_data!$M10*Bioreactor_data!$P10</f>
        <v>0</v>
      </c>
      <c r="E9">
        <f>E8+((Bioreactor_data!$I10-Bioreactor_data!$I9)*HLOOKUP(E$1,'Feed definitions'!$C$1:$X$4,2,0)+(Bioreactor_data!$J10-Bioreactor_data!$J9)*HLOOKUP(E$1,'Feed definitions'!$C$1:$X$4,3,0)+(Bioreactor_data!$K10-Bioreactor_data!$K9)*HLOOKUP(E$1,'Feed definitions'!$C$1:$X$4,4,0))/Bioreactor_data!$M10*Bioreactor_data!$P10</f>
        <v>0</v>
      </c>
      <c r="F9">
        <f>F8+((Bioreactor_data!$I10-Bioreactor_data!$I9)*HLOOKUP(F$1,'Feed definitions'!$C$1:$X$4,2,0)+(Bioreactor_data!$J10-Bioreactor_data!$J9)*HLOOKUP(F$1,'Feed definitions'!$C$1:$X$4,3,0)+(Bioreactor_data!$K10-Bioreactor_data!$K9)*HLOOKUP(F$1,'Feed definitions'!$C$1:$X$4,4,0))/Bioreactor_data!$M10*Bioreactor_data!$P10</f>
        <v>0</v>
      </c>
      <c r="G9">
        <f>G8+((Bioreactor_data!$I10-Bioreactor_data!$I9)*HLOOKUP(G$1,'Feed definitions'!$C$1:$X$4,2,0)+(Bioreactor_data!$J10-Bioreactor_data!$J9)*HLOOKUP(G$1,'Feed definitions'!$C$1:$X$4,3,0)+(Bioreactor_data!$K10-Bioreactor_data!$K9)*HLOOKUP(G$1,'Feed definitions'!$C$1:$X$4,4,0))/Bioreactor_data!$M10*Bioreactor_data!$P10</f>
        <v>0</v>
      </c>
      <c r="H9">
        <f>H8+((Bioreactor_data!$I10-Bioreactor_data!$I9)*HLOOKUP(H$1,'Feed definitions'!$C$1:$X$4,2,0)+(Bioreactor_data!$J10-Bioreactor_data!$J9)*HLOOKUP(H$1,'Feed definitions'!$C$1:$X$4,3,0)+(Bioreactor_data!$K10-Bioreactor_data!$K9)*HLOOKUP(H$1,'Feed definitions'!$C$1:$X$4,4,0))/Bioreactor_data!$M10*Bioreactor_data!$P10</f>
        <v>0</v>
      </c>
      <c r="I9">
        <f>I8+((Bioreactor_data!$I10-Bioreactor_data!$I9)*HLOOKUP(I$1,'Feed definitions'!$C$1:$X$4,2,0)+(Bioreactor_data!$J10-Bioreactor_data!$J9)*HLOOKUP(I$1,'Feed definitions'!$C$1:$X$4,3,0)+(Bioreactor_data!$K10-Bioreactor_data!$K9)*HLOOKUP(I$1,'Feed definitions'!$C$1:$X$4,4,0))/Bioreactor_data!$M10*Bioreactor_data!$P10</f>
        <v>0</v>
      </c>
      <c r="J9">
        <f>J8+((Bioreactor_data!$I10-Bioreactor_data!$I9)*HLOOKUP(J$1,'Feed definitions'!$C$1:$X$4,2,0)+(Bioreactor_data!$J10-Bioreactor_data!$J9)*HLOOKUP(J$1,'Feed definitions'!$C$1:$X$4,3,0)+(Bioreactor_data!$K10-Bioreactor_data!$K9)*HLOOKUP(J$1,'Feed definitions'!$C$1:$X$4,4,0))/Bioreactor_data!$M10*Bioreactor_data!$P10</f>
        <v>0</v>
      </c>
      <c r="K9">
        <f>K8+((Bioreactor_data!$I10-Bioreactor_data!$I9)*HLOOKUP(K$1,'Feed definitions'!$C$1:$X$4,2,0)+(Bioreactor_data!$J10-Bioreactor_data!$J9)*HLOOKUP(K$1,'Feed definitions'!$C$1:$X$4,3,0)+(Bioreactor_data!$K10-Bioreactor_data!$K9)*HLOOKUP(K$1,'Feed definitions'!$C$1:$X$4,4,0))/Bioreactor_data!$M10*Bioreactor_data!$P10</f>
        <v>0</v>
      </c>
      <c r="L9">
        <f>L8+((Bioreactor_data!$I10-Bioreactor_data!$I9)*HLOOKUP(L$1,'Feed definitions'!$C$1:$X$4,2,0)+(Bioreactor_data!$J10-Bioreactor_data!$J9)*HLOOKUP(L$1,'Feed definitions'!$C$1:$X$4,3,0)+(Bioreactor_data!$K10-Bioreactor_data!$K9)*HLOOKUP(L$1,'Feed definitions'!$C$1:$X$4,4,0))/Bioreactor_data!$M10*Bioreactor_data!$P10</f>
        <v>0</v>
      </c>
      <c r="M9">
        <f>M8+((Bioreactor_data!$I10-Bioreactor_data!$I9)*HLOOKUP(M$1,'Feed definitions'!$C$1:$X$4,2,0)+(Bioreactor_data!$J10-Bioreactor_data!$J9)*HLOOKUP(M$1,'Feed definitions'!$C$1:$X$4,3,0)+(Bioreactor_data!$K10-Bioreactor_data!$K9)*HLOOKUP(M$1,'Feed definitions'!$C$1:$X$4,4,0))/Bioreactor_data!$M10*Bioreactor_data!$P10</f>
        <v>0</v>
      </c>
      <c r="N9">
        <f>N8+((Bioreactor_data!$I10-Bioreactor_data!$I9)*HLOOKUP(N$1,'Feed definitions'!$C$1:$X$4,2,0)+(Bioreactor_data!$J10-Bioreactor_data!$J9)*HLOOKUP(N$1,'Feed definitions'!$C$1:$X$4,3,0)+(Bioreactor_data!$K10-Bioreactor_data!$K9)*HLOOKUP(N$1,'Feed definitions'!$C$1:$X$4,4,0))/Bioreactor_data!$M10*Bioreactor_data!$P10</f>
        <v>0</v>
      </c>
      <c r="O9">
        <f>O8+((Bioreactor_data!$I10-Bioreactor_data!$I9)*HLOOKUP(O$1,'Feed definitions'!$C$1:$X$4,2,0)+(Bioreactor_data!$J10-Bioreactor_data!$J9)*HLOOKUP(O$1,'Feed definitions'!$C$1:$X$4,3,0)+(Bioreactor_data!$K10-Bioreactor_data!$K9)*HLOOKUP(O$1,'Feed definitions'!$C$1:$X$4,4,0))/Bioreactor_data!$M10*Bioreactor_data!$P10</f>
        <v>0</v>
      </c>
      <c r="P9">
        <f>P8+((Bioreactor_data!$I10-Bioreactor_data!$I9)*HLOOKUP(P$1,'Feed definitions'!$C$1:$X$4,2,0)+(Bioreactor_data!$J10-Bioreactor_data!$J9)*HLOOKUP(P$1,'Feed definitions'!$C$1:$X$4,3,0)+(Bioreactor_data!$K10-Bioreactor_data!$K9)*HLOOKUP(P$1,'Feed definitions'!$C$1:$X$4,4,0))/Bioreactor_data!$M10*Bioreactor_data!$P10</f>
        <v>0</v>
      </c>
      <c r="Q9">
        <f>Q8+((Bioreactor_data!$I10-Bioreactor_data!$I9)*HLOOKUP(Q$1,'Feed definitions'!$C$1:$X$4,2,0)+(Bioreactor_data!$J10-Bioreactor_data!$J9)*HLOOKUP(Q$1,'Feed definitions'!$C$1:$X$4,3,0)+(Bioreactor_data!$K10-Bioreactor_data!$K9)*HLOOKUP(Q$1,'Feed definitions'!$C$1:$X$4,4,0))/Bioreactor_data!$M10*Bioreactor_data!$P10</f>
        <v>0</v>
      </c>
      <c r="R9">
        <f>R8+((Bioreactor_data!$I10-Bioreactor_data!$I9)*HLOOKUP(R$1,'Feed definitions'!$C$1:$X$4,2,0)+(Bioreactor_data!$J10-Bioreactor_data!$J9)*HLOOKUP(R$1,'Feed definitions'!$C$1:$X$4,3,0)+(Bioreactor_data!$K10-Bioreactor_data!$K9)*HLOOKUP(R$1,'Feed definitions'!$C$1:$X$4,4,0))/Bioreactor_data!$M10*Bioreactor_data!$P10</f>
        <v>0</v>
      </c>
      <c r="S9">
        <f>S8+((Bioreactor_data!$I10-Bioreactor_data!$I9)*HLOOKUP(S$1,'Feed definitions'!$C$1:$X$4,2,0)+(Bioreactor_data!$J10-Bioreactor_data!$J9)*HLOOKUP(S$1,'Feed definitions'!$C$1:$X$4,3,0)+(Bioreactor_data!$K10-Bioreactor_data!$K9)*HLOOKUP(S$1,'Feed definitions'!$C$1:$X$4,4,0))/Bioreactor_data!$M10*Bioreactor_data!$P10</f>
        <v>0</v>
      </c>
      <c r="T9">
        <f>T8+((Bioreactor_data!$I10-Bioreactor_data!$I9)*HLOOKUP(T$1,'Feed definitions'!$C$1:$X$4,2,0)+(Bioreactor_data!$J10-Bioreactor_data!$J9)*HLOOKUP(T$1,'Feed definitions'!$C$1:$X$4,3,0)+(Bioreactor_data!$K10-Bioreactor_data!$K9)*HLOOKUP(T$1,'Feed definitions'!$C$1:$X$4,4,0))/Bioreactor_data!$M10*Bioreactor_data!$P10</f>
        <v>0</v>
      </c>
      <c r="U9">
        <f>U8+((Bioreactor_data!$I10-Bioreactor_data!$I9)*HLOOKUP(U$1,'Feed definitions'!$C$1:$X$4,2,0)+(Bioreactor_data!$J10-Bioreactor_data!$J9)*HLOOKUP(U$1,'Feed definitions'!$C$1:$X$4,3,0)+(Bioreactor_data!$K10-Bioreactor_data!$K9)*HLOOKUP(U$1,'Feed definitions'!$C$1:$X$4,4,0))/Bioreactor_data!$M10*Bioreactor_data!$P10</f>
        <v>0</v>
      </c>
      <c r="V9">
        <f>V8+((Bioreactor_data!$I10-Bioreactor_data!$I9)*HLOOKUP(V$1,'Feed definitions'!$C$1:$X$4,2,0)+(Bioreactor_data!$J10-Bioreactor_data!$J9)*HLOOKUP(V$1,'Feed definitions'!$C$1:$X$4,3,0)+(Bioreactor_data!$K10-Bioreactor_data!$K9)*HLOOKUP(V$1,'Feed definitions'!$C$1:$X$4,4,0))/Bioreactor_data!$M10*Bioreactor_data!$P10</f>
        <v>0</v>
      </c>
      <c r="W9">
        <f>W8+((Bioreactor_data!$I10-Bioreactor_data!$I9)*HLOOKUP(W$1,'Feed definitions'!$C$1:$X$4,2,0)+(Bioreactor_data!$J10-Bioreactor_data!$J9)*HLOOKUP(W$1,'Feed definitions'!$C$1:$X$4,3,0)+(Bioreactor_data!$K10-Bioreactor_data!$K9)*HLOOKUP(W$1,'Feed definitions'!$C$1:$X$4,4,0))/Bioreactor_data!$M10*Bioreactor_data!$P10</f>
        <v>0</v>
      </c>
    </row>
    <row r="10" spans="1:23" x14ac:dyDescent="0.2">
      <c r="A10" s="3" t="str">
        <f>Bioreactor_data!B11</f>
        <v>S7</v>
      </c>
      <c r="B10">
        <f>B9+((Bioreactor_data!$I11-Bioreactor_data!$I10)*HLOOKUP(B$1,'Feed definitions'!$C$1:$X$4,2,0)+(Bioreactor_data!$J11-Bioreactor_data!$J10)*HLOOKUP(B$1,'Feed definitions'!$C$1:$X$4,3,0)+(Bioreactor_data!$K11-Bioreactor_data!$K10)*HLOOKUP(B$1,'Feed definitions'!$C$1:$X$4,4,0))/Bioreactor_data!$M11*Bioreactor_data!$P11</f>
        <v>53.473763810443117</v>
      </c>
      <c r="C10">
        <f>C9+((Bioreactor_data!$I11-Bioreactor_data!$I10)*HLOOKUP(C$1,'Feed definitions'!$C$1:$X$4,2,0)+(Bioreactor_data!$J11-Bioreactor_data!$J10)*HLOOKUP(C$1,'Feed definitions'!$C$1:$X$4,3,0)+(Bioreactor_data!$K11-Bioreactor_data!$K10)*HLOOKUP(C$1,'Feed definitions'!$C$1:$X$4,4,0))/Bioreactor_data!$M11*Bioreactor_data!$P11</f>
        <v>0</v>
      </c>
      <c r="D10">
        <f>D9+((Bioreactor_data!$I11-Bioreactor_data!$I10)*HLOOKUP(D$1,'Feed definitions'!$C$1:$X$4,2,0)+(Bioreactor_data!$J11-Bioreactor_data!$J10)*HLOOKUP(D$1,'Feed definitions'!$C$1:$X$4,3,0)+(Bioreactor_data!$K11-Bioreactor_data!$K10)*HLOOKUP(D$1,'Feed definitions'!$C$1:$X$4,4,0))/Bioreactor_data!$M11*Bioreactor_data!$P11</f>
        <v>0</v>
      </c>
      <c r="E10">
        <f>E9+((Bioreactor_data!$I11-Bioreactor_data!$I10)*HLOOKUP(E$1,'Feed definitions'!$C$1:$X$4,2,0)+(Bioreactor_data!$J11-Bioreactor_data!$J10)*HLOOKUP(E$1,'Feed definitions'!$C$1:$X$4,3,0)+(Bioreactor_data!$K11-Bioreactor_data!$K10)*HLOOKUP(E$1,'Feed definitions'!$C$1:$X$4,4,0))/Bioreactor_data!$M11*Bioreactor_data!$P11</f>
        <v>0</v>
      </c>
      <c r="F10">
        <f>F9+((Bioreactor_data!$I11-Bioreactor_data!$I10)*HLOOKUP(F$1,'Feed definitions'!$C$1:$X$4,2,0)+(Bioreactor_data!$J11-Bioreactor_data!$J10)*HLOOKUP(F$1,'Feed definitions'!$C$1:$X$4,3,0)+(Bioreactor_data!$K11-Bioreactor_data!$K10)*HLOOKUP(F$1,'Feed definitions'!$C$1:$X$4,4,0))/Bioreactor_data!$M11*Bioreactor_data!$P11</f>
        <v>0</v>
      </c>
      <c r="G10">
        <f>G9+((Bioreactor_data!$I11-Bioreactor_data!$I10)*HLOOKUP(G$1,'Feed definitions'!$C$1:$X$4,2,0)+(Bioreactor_data!$J11-Bioreactor_data!$J10)*HLOOKUP(G$1,'Feed definitions'!$C$1:$X$4,3,0)+(Bioreactor_data!$K11-Bioreactor_data!$K10)*HLOOKUP(G$1,'Feed definitions'!$C$1:$X$4,4,0))/Bioreactor_data!$M11*Bioreactor_data!$P11</f>
        <v>0</v>
      </c>
      <c r="H10">
        <f>H9+((Bioreactor_data!$I11-Bioreactor_data!$I10)*HLOOKUP(H$1,'Feed definitions'!$C$1:$X$4,2,0)+(Bioreactor_data!$J11-Bioreactor_data!$J10)*HLOOKUP(H$1,'Feed definitions'!$C$1:$X$4,3,0)+(Bioreactor_data!$K11-Bioreactor_data!$K10)*HLOOKUP(H$1,'Feed definitions'!$C$1:$X$4,4,0))/Bioreactor_data!$M11*Bioreactor_data!$P11</f>
        <v>0</v>
      </c>
      <c r="I10">
        <f>I9+((Bioreactor_data!$I11-Bioreactor_data!$I10)*HLOOKUP(I$1,'Feed definitions'!$C$1:$X$4,2,0)+(Bioreactor_data!$J11-Bioreactor_data!$J10)*HLOOKUP(I$1,'Feed definitions'!$C$1:$X$4,3,0)+(Bioreactor_data!$K11-Bioreactor_data!$K10)*HLOOKUP(I$1,'Feed definitions'!$C$1:$X$4,4,0))/Bioreactor_data!$M11*Bioreactor_data!$P11</f>
        <v>0</v>
      </c>
      <c r="J10">
        <f>J9+((Bioreactor_data!$I11-Bioreactor_data!$I10)*HLOOKUP(J$1,'Feed definitions'!$C$1:$X$4,2,0)+(Bioreactor_data!$J11-Bioreactor_data!$J10)*HLOOKUP(J$1,'Feed definitions'!$C$1:$X$4,3,0)+(Bioreactor_data!$K11-Bioreactor_data!$K10)*HLOOKUP(J$1,'Feed definitions'!$C$1:$X$4,4,0))/Bioreactor_data!$M11*Bioreactor_data!$P11</f>
        <v>0</v>
      </c>
      <c r="K10">
        <f>K9+((Bioreactor_data!$I11-Bioreactor_data!$I10)*HLOOKUP(K$1,'Feed definitions'!$C$1:$X$4,2,0)+(Bioreactor_data!$J11-Bioreactor_data!$J10)*HLOOKUP(K$1,'Feed definitions'!$C$1:$X$4,3,0)+(Bioreactor_data!$K11-Bioreactor_data!$K10)*HLOOKUP(K$1,'Feed definitions'!$C$1:$X$4,4,0))/Bioreactor_data!$M11*Bioreactor_data!$P11</f>
        <v>0</v>
      </c>
      <c r="L10">
        <f>L9+((Bioreactor_data!$I11-Bioreactor_data!$I10)*HLOOKUP(L$1,'Feed definitions'!$C$1:$X$4,2,0)+(Bioreactor_data!$J11-Bioreactor_data!$J10)*HLOOKUP(L$1,'Feed definitions'!$C$1:$X$4,3,0)+(Bioreactor_data!$K11-Bioreactor_data!$K10)*HLOOKUP(L$1,'Feed definitions'!$C$1:$X$4,4,0))/Bioreactor_data!$M11*Bioreactor_data!$P11</f>
        <v>0</v>
      </c>
      <c r="M10">
        <f>M9+((Bioreactor_data!$I11-Bioreactor_data!$I10)*HLOOKUP(M$1,'Feed definitions'!$C$1:$X$4,2,0)+(Bioreactor_data!$J11-Bioreactor_data!$J10)*HLOOKUP(M$1,'Feed definitions'!$C$1:$X$4,3,0)+(Bioreactor_data!$K11-Bioreactor_data!$K10)*HLOOKUP(M$1,'Feed definitions'!$C$1:$X$4,4,0))/Bioreactor_data!$M11*Bioreactor_data!$P11</f>
        <v>0</v>
      </c>
      <c r="N10">
        <f>N9+((Bioreactor_data!$I11-Bioreactor_data!$I10)*HLOOKUP(N$1,'Feed definitions'!$C$1:$X$4,2,0)+(Bioreactor_data!$J11-Bioreactor_data!$J10)*HLOOKUP(N$1,'Feed definitions'!$C$1:$X$4,3,0)+(Bioreactor_data!$K11-Bioreactor_data!$K10)*HLOOKUP(N$1,'Feed definitions'!$C$1:$X$4,4,0))/Bioreactor_data!$M11*Bioreactor_data!$P11</f>
        <v>0</v>
      </c>
      <c r="O10">
        <f>O9+((Bioreactor_data!$I11-Bioreactor_data!$I10)*HLOOKUP(O$1,'Feed definitions'!$C$1:$X$4,2,0)+(Bioreactor_data!$J11-Bioreactor_data!$J10)*HLOOKUP(O$1,'Feed definitions'!$C$1:$X$4,3,0)+(Bioreactor_data!$K11-Bioreactor_data!$K10)*HLOOKUP(O$1,'Feed definitions'!$C$1:$X$4,4,0))/Bioreactor_data!$M11*Bioreactor_data!$P11</f>
        <v>0</v>
      </c>
      <c r="P10">
        <f>P9+((Bioreactor_data!$I11-Bioreactor_data!$I10)*HLOOKUP(P$1,'Feed definitions'!$C$1:$X$4,2,0)+(Bioreactor_data!$J11-Bioreactor_data!$J10)*HLOOKUP(P$1,'Feed definitions'!$C$1:$X$4,3,0)+(Bioreactor_data!$K11-Bioreactor_data!$K10)*HLOOKUP(P$1,'Feed definitions'!$C$1:$X$4,4,0))/Bioreactor_data!$M11*Bioreactor_data!$P11</f>
        <v>0</v>
      </c>
      <c r="Q10">
        <f>Q9+((Bioreactor_data!$I11-Bioreactor_data!$I10)*HLOOKUP(Q$1,'Feed definitions'!$C$1:$X$4,2,0)+(Bioreactor_data!$J11-Bioreactor_data!$J10)*HLOOKUP(Q$1,'Feed definitions'!$C$1:$X$4,3,0)+(Bioreactor_data!$K11-Bioreactor_data!$K10)*HLOOKUP(Q$1,'Feed definitions'!$C$1:$X$4,4,0))/Bioreactor_data!$M11*Bioreactor_data!$P11</f>
        <v>0</v>
      </c>
      <c r="R10">
        <f>R9+((Bioreactor_data!$I11-Bioreactor_data!$I10)*HLOOKUP(R$1,'Feed definitions'!$C$1:$X$4,2,0)+(Bioreactor_data!$J11-Bioreactor_data!$J10)*HLOOKUP(R$1,'Feed definitions'!$C$1:$X$4,3,0)+(Bioreactor_data!$K11-Bioreactor_data!$K10)*HLOOKUP(R$1,'Feed definitions'!$C$1:$X$4,4,0))/Bioreactor_data!$M11*Bioreactor_data!$P11</f>
        <v>0</v>
      </c>
      <c r="S10">
        <f>S9+((Bioreactor_data!$I11-Bioreactor_data!$I10)*HLOOKUP(S$1,'Feed definitions'!$C$1:$X$4,2,0)+(Bioreactor_data!$J11-Bioreactor_data!$J10)*HLOOKUP(S$1,'Feed definitions'!$C$1:$X$4,3,0)+(Bioreactor_data!$K11-Bioreactor_data!$K10)*HLOOKUP(S$1,'Feed definitions'!$C$1:$X$4,4,0))/Bioreactor_data!$M11*Bioreactor_data!$P11</f>
        <v>0</v>
      </c>
      <c r="T10">
        <f>T9+((Bioreactor_data!$I11-Bioreactor_data!$I10)*HLOOKUP(T$1,'Feed definitions'!$C$1:$X$4,2,0)+(Bioreactor_data!$J11-Bioreactor_data!$J10)*HLOOKUP(T$1,'Feed definitions'!$C$1:$X$4,3,0)+(Bioreactor_data!$K11-Bioreactor_data!$K10)*HLOOKUP(T$1,'Feed definitions'!$C$1:$X$4,4,0))/Bioreactor_data!$M11*Bioreactor_data!$P11</f>
        <v>0</v>
      </c>
      <c r="U10">
        <f>U9+((Bioreactor_data!$I11-Bioreactor_data!$I10)*HLOOKUP(U$1,'Feed definitions'!$C$1:$X$4,2,0)+(Bioreactor_data!$J11-Bioreactor_data!$J10)*HLOOKUP(U$1,'Feed definitions'!$C$1:$X$4,3,0)+(Bioreactor_data!$K11-Bioreactor_data!$K10)*HLOOKUP(U$1,'Feed definitions'!$C$1:$X$4,4,0))/Bioreactor_data!$M11*Bioreactor_data!$P11</f>
        <v>0</v>
      </c>
      <c r="V10">
        <f>V9+((Bioreactor_data!$I11-Bioreactor_data!$I10)*HLOOKUP(V$1,'Feed definitions'!$C$1:$X$4,2,0)+(Bioreactor_data!$J11-Bioreactor_data!$J10)*HLOOKUP(V$1,'Feed definitions'!$C$1:$X$4,3,0)+(Bioreactor_data!$K11-Bioreactor_data!$K10)*HLOOKUP(V$1,'Feed definitions'!$C$1:$X$4,4,0))/Bioreactor_data!$M11*Bioreactor_data!$P11</f>
        <v>0</v>
      </c>
      <c r="W10">
        <f>W9+((Bioreactor_data!$I11-Bioreactor_data!$I10)*HLOOKUP(W$1,'Feed definitions'!$C$1:$X$4,2,0)+(Bioreactor_data!$J11-Bioreactor_data!$J10)*HLOOKUP(W$1,'Feed definitions'!$C$1:$X$4,3,0)+(Bioreactor_data!$K11-Bioreactor_data!$K10)*HLOOKUP(W$1,'Feed definitions'!$C$1:$X$4,4,0))/Bioreactor_data!$M11*Bioreactor_data!$P11</f>
        <v>0</v>
      </c>
    </row>
    <row r="11" spans="1:23" x14ac:dyDescent="0.2">
      <c r="A11" s="3" t="str">
        <f>Bioreactor_data!B12</f>
        <v>S8</v>
      </c>
      <c r="B11">
        <f>B10+((Bioreactor_data!$I12-Bioreactor_data!$I11)*HLOOKUP(B$1,'Feed definitions'!$C$1:$X$4,2,0)+(Bioreactor_data!$J12-Bioreactor_data!$J11)*HLOOKUP(B$1,'Feed definitions'!$C$1:$X$4,3,0)+(Bioreactor_data!$K12-Bioreactor_data!$K11)*HLOOKUP(B$1,'Feed definitions'!$C$1:$X$4,4,0))/Bioreactor_data!$M12*Bioreactor_data!$P12</f>
        <v>83.664117416713097</v>
      </c>
      <c r="C11">
        <f>C10+((Bioreactor_data!$I12-Bioreactor_data!$I11)*HLOOKUP(C$1,'Feed definitions'!$C$1:$X$4,2,0)+(Bioreactor_data!$J12-Bioreactor_data!$J11)*HLOOKUP(C$1,'Feed definitions'!$C$1:$X$4,3,0)+(Bioreactor_data!$K12-Bioreactor_data!$K11)*HLOOKUP(C$1,'Feed definitions'!$C$1:$X$4,4,0))/Bioreactor_data!$M12*Bioreactor_data!$P12</f>
        <v>0</v>
      </c>
      <c r="D11">
        <f>D10+((Bioreactor_data!$I12-Bioreactor_data!$I11)*HLOOKUP(D$1,'Feed definitions'!$C$1:$X$4,2,0)+(Bioreactor_data!$J12-Bioreactor_data!$J11)*HLOOKUP(D$1,'Feed definitions'!$C$1:$X$4,3,0)+(Bioreactor_data!$K12-Bioreactor_data!$K11)*HLOOKUP(D$1,'Feed definitions'!$C$1:$X$4,4,0))/Bioreactor_data!$M12*Bioreactor_data!$P12</f>
        <v>0</v>
      </c>
      <c r="E11">
        <f>E10+((Bioreactor_data!$I12-Bioreactor_data!$I11)*HLOOKUP(E$1,'Feed definitions'!$C$1:$X$4,2,0)+(Bioreactor_data!$J12-Bioreactor_data!$J11)*HLOOKUP(E$1,'Feed definitions'!$C$1:$X$4,3,0)+(Bioreactor_data!$K12-Bioreactor_data!$K11)*HLOOKUP(E$1,'Feed definitions'!$C$1:$X$4,4,0))/Bioreactor_data!$M12*Bioreactor_data!$P12</f>
        <v>0</v>
      </c>
      <c r="F11">
        <f>F10+((Bioreactor_data!$I12-Bioreactor_data!$I11)*HLOOKUP(F$1,'Feed definitions'!$C$1:$X$4,2,0)+(Bioreactor_data!$J12-Bioreactor_data!$J11)*HLOOKUP(F$1,'Feed definitions'!$C$1:$X$4,3,0)+(Bioreactor_data!$K12-Bioreactor_data!$K11)*HLOOKUP(F$1,'Feed definitions'!$C$1:$X$4,4,0))/Bioreactor_data!$M12*Bioreactor_data!$P12</f>
        <v>0</v>
      </c>
      <c r="G11">
        <f>G10+((Bioreactor_data!$I12-Bioreactor_data!$I11)*HLOOKUP(G$1,'Feed definitions'!$C$1:$X$4,2,0)+(Bioreactor_data!$J12-Bioreactor_data!$J11)*HLOOKUP(G$1,'Feed definitions'!$C$1:$X$4,3,0)+(Bioreactor_data!$K12-Bioreactor_data!$K11)*HLOOKUP(G$1,'Feed definitions'!$C$1:$X$4,4,0))/Bioreactor_data!$M12*Bioreactor_data!$P12</f>
        <v>0</v>
      </c>
      <c r="H11">
        <f>H10+((Bioreactor_data!$I12-Bioreactor_data!$I11)*HLOOKUP(H$1,'Feed definitions'!$C$1:$X$4,2,0)+(Bioreactor_data!$J12-Bioreactor_data!$J11)*HLOOKUP(H$1,'Feed definitions'!$C$1:$X$4,3,0)+(Bioreactor_data!$K12-Bioreactor_data!$K11)*HLOOKUP(H$1,'Feed definitions'!$C$1:$X$4,4,0))/Bioreactor_data!$M12*Bioreactor_data!$P12</f>
        <v>0</v>
      </c>
      <c r="I11">
        <f>I10+((Bioreactor_data!$I12-Bioreactor_data!$I11)*HLOOKUP(I$1,'Feed definitions'!$C$1:$X$4,2,0)+(Bioreactor_data!$J12-Bioreactor_data!$J11)*HLOOKUP(I$1,'Feed definitions'!$C$1:$X$4,3,0)+(Bioreactor_data!$K12-Bioreactor_data!$K11)*HLOOKUP(I$1,'Feed definitions'!$C$1:$X$4,4,0))/Bioreactor_data!$M12*Bioreactor_data!$P12</f>
        <v>0</v>
      </c>
      <c r="J11">
        <f>J10+((Bioreactor_data!$I12-Bioreactor_data!$I11)*HLOOKUP(J$1,'Feed definitions'!$C$1:$X$4,2,0)+(Bioreactor_data!$J12-Bioreactor_data!$J11)*HLOOKUP(J$1,'Feed definitions'!$C$1:$X$4,3,0)+(Bioreactor_data!$K12-Bioreactor_data!$K11)*HLOOKUP(J$1,'Feed definitions'!$C$1:$X$4,4,0))/Bioreactor_data!$M12*Bioreactor_data!$P12</f>
        <v>0</v>
      </c>
      <c r="K11">
        <f>K10+((Bioreactor_data!$I12-Bioreactor_data!$I11)*HLOOKUP(K$1,'Feed definitions'!$C$1:$X$4,2,0)+(Bioreactor_data!$J12-Bioreactor_data!$J11)*HLOOKUP(K$1,'Feed definitions'!$C$1:$X$4,3,0)+(Bioreactor_data!$K12-Bioreactor_data!$K11)*HLOOKUP(K$1,'Feed definitions'!$C$1:$X$4,4,0))/Bioreactor_data!$M12*Bioreactor_data!$P12</f>
        <v>0</v>
      </c>
      <c r="L11">
        <f>L10+((Bioreactor_data!$I12-Bioreactor_data!$I11)*HLOOKUP(L$1,'Feed definitions'!$C$1:$X$4,2,0)+(Bioreactor_data!$J12-Bioreactor_data!$J11)*HLOOKUP(L$1,'Feed definitions'!$C$1:$X$4,3,0)+(Bioreactor_data!$K12-Bioreactor_data!$K11)*HLOOKUP(L$1,'Feed definitions'!$C$1:$X$4,4,0))/Bioreactor_data!$M12*Bioreactor_data!$P12</f>
        <v>0</v>
      </c>
      <c r="M11">
        <f>M10+((Bioreactor_data!$I12-Bioreactor_data!$I11)*HLOOKUP(M$1,'Feed definitions'!$C$1:$X$4,2,0)+(Bioreactor_data!$J12-Bioreactor_data!$J11)*HLOOKUP(M$1,'Feed definitions'!$C$1:$X$4,3,0)+(Bioreactor_data!$K12-Bioreactor_data!$K11)*HLOOKUP(M$1,'Feed definitions'!$C$1:$X$4,4,0))/Bioreactor_data!$M12*Bioreactor_data!$P12</f>
        <v>0</v>
      </c>
      <c r="N11">
        <f>N10+((Bioreactor_data!$I12-Bioreactor_data!$I11)*HLOOKUP(N$1,'Feed definitions'!$C$1:$X$4,2,0)+(Bioreactor_data!$J12-Bioreactor_data!$J11)*HLOOKUP(N$1,'Feed definitions'!$C$1:$X$4,3,0)+(Bioreactor_data!$K12-Bioreactor_data!$K11)*HLOOKUP(N$1,'Feed definitions'!$C$1:$X$4,4,0))/Bioreactor_data!$M12*Bioreactor_data!$P12</f>
        <v>0</v>
      </c>
      <c r="O11">
        <f>O10+((Bioreactor_data!$I12-Bioreactor_data!$I11)*HLOOKUP(O$1,'Feed definitions'!$C$1:$X$4,2,0)+(Bioreactor_data!$J12-Bioreactor_data!$J11)*HLOOKUP(O$1,'Feed definitions'!$C$1:$X$4,3,0)+(Bioreactor_data!$K12-Bioreactor_data!$K11)*HLOOKUP(O$1,'Feed definitions'!$C$1:$X$4,4,0))/Bioreactor_data!$M12*Bioreactor_data!$P12</f>
        <v>0</v>
      </c>
      <c r="P11">
        <f>P10+((Bioreactor_data!$I12-Bioreactor_data!$I11)*HLOOKUP(P$1,'Feed definitions'!$C$1:$X$4,2,0)+(Bioreactor_data!$J12-Bioreactor_data!$J11)*HLOOKUP(P$1,'Feed definitions'!$C$1:$X$4,3,0)+(Bioreactor_data!$K12-Bioreactor_data!$K11)*HLOOKUP(P$1,'Feed definitions'!$C$1:$X$4,4,0))/Bioreactor_data!$M12*Bioreactor_data!$P12</f>
        <v>0</v>
      </c>
      <c r="Q11">
        <f>Q10+((Bioreactor_data!$I12-Bioreactor_data!$I11)*HLOOKUP(Q$1,'Feed definitions'!$C$1:$X$4,2,0)+(Bioreactor_data!$J12-Bioreactor_data!$J11)*HLOOKUP(Q$1,'Feed definitions'!$C$1:$X$4,3,0)+(Bioreactor_data!$K12-Bioreactor_data!$K11)*HLOOKUP(Q$1,'Feed definitions'!$C$1:$X$4,4,0))/Bioreactor_data!$M12*Bioreactor_data!$P12</f>
        <v>0</v>
      </c>
      <c r="R11">
        <f>R10+((Bioreactor_data!$I12-Bioreactor_data!$I11)*HLOOKUP(R$1,'Feed definitions'!$C$1:$X$4,2,0)+(Bioreactor_data!$J12-Bioreactor_data!$J11)*HLOOKUP(R$1,'Feed definitions'!$C$1:$X$4,3,0)+(Bioreactor_data!$K12-Bioreactor_data!$K11)*HLOOKUP(R$1,'Feed definitions'!$C$1:$X$4,4,0))/Bioreactor_data!$M12*Bioreactor_data!$P12</f>
        <v>0</v>
      </c>
      <c r="S11">
        <f>S10+((Bioreactor_data!$I12-Bioreactor_data!$I11)*HLOOKUP(S$1,'Feed definitions'!$C$1:$X$4,2,0)+(Bioreactor_data!$J12-Bioreactor_data!$J11)*HLOOKUP(S$1,'Feed definitions'!$C$1:$X$4,3,0)+(Bioreactor_data!$K12-Bioreactor_data!$K11)*HLOOKUP(S$1,'Feed definitions'!$C$1:$X$4,4,0))/Bioreactor_data!$M12*Bioreactor_data!$P12</f>
        <v>0</v>
      </c>
      <c r="T11">
        <f>T10+((Bioreactor_data!$I12-Bioreactor_data!$I11)*HLOOKUP(T$1,'Feed definitions'!$C$1:$X$4,2,0)+(Bioreactor_data!$J12-Bioreactor_data!$J11)*HLOOKUP(T$1,'Feed definitions'!$C$1:$X$4,3,0)+(Bioreactor_data!$K12-Bioreactor_data!$K11)*HLOOKUP(T$1,'Feed definitions'!$C$1:$X$4,4,0))/Bioreactor_data!$M12*Bioreactor_data!$P12</f>
        <v>0</v>
      </c>
      <c r="U11">
        <f>U10+((Bioreactor_data!$I12-Bioreactor_data!$I11)*HLOOKUP(U$1,'Feed definitions'!$C$1:$X$4,2,0)+(Bioreactor_data!$J12-Bioreactor_data!$J11)*HLOOKUP(U$1,'Feed definitions'!$C$1:$X$4,3,0)+(Bioreactor_data!$K12-Bioreactor_data!$K11)*HLOOKUP(U$1,'Feed definitions'!$C$1:$X$4,4,0))/Bioreactor_data!$M12*Bioreactor_data!$P12</f>
        <v>0</v>
      </c>
      <c r="V11">
        <f>V10+((Bioreactor_data!$I12-Bioreactor_data!$I11)*HLOOKUP(V$1,'Feed definitions'!$C$1:$X$4,2,0)+(Bioreactor_data!$J12-Bioreactor_data!$J11)*HLOOKUP(V$1,'Feed definitions'!$C$1:$X$4,3,0)+(Bioreactor_data!$K12-Bioreactor_data!$K11)*HLOOKUP(V$1,'Feed definitions'!$C$1:$X$4,4,0))/Bioreactor_data!$M12*Bioreactor_data!$P12</f>
        <v>0</v>
      </c>
      <c r="W11">
        <f>W10+((Bioreactor_data!$I12-Bioreactor_data!$I11)*HLOOKUP(W$1,'Feed definitions'!$C$1:$X$4,2,0)+(Bioreactor_data!$J12-Bioreactor_data!$J11)*HLOOKUP(W$1,'Feed definitions'!$C$1:$X$4,3,0)+(Bioreactor_data!$K12-Bioreactor_data!$K11)*HLOOKUP(W$1,'Feed definitions'!$C$1:$X$4,4,0))/Bioreactor_data!$M12*Bioreactor_data!$P12</f>
        <v>0</v>
      </c>
    </row>
    <row r="12" spans="1:23" x14ac:dyDescent="0.2">
      <c r="A12" s="3" t="str">
        <f>Bioreactor_data!B13</f>
        <v>S9</v>
      </c>
      <c r="B12">
        <f>B11+((Bioreactor_data!$I13-Bioreactor_data!$I12)*HLOOKUP(B$1,'Feed definitions'!$C$1:$X$4,2,0)+(Bioreactor_data!$J13-Bioreactor_data!$J12)*HLOOKUP(B$1,'Feed definitions'!$C$1:$X$4,3,0)+(Bioreactor_data!$K13-Bioreactor_data!$K12)*HLOOKUP(B$1,'Feed definitions'!$C$1:$X$4,4,0))/Bioreactor_data!$M13*Bioreactor_data!$P13</f>
        <v>130.53466875135595</v>
      </c>
      <c r="C12">
        <f>C11+((Bioreactor_data!$I13-Bioreactor_data!$I12)*HLOOKUP(C$1,'Feed definitions'!$C$1:$X$4,2,0)+(Bioreactor_data!$J13-Bioreactor_data!$J12)*HLOOKUP(C$1,'Feed definitions'!$C$1:$X$4,3,0)+(Bioreactor_data!$K13-Bioreactor_data!$K12)*HLOOKUP(C$1,'Feed definitions'!$C$1:$X$4,4,0))/Bioreactor_data!$M13*Bioreactor_data!$P13</f>
        <v>0</v>
      </c>
      <c r="D12">
        <f>D11+((Bioreactor_data!$I13-Bioreactor_data!$I12)*HLOOKUP(D$1,'Feed definitions'!$C$1:$X$4,2,0)+(Bioreactor_data!$J13-Bioreactor_data!$J12)*HLOOKUP(D$1,'Feed definitions'!$C$1:$X$4,3,0)+(Bioreactor_data!$K13-Bioreactor_data!$K12)*HLOOKUP(D$1,'Feed definitions'!$C$1:$X$4,4,0))/Bioreactor_data!$M13*Bioreactor_data!$P13</f>
        <v>0</v>
      </c>
      <c r="E12">
        <f>E11+((Bioreactor_data!$I13-Bioreactor_data!$I12)*HLOOKUP(E$1,'Feed definitions'!$C$1:$X$4,2,0)+(Bioreactor_data!$J13-Bioreactor_data!$J12)*HLOOKUP(E$1,'Feed definitions'!$C$1:$X$4,3,0)+(Bioreactor_data!$K13-Bioreactor_data!$K12)*HLOOKUP(E$1,'Feed definitions'!$C$1:$X$4,4,0))/Bioreactor_data!$M13*Bioreactor_data!$P13</f>
        <v>0</v>
      </c>
      <c r="F12">
        <f>F11+((Bioreactor_data!$I13-Bioreactor_data!$I12)*HLOOKUP(F$1,'Feed definitions'!$C$1:$X$4,2,0)+(Bioreactor_data!$J13-Bioreactor_data!$J12)*HLOOKUP(F$1,'Feed definitions'!$C$1:$X$4,3,0)+(Bioreactor_data!$K13-Bioreactor_data!$K12)*HLOOKUP(F$1,'Feed definitions'!$C$1:$X$4,4,0))/Bioreactor_data!$M13*Bioreactor_data!$P13</f>
        <v>0</v>
      </c>
      <c r="G12">
        <f>G11+((Bioreactor_data!$I13-Bioreactor_data!$I12)*HLOOKUP(G$1,'Feed definitions'!$C$1:$X$4,2,0)+(Bioreactor_data!$J13-Bioreactor_data!$J12)*HLOOKUP(G$1,'Feed definitions'!$C$1:$X$4,3,0)+(Bioreactor_data!$K13-Bioreactor_data!$K12)*HLOOKUP(G$1,'Feed definitions'!$C$1:$X$4,4,0))/Bioreactor_data!$M13*Bioreactor_data!$P13</f>
        <v>0</v>
      </c>
      <c r="H12">
        <f>H11+((Bioreactor_data!$I13-Bioreactor_data!$I12)*HLOOKUP(H$1,'Feed definitions'!$C$1:$X$4,2,0)+(Bioreactor_data!$J13-Bioreactor_data!$J12)*HLOOKUP(H$1,'Feed definitions'!$C$1:$X$4,3,0)+(Bioreactor_data!$K13-Bioreactor_data!$K12)*HLOOKUP(H$1,'Feed definitions'!$C$1:$X$4,4,0))/Bioreactor_data!$M13*Bioreactor_data!$P13</f>
        <v>0</v>
      </c>
      <c r="I12">
        <f>I11+((Bioreactor_data!$I13-Bioreactor_data!$I12)*HLOOKUP(I$1,'Feed definitions'!$C$1:$X$4,2,0)+(Bioreactor_data!$J13-Bioreactor_data!$J12)*HLOOKUP(I$1,'Feed definitions'!$C$1:$X$4,3,0)+(Bioreactor_data!$K13-Bioreactor_data!$K12)*HLOOKUP(I$1,'Feed definitions'!$C$1:$X$4,4,0))/Bioreactor_data!$M13*Bioreactor_data!$P13</f>
        <v>0</v>
      </c>
      <c r="J12">
        <f>J11+((Bioreactor_data!$I13-Bioreactor_data!$I12)*HLOOKUP(J$1,'Feed definitions'!$C$1:$X$4,2,0)+(Bioreactor_data!$J13-Bioreactor_data!$J12)*HLOOKUP(J$1,'Feed definitions'!$C$1:$X$4,3,0)+(Bioreactor_data!$K13-Bioreactor_data!$K12)*HLOOKUP(J$1,'Feed definitions'!$C$1:$X$4,4,0))/Bioreactor_data!$M13*Bioreactor_data!$P13</f>
        <v>0</v>
      </c>
      <c r="K12">
        <f>K11+((Bioreactor_data!$I13-Bioreactor_data!$I12)*HLOOKUP(K$1,'Feed definitions'!$C$1:$X$4,2,0)+(Bioreactor_data!$J13-Bioreactor_data!$J12)*HLOOKUP(K$1,'Feed definitions'!$C$1:$X$4,3,0)+(Bioreactor_data!$K13-Bioreactor_data!$K12)*HLOOKUP(K$1,'Feed definitions'!$C$1:$X$4,4,0))/Bioreactor_data!$M13*Bioreactor_data!$P13</f>
        <v>0</v>
      </c>
      <c r="L12">
        <f>L11+((Bioreactor_data!$I13-Bioreactor_data!$I12)*HLOOKUP(L$1,'Feed definitions'!$C$1:$X$4,2,0)+(Bioreactor_data!$J13-Bioreactor_data!$J12)*HLOOKUP(L$1,'Feed definitions'!$C$1:$X$4,3,0)+(Bioreactor_data!$K13-Bioreactor_data!$K12)*HLOOKUP(L$1,'Feed definitions'!$C$1:$X$4,4,0))/Bioreactor_data!$M13*Bioreactor_data!$P13</f>
        <v>0</v>
      </c>
      <c r="M12">
        <f>M11+((Bioreactor_data!$I13-Bioreactor_data!$I12)*HLOOKUP(M$1,'Feed definitions'!$C$1:$X$4,2,0)+(Bioreactor_data!$J13-Bioreactor_data!$J12)*HLOOKUP(M$1,'Feed definitions'!$C$1:$X$4,3,0)+(Bioreactor_data!$K13-Bioreactor_data!$K12)*HLOOKUP(M$1,'Feed definitions'!$C$1:$X$4,4,0))/Bioreactor_data!$M13*Bioreactor_data!$P13</f>
        <v>0</v>
      </c>
      <c r="N12">
        <f>N11+((Bioreactor_data!$I13-Bioreactor_data!$I12)*HLOOKUP(N$1,'Feed definitions'!$C$1:$X$4,2,0)+(Bioreactor_data!$J13-Bioreactor_data!$J12)*HLOOKUP(N$1,'Feed definitions'!$C$1:$X$4,3,0)+(Bioreactor_data!$K13-Bioreactor_data!$K12)*HLOOKUP(N$1,'Feed definitions'!$C$1:$X$4,4,0))/Bioreactor_data!$M13*Bioreactor_data!$P13</f>
        <v>0</v>
      </c>
      <c r="O12">
        <f>O11+((Bioreactor_data!$I13-Bioreactor_data!$I12)*HLOOKUP(O$1,'Feed definitions'!$C$1:$X$4,2,0)+(Bioreactor_data!$J13-Bioreactor_data!$J12)*HLOOKUP(O$1,'Feed definitions'!$C$1:$X$4,3,0)+(Bioreactor_data!$K13-Bioreactor_data!$K12)*HLOOKUP(O$1,'Feed definitions'!$C$1:$X$4,4,0))/Bioreactor_data!$M13*Bioreactor_data!$P13</f>
        <v>0</v>
      </c>
      <c r="P12">
        <f>P11+((Bioreactor_data!$I13-Bioreactor_data!$I12)*HLOOKUP(P$1,'Feed definitions'!$C$1:$X$4,2,0)+(Bioreactor_data!$J13-Bioreactor_data!$J12)*HLOOKUP(P$1,'Feed definitions'!$C$1:$X$4,3,0)+(Bioreactor_data!$K13-Bioreactor_data!$K12)*HLOOKUP(P$1,'Feed definitions'!$C$1:$X$4,4,0))/Bioreactor_data!$M13*Bioreactor_data!$P13</f>
        <v>0</v>
      </c>
      <c r="Q12">
        <f>Q11+((Bioreactor_data!$I13-Bioreactor_data!$I12)*HLOOKUP(Q$1,'Feed definitions'!$C$1:$X$4,2,0)+(Bioreactor_data!$J13-Bioreactor_data!$J12)*HLOOKUP(Q$1,'Feed definitions'!$C$1:$X$4,3,0)+(Bioreactor_data!$K13-Bioreactor_data!$K12)*HLOOKUP(Q$1,'Feed definitions'!$C$1:$X$4,4,0))/Bioreactor_data!$M13*Bioreactor_data!$P13</f>
        <v>0</v>
      </c>
      <c r="R12">
        <f>R11+((Bioreactor_data!$I13-Bioreactor_data!$I12)*HLOOKUP(R$1,'Feed definitions'!$C$1:$X$4,2,0)+(Bioreactor_data!$J13-Bioreactor_data!$J12)*HLOOKUP(R$1,'Feed definitions'!$C$1:$X$4,3,0)+(Bioreactor_data!$K13-Bioreactor_data!$K12)*HLOOKUP(R$1,'Feed definitions'!$C$1:$X$4,4,0))/Bioreactor_data!$M13*Bioreactor_data!$P13</f>
        <v>0</v>
      </c>
      <c r="S12">
        <f>S11+((Bioreactor_data!$I13-Bioreactor_data!$I12)*HLOOKUP(S$1,'Feed definitions'!$C$1:$X$4,2,0)+(Bioreactor_data!$J13-Bioreactor_data!$J12)*HLOOKUP(S$1,'Feed definitions'!$C$1:$X$4,3,0)+(Bioreactor_data!$K13-Bioreactor_data!$K12)*HLOOKUP(S$1,'Feed definitions'!$C$1:$X$4,4,0))/Bioreactor_data!$M13*Bioreactor_data!$P13</f>
        <v>0</v>
      </c>
      <c r="T12">
        <f>T11+((Bioreactor_data!$I13-Bioreactor_data!$I12)*HLOOKUP(T$1,'Feed definitions'!$C$1:$X$4,2,0)+(Bioreactor_data!$J13-Bioreactor_data!$J12)*HLOOKUP(T$1,'Feed definitions'!$C$1:$X$4,3,0)+(Bioreactor_data!$K13-Bioreactor_data!$K12)*HLOOKUP(T$1,'Feed definitions'!$C$1:$X$4,4,0))/Bioreactor_data!$M13*Bioreactor_data!$P13</f>
        <v>0</v>
      </c>
      <c r="U12">
        <f>U11+((Bioreactor_data!$I13-Bioreactor_data!$I12)*HLOOKUP(U$1,'Feed definitions'!$C$1:$X$4,2,0)+(Bioreactor_data!$J13-Bioreactor_data!$J12)*HLOOKUP(U$1,'Feed definitions'!$C$1:$X$4,3,0)+(Bioreactor_data!$K13-Bioreactor_data!$K12)*HLOOKUP(U$1,'Feed definitions'!$C$1:$X$4,4,0))/Bioreactor_data!$M13*Bioreactor_data!$P13</f>
        <v>0</v>
      </c>
      <c r="V12">
        <f>V11+((Bioreactor_data!$I13-Bioreactor_data!$I12)*HLOOKUP(V$1,'Feed definitions'!$C$1:$X$4,2,0)+(Bioreactor_data!$J13-Bioreactor_data!$J12)*HLOOKUP(V$1,'Feed definitions'!$C$1:$X$4,3,0)+(Bioreactor_data!$K13-Bioreactor_data!$K12)*HLOOKUP(V$1,'Feed definitions'!$C$1:$X$4,4,0))/Bioreactor_data!$M13*Bioreactor_data!$P13</f>
        <v>0</v>
      </c>
      <c r="W12">
        <f>W11+((Bioreactor_data!$I13-Bioreactor_data!$I12)*HLOOKUP(W$1,'Feed definitions'!$C$1:$X$4,2,0)+(Bioreactor_data!$J13-Bioreactor_data!$J12)*HLOOKUP(W$1,'Feed definitions'!$C$1:$X$4,3,0)+(Bioreactor_data!$K13-Bioreactor_data!$K12)*HLOOKUP(W$1,'Feed definitions'!$C$1:$X$4,4,0))/Bioreactor_data!$M13*Bioreactor_data!$P13</f>
        <v>0</v>
      </c>
    </row>
    <row r="13" spans="1:23" x14ac:dyDescent="0.2">
      <c r="A13" s="3" t="str">
        <f>Bioreactor_data!B14</f>
        <v>S10</v>
      </c>
      <c r="B13">
        <f>B12+((Bioreactor_data!$I14-Bioreactor_data!$I13)*HLOOKUP(B$1,'Feed definitions'!$C$1:$X$4,2,0)+(Bioreactor_data!$J14-Bioreactor_data!$J13)*HLOOKUP(B$1,'Feed definitions'!$C$1:$X$4,3,0)+(Bioreactor_data!$K14-Bioreactor_data!$K13)*HLOOKUP(B$1,'Feed definitions'!$C$1:$X$4,4,0))/Bioreactor_data!$M14*Bioreactor_data!$P14</f>
        <v>203.44768863542183</v>
      </c>
      <c r="C13">
        <f>C12+((Bioreactor_data!$I14-Bioreactor_data!$I13)*HLOOKUP(C$1,'Feed definitions'!$C$1:$X$4,2,0)+(Bioreactor_data!$J14-Bioreactor_data!$J13)*HLOOKUP(C$1,'Feed definitions'!$C$1:$X$4,3,0)+(Bioreactor_data!$K14-Bioreactor_data!$K13)*HLOOKUP(C$1,'Feed definitions'!$C$1:$X$4,4,0))/Bioreactor_data!$M14*Bioreactor_data!$P14</f>
        <v>0</v>
      </c>
      <c r="D13">
        <f>D12+((Bioreactor_data!$I14-Bioreactor_data!$I13)*HLOOKUP(D$1,'Feed definitions'!$C$1:$X$4,2,0)+(Bioreactor_data!$J14-Bioreactor_data!$J13)*HLOOKUP(D$1,'Feed definitions'!$C$1:$X$4,3,0)+(Bioreactor_data!$K14-Bioreactor_data!$K13)*HLOOKUP(D$1,'Feed definitions'!$C$1:$X$4,4,0))/Bioreactor_data!$M14*Bioreactor_data!$P14</f>
        <v>0</v>
      </c>
      <c r="E13">
        <f>E12+((Bioreactor_data!$I14-Bioreactor_data!$I13)*HLOOKUP(E$1,'Feed definitions'!$C$1:$X$4,2,0)+(Bioreactor_data!$J14-Bioreactor_data!$J13)*HLOOKUP(E$1,'Feed definitions'!$C$1:$X$4,3,0)+(Bioreactor_data!$K14-Bioreactor_data!$K13)*HLOOKUP(E$1,'Feed definitions'!$C$1:$X$4,4,0))/Bioreactor_data!$M14*Bioreactor_data!$P14</f>
        <v>0</v>
      </c>
      <c r="F13">
        <f>F12+((Bioreactor_data!$I14-Bioreactor_data!$I13)*HLOOKUP(F$1,'Feed definitions'!$C$1:$X$4,2,0)+(Bioreactor_data!$J14-Bioreactor_data!$J13)*HLOOKUP(F$1,'Feed definitions'!$C$1:$X$4,3,0)+(Bioreactor_data!$K14-Bioreactor_data!$K13)*HLOOKUP(F$1,'Feed definitions'!$C$1:$X$4,4,0))/Bioreactor_data!$M14*Bioreactor_data!$P14</f>
        <v>0</v>
      </c>
      <c r="G13">
        <f>G12+((Bioreactor_data!$I14-Bioreactor_data!$I13)*HLOOKUP(G$1,'Feed definitions'!$C$1:$X$4,2,0)+(Bioreactor_data!$J14-Bioreactor_data!$J13)*HLOOKUP(G$1,'Feed definitions'!$C$1:$X$4,3,0)+(Bioreactor_data!$K14-Bioreactor_data!$K13)*HLOOKUP(G$1,'Feed definitions'!$C$1:$X$4,4,0))/Bioreactor_data!$M14*Bioreactor_data!$P14</f>
        <v>0</v>
      </c>
      <c r="H13">
        <f>H12+((Bioreactor_data!$I14-Bioreactor_data!$I13)*HLOOKUP(H$1,'Feed definitions'!$C$1:$X$4,2,0)+(Bioreactor_data!$J14-Bioreactor_data!$J13)*HLOOKUP(H$1,'Feed definitions'!$C$1:$X$4,3,0)+(Bioreactor_data!$K14-Bioreactor_data!$K13)*HLOOKUP(H$1,'Feed definitions'!$C$1:$X$4,4,0))/Bioreactor_data!$M14*Bioreactor_data!$P14</f>
        <v>0</v>
      </c>
      <c r="I13">
        <f>I12+((Bioreactor_data!$I14-Bioreactor_data!$I13)*HLOOKUP(I$1,'Feed definitions'!$C$1:$X$4,2,0)+(Bioreactor_data!$J14-Bioreactor_data!$J13)*HLOOKUP(I$1,'Feed definitions'!$C$1:$X$4,3,0)+(Bioreactor_data!$K14-Bioreactor_data!$K13)*HLOOKUP(I$1,'Feed definitions'!$C$1:$X$4,4,0))/Bioreactor_data!$M14*Bioreactor_data!$P14</f>
        <v>0</v>
      </c>
      <c r="J13">
        <f>J12+((Bioreactor_data!$I14-Bioreactor_data!$I13)*HLOOKUP(J$1,'Feed definitions'!$C$1:$X$4,2,0)+(Bioreactor_data!$J14-Bioreactor_data!$J13)*HLOOKUP(J$1,'Feed definitions'!$C$1:$X$4,3,0)+(Bioreactor_data!$K14-Bioreactor_data!$K13)*HLOOKUP(J$1,'Feed definitions'!$C$1:$X$4,4,0))/Bioreactor_data!$M14*Bioreactor_data!$P14</f>
        <v>0</v>
      </c>
      <c r="K13">
        <f>K12+((Bioreactor_data!$I14-Bioreactor_data!$I13)*HLOOKUP(K$1,'Feed definitions'!$C$1:$X$4,2,0)+(Bioreactor_data!$J14-Bioreactor_data!$J13)*HLOOKUP(K$1,'Feed definitions'!$C$1:$X$4,3,0)+(Bioreactor_data!$K14-Bioreactor_data!$K13)*HLOOKUP(K$1,'Feed definitions'!$C$1:$X$4,4,0))/Bioreactor_data!$M14*Bioreactor_data!$P14</f>
        <v>0</v>
      </c>
      <c r="L13">
        <f>L12+((Bioreactor_data!$I14-Bioreactor_data!$I13)*HLOOKUP(L$1,'Feed definitions'!$C$1:$X$4,2,0)+(Bioreactor_data!$J14-Bioreactor_data!$J13)*HLOOKUP(L$1,'Feed definitions'!$C$1:$X$4,3,0)+(Bioreactor_data!$K14-Bioreactor_data!$K13)*HLOOKUP(L$1,'Feed definitions'!$C$1:$X$4,4,0))/Bioreactor_data!$M14*Bioreactor_data!$P14</f>
        <v>0</v>
      </c>
      <c r="M13">
        <f>M12+((Bioreactor_data!$I14-Bioreactor_data!$I13)*HLOOKUP(M$1,'Feed definitions'!$C$1:$X$4,2,0)+(Bioreactor_data!$J14-Bioreactor_data!$J13)*HLOOKUP(M$1,'Feed definitions'!$C$1:$X$4,3,0)+(Bioreactor_data!$K14-Bioreactor_data!$K13)*HLOOKUP(M$1,'Feed definitions'!$C$1:$X$4,4,0))/Bioreactor_data!$M14*Bioreactor_data!$P14</f>
        <v>0</v>
      </c>
      <c r="N13">
        <f>N12+((Bioreactor_data!$I14-Bioreactor_data!$I13)*HLOOKUP(N$1,'Feed definitions'!$C$1:$X$4,2,0)+(Bioreactor_data!$J14-Bioreactor_data!$J13)*HLOOKUP(N$1,'Feed definitions'!$C$1:$X$4,3,0)+(Bioreactor_data!$K14-Bioreactor_data!$K13)*HLOOKUP(N$1,'Feed definitions'!$C$1:$X$4,4,0))/Bioreactor_data!$M14*Bioreactor_data!$P14</f>
        <v>0</v>
      </c>
      <c r="O13">
        <f>O12+((Bioreactor_data!$I14-Bioreactor_data!$I13)*HLOOKUP(O$1,'Feed definitions'!$C$1:$X$4,2,0)+(Bioreactor_data!$J14-Bioreactor_data!$J13)*HLOOKUP(O$1,'Feed definitions'!$C$1:$X$4,3,0)+(Bioreactor_data!$K14-Bioreactor_data!$K13)*HLOOKUP(O$1,'Feed definitions'!$C$1:$X$4,4,0))/Bioreactor_data!$M14*Bioreactor_data!$P14</f>
        <v>0</v>
      </c>
      <c r="P13">
        <f>P12+((Bioreactor_data!$I14-Bioreactor_data!$I13)*HLOOKUP(P$1,'Feed definitions'!$C$1:$X$4,2,0)+(Bioreactor_data!$J14-Bioreactor_data!$J13)*HLOOKUP(P$1,'Feed definitions'!$C$1:$X$4,3,0)+(Bioreactor_data!$K14-Bioreactor_data!$K13)*HLOOKUP(P$1,'Feed definitions'!$C$1:$X$4,4,0))/Bioreactor_data!$M14*Bioreactor_data!$P14</f>
        <v>0</v>
      </c>
      <c r="Q13">
        <f>Q12+((Bioreactor_data!$I14-Bioreactor_data!$I13)*HLOOKUP(Q$1,'Feed definitions'!$C$1:$X$4,2,0)+(Bioreactor_data!$J14-Bioreactor_data!$J13)*HLOOKUP(Q$1,'Feed definitions'!$C$1:$X$4,3,0)+(Bioreactor_data!$K14-Bioreactor_data!$K13)*HLOOKUP(Q$1,'Feed definitions'!$C$1:$X$4,4,0))/Bioreactor_data!$M14*Bioreactor_data!$P14</f>
        <v>0</v>
      </c>
      <c r="R13">
        <f>R12+((Bioreactor_data!$I14-Bioreactor_data!$I13)*HLOOKUP(R$1,'Feed definitions'!$C$1:$X$4,2,0)+(Bioreactor_data!$J14-Bioreactor_data!$J13)*HLOOKUP(R$1,'Feed definitions'!$C$1:$X$4,3,0)+(Bioreactor_data!$K14-Bioreactor_data!$K13)*HLOOKUP(R$1,'Feed definitions'!$C$1:$X$4,4,0))/Bioreactor_data!$M14*Bioreactor_data!$P14</f>
        <v>0</v>
      </c>
      <c r="S13">
        <f>S12+((Bioreactor_data!$I14-Bioreactor_data!$I13)*HLOOKUP(S$1,'Feed definitions'!$C$1:$X$4,2,0)+(Bioreactor_data!$J14-Bioreactor_data!$J13)*HLOOKUP(S$1,'Feed definitions'!$C$1:$X$4,3,0)+(Bioreactor_data!$K14-Bioreactor_data!$K13)*HLOOKUP(S$1,'Feed definitions'!$C$1:$X$4,4,0))/Bioreactor_data!$M14*Bioreactor_data!$P14</f>
        <v>0</v>
      </c>
      <c r="T13">
        <f>T12+((Bioreactor_data!$I14-Bioreactor_data!$I13)*HLOOKUP(T$1,'Feed definitions'!$C$1:$X$4,2,0)+(Bioreactor_data!$J14-Bioreactor_data!$J13)*HLOOKUP(T$1,'Feed definitions'!$C$1:$X$4,3,0)+(Bioreactor_data!$K14-Bioreactor_data!$K13)*HLOOKUP(T$1,'Feed definitions'!$C$1:$X$4,4,0))/Bioreactor_data!$M14*Bioreactor_data!$P14</f>
        <v>0</v>
      </c>
      <c r="U13">
        <f>U12+((Bioreactor_data!$I14-Bioreactor_data!$I13)*HLOOKUP(U$1,'Feed definitions'!$C$1:$X$4,2,0)+(Bioreactor_data!$J14-Bioreactor_data!$J13)*HLOOKUP(U$1,'Feed definitions'!$C$1:$X$4,3,0)+(Bioreactor_data!$K14-Bioreactor_data!$K13)*HLOOKUP(U$1,'Feed definitions'!$C$1:$X$4,4,0))/Bioreactor_data!$M14*Bioreactor_data!$P14</f>
        <v>0</v>
      </c>
      <c r="V13">
        <f>V12+((Bioreactor_data!$I14-Bioreactor_data!$I13)*HLOOKUP(V$1,'Feed definitions'!$C$1:$X$4,2,0)+(Bioreactor_data!$J14-Bioreactor_data!$J13)*HLOOKUP(V$1,'Feed definitions'!$C$1:$X$4,3,0)+(Bioreactor_data!$K14-Bioreactor_data!$K13)*HLOOKUP(V$1,'Feed definitions'!$C$1:$X$4,4,0))/Bioreactor_data!$M14*Bioreactor_data!$P14</f>
        <v>0</v>
      </c>
      <c r="W13">
        <f>W12+((Bioreactor_data!$I14-Bioreactor_data!$I13)*HLOOKUP(W$1,'Feed definitions'!$C$1:$X$4,2,0)+(Bioreactor_data!$J14-Bioreactor_data!$J13)*HLOOKUP(W$1,'Feed definitions'!$C$1:$X$4,3,0)+(Bioreactor_data!$K14-Bioreactor_data!$K13)*HLOOKUP(W$1,'Feed definitions'!$C$1:$X$4,4,0))/Bioreactor_data!$M14*Bioreactor_data!$P14</f>
        <v>0</v>
      </c>
    </row>
    <row r="14" spans="1:23" x14ac:dyDescent="0.2">
      <c r="A14" s="3" t="str">
        <f>Bioreactor_data!B15</f>
        <v>S11</v>
      </c>
      <c r="B14">
        <f>B13+((Bioreactor_data!$I15-Bioreactor_data!$I14)*HLOOKUP(B$1,'Feed definitions'!$C$1:$X$4,2,0)+(Bioreactor_data!$J15-Bioreactor_data!$J14)*HLOOKUP(B$1,'Feed definitions'!$C$1:$X$4,3,0)+(Bioreactor_data!$K15-Bioreactor_data!$K14)*HLOOKUP(B$1,'Feed definitions'!$C$1:$X$4,4,0))/Bioreactor_data!$M15*Bioreactor_data!$P15</f>
        <v>317.22067358944378</v>
      </c>
      <c r="C14">
        <f>C13+((Bioreactor_data!$I15-Bioreactor_data!$I14)*HLOOKUP(C$1,'Feed definitions'!$C$1:$X$4,2,0)+(Bioreactor_data!$J15-Bioreactor_data!$J14)*HLOOKUP(C$1,'Feed definitions'!$C$1:$X$4,3,0)+(Bioreactor_data!$K15-Bioreactor_data!$K14)*HLOOKUP(C$1,'Feed definitions'!$C$1:$X$4,4,0))/Bioreactor_data!$M15*Bioreactor_data!$P15</f>
        <v>0</v>
      </c>
      <c r="D14">
        <f>D13+((Bioreactor_data!$I15-Bioreactor_data!$I14)*HLOOKUP(D$1,'Feed definitions'!$C$1:$X$4,2,0)+(Bioreactor_data!$J15-Bioreactor_data!$J14)*HLOOKUP(D$1,'Feed definitions'!$C$1:$X$4,3,0)+(Bioreactor_data!$K15-Bioreactor_data!$K14)*HLOOKUP(D$1,'Feed definitions'!$C$1:$X$4,4,0))/Bioreactor_data!$M15*Bioreactor_data!$P15</f>
        <v>0</v>
      </c>
      <c r="E14">
        <f>E13+((Bioreactor_data!$I15-Bioreactor_data!$I14)*HLOOKUP(E$1,'Feed definitions'!$C$1:$X$4,2,0)+(Bioreactor_data!$J15-Bioreactor_data!$J14)*HLOOKUP(E$1,'Feed definitions'!$C$1:$X$4,3,0)+(Bioreactor_data!$K15-Bioreactor_data!$K14)*HLOOKUP(E$1,'Feed definitions'!$C$1:$X$4,4,0))/Bioreactor_data!$M15*Bioreactor_data!$P15</f>
        <v>0</v>
      </c>
      <c r="F14">
        <f>F13+((Bioreactor_data!$I15-Bioreactor_data!$I14)*HLOOKUP(F$1,'Feed definitions'!$C$1:$X$4,2,0)+(Bioreactor_data!$J15-Bioreactor_data!$J14)*HLOOKUP(F$1,'Feed definitions'!$C$1:$X$4,3,0)+(Bioreactor_data!$K15-Bioreactor_data!$K14)*HLOOKUP(F$1,'Feed definitions'!$C$1:$X$4,4,0))/Bioreactor_data!$M15*Bioreactor_data!$P15</f>
        <v>0</v>
      </c>
      <c r="G14">
        <f>G13+((Bioreactor_data!$I15-Bioreactor_data!$I14)*HLOOKUP(G$1,'Feed definitions'!$C$1:$X$4,2,0)+(Bioreactor_data!$J15-Bioreactor_data!$J14)*HLOOKUP(G$1,'Feed definitions'!$C$1:$X$4,3,0)+(Bioreactor_data!$K15-Bioreactor_data!$K14)*HLOOKUP(G$1,'Feed definitions'!$C$1:$X$4,4,0))/Bioreactor_data!$M15*Bioreactor_data!$P15</f>
        <v>0</v>
      </c>
      <c r="H14">
        <f>H13+((Bioreactor_data!$I15-Bioreactor_data!$I14)*HLOOKUP(H$1,'Feed definitions'!$C$1:$X$4,2,0)+(Bioreactor_data!$J15-Bioreactor_data!$J14)*HLOOKUP(H$1,'Feed definitions'!$C$1:$X$4,3,0)+(Bioreactor_data!$K15-Bioreactor_data!$K14)*HLOOKUP(H$1,'Feed definitions'!$C$1:$X$4,4,0))/Bioreactor_data!$M15*Bioreactor_data!$P15</f>
        <v>0</v>
      </c>
      <c r="I14">
        <f>I13+((Bioreactor_data!$I15-Bioreactor_data!$I14)*HLOOKUP(I$1,'Feed definitions'!$C$1:$X$4,2,0)+(Bioreactor_data!$J15-Bioreactor_data!$J14)*HLOOKUP(I$1,'Feed definitions'!$C$1:$X$4,3,0)+(Bioreactor_data!$K15-Bioreactor_data!$K14)*HLOOKUP(I$1,'Feed definitions'!$C$1:$X$4,4,0))/Bioreactor_data!$M15*Bioreactor_data!$P15</f>
        <v>0</v>
      </c>
      <c r="J14">
        <f>J13+((Bioreactor_data!$I15-Bioreactor_data!$I14)*HLOOKUP(J$1,'Feed definitions'!$C$1:$X$4,2,0)+(Bioreactor_data!$J15-Bioreactor_data!$J14)*HLOOKUP(J$1,'Feed definitions'!$C$1:$X$4,3,0)+(Bioreactor_data!$K15-Bioreactor_data!$K14)*HLOOKUP(J$1,'Feed definitions'!$C$1:$X$4,4,0))/Bioreactor_data!$M15*Bioreactor_data!$P15</f>
        <v>0</v>
      </c>
      <c r="K14">
        <f>K13+((Bioreactor_data!$I15-Bioreactor_data!$I14)*HLOOKUP(K$1,'Feed definitions'!$C$1:$X$4,2,0)+(Bioreactor_data!$J15-Bioreactor_data!$J14)*HLOOKUP(K$1,'Feed definitions'!$C$1:$X$4,3,0)+(Bioreactor_data!$K15-Bioreactor_data!$K14)*HLOOKUP(K$1,'Feed definitions'!$C$1:$X$4,4,0))/Bioreactor_data!$M15*Bioreactor_data!$P15</f>
        <v>0</v>
      </c>
      <c r="L14">
        <f>L13+((Bioreactor_data!$I15-Bioreactor_data!$I14)*HLOOKUP(L$1,'Feed definitions'!$C$1:$X$4,2,0)+(Bioreactor_data!$J15-Bioreactor_data!$J14)*HLOOKUP(L$1,'Feed definitions'!$C$1:$X$4,3,0)+(Bioreactor_data!$K15-Bioreactor_data!$K14)*HLOOKUP(L$1,'Feed definitions'!$C$1:$X$4,4,0))/Bioreactor_data!$M15*Bioreactor_data!$P15</f>
        <v>0</v>
      </c>
      <c r="M14">
        <f>M13+((Bioreactor_data!$I15-Bioreactor_data!$I14)*HLOOKUP(M$1,'Feed definitions'!$C$1:$X$4,2,0)+(Bioreactor_data!$J15-Bioreactor_data!$J14)*HLOOKUP(M$1,'Feed definitions'!$C$1:$X$4,3,0)+(Bioreactor_data!$K15-Bioreactor_data!$K14)*HLOOKUP(M$1,'Feed definitions'!$C$1:$X$4,4,0))/Bioreactor_data!$M15*Bioreactor_data!$P15</f>
        <v>0</v>
      </c>
      <c r="N14">
        <f>N13+((Bioreactor_data!$I15-Bioreactor_data!$I14)*HLOOKUP(N$1,'Feed definitions'!$C$1:$X$4,2,0)+(Bioreactor_data!$J15-Bioreactor_data!$J14)*HLOOKUP(N$1,'Feed definitions'!$C$1:$X$4,3,0)+(Bioreactor_data!$K15-Bioreactor_data!$K14)*HLOOKUP(N$1,'Feed definitions'!$C$1:$X$4,4,0))/Bioreactor_data!$M15*Bioreactor_data!$P15</f>
        <v>0</v>
      </c>
      <c r="O14">
        <f>O13+((Bioreactor_data!$I15-Bioreactor_data!$I14)*HLOOKUP(O$1,'Feed definitions'!$C$1:$X$4,2,0)+(Bioreactor_data!$J15-Bioreactor_data!$J14)*HLOOKUP(O$1,'Feed definitions'!$C$1:$X$4,3,0)+(Bioreactor_data!$K15-Bioreactor_data!$K14)*HLOOKUP(O$1,'Feed definitions'!$C$1:$X$4,4,0))/Bioreactor_data!$M15*Bioreactor_data!$P15</f>
        <v>0</v>
      </c>
      <c r="P14">
        <f>P13+((Bioreactor_data!$I15-Bioreactor_data!$I14)*HLOOKUP(P$1,'Feed definitions'!$C$1:$X$4,2,0)+(Bioreactor_data!$J15-Bioreactor_data!$J14)*HLOOKUP(P$1,'Feed definitions'!$C$1:$X$4,3,0)+(Bioreactor_data!$K15-Bioreactor_data!$K14)*HLOOKUP(P$1,'Feed definitions'!$C$1:$X$4,4,0))/Bioreactor_data!$M15*Bioreactor_data!$P15</f>
        <v>0</v>
      </c>
      <c r="Q14">
        <f>Q13+((Bioreactor_data!$I15-Bioreactor_data!$I14)*HLOOKUP(Q$1,'Feed definitions'!$C$1:$X$4,2,0)+(Bioreactor_data!$J15-Bioreactor_data!$J14)*HLOOKUP(Q$1,'Feed definitions'!$C$1:$X$4,3,0)+(Bioreactor_data!$K15-Bioreactor_data!$K14)*HLOOKUP(Q$1,'Feed definitions'!$C$1:$X$4,4,0))/Bioreactor_data!$M15*Bioreactor_data!$P15</f>
        <v>0</v>
      </c>
      <c r="R14">
        <f>R13+((Bioreactor_data!$I15-Bioreactor_data!$I14)*HLOOKUP(R$1,'Feed definitions'!$C$1:$X$4,2,0)+(Bioreactor_data!$J15-Bioreactor_data!$J14)*HLOOKUP(R$1,'Feed definitions'!$C$1:$X$4,3,0)+(Bioreactor_data!$K15-Bioreactor_data!$K14)*HLOOKUP(R$1,'Feed definitions'!$C$1:$X$4,4,0))/Bioreactor_data!$M15*Bioreactor_data!$P15</f>
        <v>0</v>
      </c>
      <c r="S14">
        <f>S13+((Bioreactor_data!$I15-Bioreactor_data!$I14)*HLOOKUP(S$1,'Feed definitions'!$C$1:$X$4,2,0)+(Bioreactor_data!$J15-Bioreactor_data!$J14)*HLOOKUP(S$1,'Feed definitions'!$C$1:$X$4,3,0)+(Bioreactor_data!$K15-Bioreactor_data!$K14)*HLOOKUP(S$1,'Feed definitions'!$C$1:$X$4,4,0))/Bioreactor_data!$M15*Bioreactor_data!$P15</f>
        <v>0</v>
      </c>
      <c r="T14">
        <f>T13+((Bioreactor_data!$I15-Bioreactor_data!$I14)*HLOOKUP(T$1,'Feed definitions'!$C$1:$X$4,2,0)+(Bioreactor_data!$J15-Bioreactor_data!$J14)*HLOOKUP(T$1,'Feed definitions'!$C$1:$X$4,3,0)+(Bioreactor_data!$K15-Bioreactor_data!$K14)*HLOOKUP(T$1,'Feed definitions'!$C$1:$X$4,4,0))/Bioreactor_data!$M15*Bioreactor_data!$P15</f>
        <v>0</v>
      </c>
      <c r="U14">
        <f>U13+((Bioreactor_data!$I15-Bioreactor_data!$I14)*HLOOKUP(U$1,'Feed definitions'!$C$1:$X$4,2,0)+(Bioreactor_data!$J15-Bioreactor_data!$J14)*HLOOKUP(U$1,'Feed definitions'!$C$1:$X$4,3,0)+(Bioreactor_data!$K15-Bioreactor_data!$K14)*HLOOKUP(U$1,'Feed definitions'!$C$1:$X$4,4,0))/Bioreactor_data!$M15*Bioreactor_data!$P15</f>
        <v>0</v>
      </c>
      <c r="V14">
        <f>V13+((Bioreactor_data!$I15-Bioreactor_data!$I14)*HLOOKUP(V$1,'Feed definitions'!$C$1:$X$4,2,0)+(Bioreactor_data!$J15-Bioreactor_data!$J14)*HLOOKUP(V$1,'Feed definitions'!$C$1:$X$4,3,0)+(Bioreactor_data!$K15-Bioreactor_data!$K14)*HLOOKUP(V$1,'Feed definitions'!$C$1:$X$4,4,0))/Bioreactor_data!$M15*Bioreactor_data!$P15</f>
        <v>0</v>
      </c>
      <c r="W14">
        <f>W13+((Bioreactor_data!$I15-Bioreactor_data!$I14)*HLOOKUP(W$1,'Feed definitions'!$C$1:$X$4,2,0)+(Bioreactor_data!$J15-Bioreactor_data!$J14)*HLOOKUP(W$1,'Feed definitions'!$C$1:$X$4,3,0)+(Bioreactor_data!$K15-Bioreactor_data!$K14)*HLOOKUP(W$1,'Feed definitions'!$C$1:$X$4,4,0))/Bioreactor_data!$M15*Bioreactor_data!$P15</f>
        <v>0</v>
      </c>
    </row>
    <row r="15" spans="1:23" x14ac:dyDescent="0.2">
      <c r="A15" s="3" t="str">
        <f>Bioreactor_data!B16</f>
        <v>S12</v>
      </c>
      <c r="B15">
        <f>B14+((Bioreactor_data!$I16-Bioreactor_data!$I15)*HLOOKUP(B$1,'Feed definitions'!$C$1:$X$4,2,0)+(Bioreactor_data!$J16-Bioreactor_data!$J15)*HLOOKUP(B$1,'Feed definitions'!$C$1:$X$4,3,0)+(Bioreactor_data!$K16-Bioreactor_data!$K15)*HLOOKUP(B$1,'Feed definitions'!$C$1:$X$4,4,0))/Bioreactor_data!$M16*Bioreactor_data!$P16</f>
        <v>-170.86869168394139</v>
      </c>
      <c r="C15">
        <f>C14+((Bioreactor_data!$I16-Bioreactor_data!$I15)*HLOOKUP(C$1,'Feed definitions'!$C$1:$X$4,2,0)+(Bioreactor_data!$J16-Bioreactor_data!$J15)*HLOOKUP(C$1,'Feed definitions'!$C$1:$X$4,3,0)+(Bioreactor_data!$K16-Bioreactor_data!$K15)*HLOOKUP(C$1,'Feed definitions'!$C$1:$X$4,4,0))/Bioreactor_data!$M16*Bioreactor_data!$P16</f>
        <v>0</v>
      </c>
      <c r="D15">
        <f>D14+((Bioreactor_data!$I16-Bioreactor_data!$I15)*HLOOKUP(D$1,'Feed definitions'!$C$1:$X$4,2,0)+(Bioreactor_data!$J16-Bioreactor_data!$J15)*HLOOKUP(D$1,'Feed definitions'!$C$1:$X$4,3,0)+(Bioreactor_data!$K16-Bioreactor_data!$K15)*HLOOKUP(D$1,'Feed definitions'!$C$1:$X$4,4,0))/Bioreactor_data!$M16*Bioreactor_data!$P16</f>
        <v>0</v>
      </c>
      <c r="E15">
        <f>E14+((Bioreactor_data!$I16-Bioreactor_data!$I15)*HLOOKUP(E$1,'Feed definitions'!$C$1:$X$4,2,0)+(Bioreactor_data!$J16-Bioreactor_data!$J15)*HLOOKUP(E$1,'Feed definitions'!$C$1:$X$4,3,0)+(Bioreactor_data!$K16-Bioreactor_data!$K15)*HLOOKUP(E$1,'Feed definitions'!$C$1:$X$4,4,0))/Bioreactor_data!$M16*Bioreactor_data!$P16</f>
        <v>0</v>
      </c>
      <c r="F15">
        <f>F14+((Bioreactor_data!$I16-Bioreactor_data!$I15)*HLOOKUP(F$1,'Feed definitions'!$C$1:$X$4,2,0)+(Bioreactor_data!$J16-Bioreactor_data!$J15)*HLOOKUP(F$1,'Feed definitions'!$C$1:$X$4,3,0)+(Bioreactor_data!$K16-Bioreactor_data!$K15)*HLOOKUP(F$1,'Feed definitions'!$C$1:$X$4,4,0))/Bioreactor_data!$M16*Bioreactor_data!$P16</f>
        <v>0</v>
      </c>
      <c r="G15">
        <f>G14+((Bioreactor_data!$I16-Bioreactor_data!$I15)*HLOOKUP(G$1,'Feed definitions'!$C$1:$X$4,2,0)+(Bioreactor_data!$J16-Bioreactor_data!$J15)*HLOOKUP(G$1,'Feed definitions'!$C$1:$X$4,3,0)+(Bioreactor_data!$K16-Bioreactor_data!$K15)*HLOOKUP(G$1,'Feed definitions'!$C$1:$X$4,4,0))/Bioreactor_data!$M16*Bioreactor_data!$P16</f>
        <v>0</v>
      </c>
      <c r="H15">
        <f>H14+((Bioreactor_data!$I16-Bioreactor_data!$I15)*HLOOKUP(H$1,'Feed definitions'!$C$1:$X$4,2,0)+(Bioreactor_data!$J16-Bioreactor_data!$J15)*HLOOKUP(H$1,'Feed definitions'!$C$1:$X$4,3,0)+(Bioreactor_data!$K16-Bioreactor_data!$K15)*HLOOKUP(H$1,'Feed definitions'!$C$1:$X$4,4,0))/Bioreactor_data!$M16*Bioreactor_data!$P16</f>
        <v>0</v>
      </c>
      <c r="I15">
        <f>I14+((Bioreactor_data!$I16-Bioreactor_data!$I15)*HLOOKUP(I$1,'Feed definitions'!$C$1:$X$4,2,0)+(Bioreactor_data!$J16-Bioreactor_data!$J15)*HLOOKUP(I$1,'Feed definitions'!$C$1:$X$4,3,0)+(Bioreactor_data!$K16-Bioreactor_data!$K15)*HLOOKUP(I$1,'Feed definitions'!$C$1:$X$4,4,0))/Bioreactor_data!$M16*Bioreactor_data!$P16</f>
        <v>0</v>
      </c>
      <c r="J15">
        <f>J14+((Bioreactor_data!$I16-Bioreactor_data!$I15)*HLOOKUP(J$1,'Feed definitions'!$C$1:$X$4,2,0)+(Bioreactor_data!$J16-Bioreactor_data!$J15)*HLOOKUP(J$1,'Feed definitions'!$C$1:$X$4,3,0)+(Bioreactor_data!$K16-Bioreactor_data!$K15)*HLOOKUP(J$1,'Feed definitions'!$C$1:$X$4,4,0))/Bioreactor_data!$M16*Bioreactor_data!$P16</f>
        <v>0</v>
      </c>
      <c r="K15">
        <f>K14+((Bioreactor_data!$I16-Bioreactor_data!$I15)*HLOOKUP(K$1,'Feed definitions'!$C$1:$X$4,2,0)+(Bioreactor_data!$J16-Bioreactor_data!$J15)*HLOOKUP(K$1,'Feed definitions'!$C$1:$X$4,3,0)+(Bioreactor_data!$K16-Bioreactor_data!$K15)*HLOOKUP(K$1,'Feed definitions'!$C$1:$X$4,4,0))/Bioreactor_data!$M16*Bioreactor_data!$P16</f>
        <v>0</v>
      </c>
      <c r="L15">
        <f>L14+((Bioreactor_data!$I16-Bioreactor_data!$I15)*HLOOKUP(L$1,'Feed definitions'!$C$1:$X$4,2,0)+(Bioreactor_data!$J16-Bioreactor_data!$J15)*HLOOKUP(L$1,'Feed definitions'!$C$1:$X$4,3,0)+(Bioreactor_data!$K16-Bioreactor_data!$K15)*HLOOKUP(L$1,'Feed definitions'!$C$1:$X$4,4,0))/Bioreactor_data!$M16*Bioreactor_data!$P16</f>
        <v>0</v>
      </c>
      <c r="M15">
        <f>M14+((Bioreactor_data!$I16-Bioreactor_data!$I15)*HLOOKUP(M$1,'Feed definitions'!$C$1:$X$4,2,0)+(Bioreactor_data!$J16-Bioreactor_data!$J15)*HLOOKUP(M$1,'Feed definitions'!$C$1:$X$4,3,0)+(Bioreactor_data!$K16-Bioreactor_data!$K15)*HLOOKUP(M$1,'Feed definitions'!$C$1:$X$4,4,0))/Bioreactor_data!$M16*Bioreactor_data!$P16</f>
        <v>0</v>
      </c>
      <c r="N15">
        <f>N14+((Bioreactor_data!$I16-Bioreactor_data!$I15)*HLOOKUP(N$1,'Feed definitions'!$C$1:$X$4,2,0)+(Bioreactor_data!$J16-Bioreactor_data!$J15)*HLOOKUP(N$1,'Feed definitions'!$C$1:$X$4,3,0)+(Bioreactor_data!$K16-Bioreactor_data!$K15)*HLOOKUP(N$1,'Feed definitions'!$C$1:$X$4,4,0))/Bioreactor_data!$M16*Bioreactor_data!$P16</f>
        <v>0</v>
      </c>
      <c r="O15">
        <f>O14+((Bioreactor_data!$I16-Bioreactor_data!$I15)*HLOOKUP(O$1,'Feed definitions'!$C$1:$X$4,2,0)+(Bioreactor_data!$J16-Bioreactor_data!$J15)*HLOOKUP(O$1,'Feed definitions'!$C$1:$X$4,3,0)+(Bioreactor_data!$K16-Bioreactor_data!$K15)*HLOOKUP(O$1,'Feed definitions'!$C$1:$X$4,4,0))/Bioreactor_data!$M16*Bioreactor_data!$P16</f>
        <v>0</v>
      </c>
      <c r="P15">
        <f>P14+((Bioreactor_data!$I16-Bioreactor_data!$I15)*HLOOKUP(P$1,'Feed definitions'!$C$1:$X$4,2,0)+(Bioreactor_data!$J16-Bioreactor_data!$J15)*HLOOKUP(P$1,'Feed definitions'!$C$1:$X$4,3,0)+(Bioreactor_data!$K16-Bioreactor_data!$K15)*HLOOKUP(P$1,'Feed definitions'!$C$1:$X$4,4,0))/Bioreactor_data!$M16*Bioreactor_data!$P16</f>
        <v>0</v>
      </c>
      <c r="Q15">
        <f>Q14+((Bioreactor_data!$I16-Bioreactor_data!$I15)*HLOOKUP(Q$1,'Feed definitions'!$C$1:$X$4,2,0)+(Bioreactor_data!$J16-Bioreactor_data!$J15)*HLOOKUP(Q$1,'Feed definitions'!$C$1:$X$4,3,0)+(Bioreactor_data!$K16-Bioreactor_data!$K15)*HLOOKUP(Q$1,'Feed definitions'!$C$1:$X$4,4,0))/Bioreactor_data!$M16*Bioreactor_data!$P16</f>
        <v>0</v>
      </c>
      <c r="R15">
        <f>R14+((Bioreactor_data!$I16-Bioreactor_data!$I15)*HLOOKUP(R$1,'Feed definitions'!$C$1:$X$4,2,0)+(Bioreactor_data!$J16-Bioreactor_data!$J15)*HLOOKUP(R$1,'Feed definitions'!$C$1:$X$4,3,0)+(Bioreactor_data!$K16-Bioreactor_data!$K15)*HLOOKUP(R$1,'Feed definitions'!$C$1:$X$4,4,0))/Bioreactor_data!$M16*Bioreactor_data!$P16</f>
        <v>0</v>
      </c>
      <c r="S15">
        <f>S14+((Bioreactor_data!$I16-Bioreactor_data!$I15)*HLOOKUP(S$1,'Feed definitions'!$C$1:$X$4,2,0)+(Bioreactor_data!$J16-Bioreactor_data!$J15)*HLOOKUP(S$1,'Feed definitions'!$C$1:$X$4,3,0)+(Bioreactor_data!$K16-Bioreactor_data!$K15)*HLOOKUP(S$1,'Feed definitions'!$C$1:$X$4,4,0))/Bioreactor_data!$M16*Bioreactor_data!$P16</f>
        <v>0</v>
      </c>
      <c r="T15">
        <f>T14+((Bioreactor_data!$I16-Bioreactor_data!$I15)*HLOOKUP(T$1,'Feed definitions'!$C$1:$X$4,2,0)+(Bioreactor_data!$J16-Bioreactor_data!$J15)*HLOOKUP(T$1,'Feed definitions'!$C$1:$X$4,3,0)+(Bioreactor_data!$K16-Bioreactor_data!$K15)*HLOOKUP(T$1,'Feed definitions'!$C$1:$X$4,4,0))/Bioreactor_data!$M16*Bioreactor_data!$P16</f>
        <v>0</v>
      </c>
      <c r="U15">
        <f>U14+((Bioreactor_data!$I16-Bioreactor_data!$I15)*HLOOKUP(U$1,'Feed definitions'!$C$1:$X$4,2,0)+(Bioreactor_data!$J16-Bioreactor_data!$J15)*HLOOKUP(U$1,'Feed definitions'!$C$1:$X$4,3,0)+(Bioreactor_data!$K16-Bioreactor_data!$K15)*HLOOKUP(U$1,'Feed definitions'!$C$1:$X$4,4,0))/Bioreactor_data!$M16*Bioreactor_data!$P16</f>
        <v>0</v>
      </c>
      <c r="V15">
        <f>V14+((Bioreactor_data!$I16-Bioreactor_data!$I15)*HLOOKUP(V$1,'Feed definitions'!$C$1:$X$4,2,0)+(Bioreactor_data!$J16-Bioreactor_data!$J15)*HLOOKUP(V$1,'Feed definitions'!$C$1:$X$4,3,0)+(Bioreactor_data!$K16-Bioreactor_data!$K15)*HLOOKUP(V$1,'Feed definitions'!$C$1:$X$4,4,0))/Bioreactor_data!$M16*Bioreactor_data!$P16</f>
        <v>0</v>
      </c>
      <c r="W15">
        <f>W14+((Bioreactor_data!$I16-Bioreactor_data!$I15)*HLOOKUP(W$1,'Feed definitions'!$C$1:$X$4,2,0)+(Bioreactor_data!$J16-Bioreactor_data!$J15)*HLOOKUP(W$1,'Feed definitions'!$C$1:$X$4,3,0)+(Bioreactor_data!$K16-Bioreactor_data!$K15)*HLOOKUP(W$1,'Feed definitions'!$C$1:$X$4,4,0))/Bioreactor_data!$M16*Bioreactor_data!$P16</f>
        <v>0</v>
      </c>
    </row>
    <row r="16" spans="1:23" x14ac:dyDescent="0.2">
      <c r="A16" s="3" t="str">
        <f>Bioreactor_data!B17</f>
        <v>S13</v>
      </c>
      <c r="B16">
        <f>B15+((Bioreactor_data!$I17-Bioreactor_data!$I16)*HLOOKUP(B$1,'Feed definitions'!$C$1:$X$4,2,0)+(Bioreactor_data!$J17-Bioreactor_data!$J16)*HLOOKUP(B$1,'Feed definitions'!$C$1:$X$4,3,0)+(Bioreactor_data!$K17-Bioreactor_data!$K16)*HLOOKUP(B$1,'Feed definitions'!$C$1:$X$4,4,0))/Bioreactor_data!$M17*Bioreactor_data!$P17</f>
        <v>-170.86869168394139</v>
      </c>
      <c r="C16">
        <f>C15+((Bioreactor_data!$I17-Bioreactor_data!$I16)*HLOOKUP(C$1,'Feed definitions'!$C$1:$X$4,2,0)+(Bioreactor_data!$J17-Bioreactor_data!$J16)*HLOOKUP(C$1,'Feed definitions'!$C$1:$X$4,3,0)+(Bioreactor_data!$K17-Bioreactor_data!$K16)*HLOOKUP(C$1,'Feed definitions'!$C$1:$X$4,4,0))/Bioreactor_data!$M17*Bioreactor_data!$P17</f>
        <v>0</v>
      </c>
      <c r="D16">
        <f>D15+((Bioreactor_data!$I17-Bioreactor_data!$I16)*HLOOKUP(D$1,'Feed definitions'!$C$1:$X$4,2,0)+(Bioreactor_data!$J17-Bioreactor_data!$J16)*HLOOKUP(D$1,'Feed definitions'!$C$1:$X$4,3,0)+(Bioreactor_data!$K17-Bioreactor_data!$K16)*HLOOKUP(D$1,'Feed definitions'!$C$1:$X$4,4,0))/Bioreactor_data!$M17*Bioreactor_data!$P17</f>
        <v>0</v>
      </c>
      <c r="E16">
        <f>E15+((Bioreactor_data!$I17-Bioreactor_data!$I16)*HLOOKUP(E$1,'Feed definitions'!$C$1:$X$4,2,0)+(Bioreactor_data!$J17-Bioreactor_data!$J16)*HLOOKUP(E$1,'Feed definitions'!$C$1:$X$4,3,0)+(Bioreactor_data!$K17-Bioreactor_data!$K16)*HLOOKUP(E$1,'Feed definitions'!$C$1:$X$4,4,0))/Bioreactor_data!$M17*Bioreactor_data!$P17</f>
        <v>0</v>
      </c>
      <c r="F16">
        <f>F15+((Bioreactor_data!$I17-Bioreactor_data!$I16)*HLOOKUP(F$1,'Feed definitions'!$C$1:$X$4,2,0)+(Bioreactor_data!$J17-Bioreactor_data!$J16)*HLOOKUP(F$1,'Feed definitions'!$C$1:$X$4,3,0)+(Bioreactor_data!$K17-Bioreactor_data!$K16)*HLOOKUP(F$1,'Feed definitions'!$C$1:$X$4,4,0))/Bioreactor_data!$M17*Bioreactor_data!$P17</f>
        <v>0</v>
      </c>
      <c r="G16">
        <f>G15+((Bioreactor_data!$I17-Bioreactor_data!$I16)*HLOOKUP(G$1,'Feed definitions'!$C$1:$X$4,2,0)+(Bioreactor_data!$J17-Bioreactor_data!$J16)*HLOOKUP(G$1,'Feed definitions'!$C$1:$X$4,3,0)+(Bioreactor_data!$K17-Bioreactor_data!$K16)*HLOOKUP(G$1,'Feed definitions'!$C$1:$X$4,4,0))/Bioreactor_data!$M17*Bioreactor_data!$P17</f>
        <v>0</v>
      </c>
      <c r="H16">
        <f>H15+((Bioreactor_data!$I17-Bioreactor_data!$I16)*HLOOKUP(H$1,'Feed definitions'!$C$1:$X$4,2,0)+(Bioreactor_data!$J17-Bioreactor_data!$J16)*HLOOKUP(H$1,'Feed definitions'!$C$1:$X$4,3,0)+(Bioreactor_data!$K17-Bioreactor_data!$K16)*HLOOKUP(H$1,'Feed definitions'!$C$1:$X$4,4,0))/Bioreactor_data!$M17*Bioreactor_data!$P17</f>
        <v>0</v>
      </c>
      <c r="I16">
        <f>I15+((Bioreactor_data!$I17-Bioreactor_data!$I16)*HLOOKUP(I$1,'Feed definitions'!$C$1:$X$4,2,0)+(Bioreactor_data!$J17-Bioreactor_data!$J16)*HLOOKUP(I$1,'Feed definitions'!$C$1:$X$4,3,0)+(Bioreactor_data!$K17-Bioreactor_data!$K16)*HLOOKUP(I$1,'Feed definitions'!$C$1:$X$4,4,0))/Bioreactor_data!$M17*Bioreactor_data!$P17</f>
        <v>0</v>
      </c>
      <c r="J16">
        <f>J15+((Bioreactor_data!$I17-Bioreactor_data!$I16)*HLOOKUP(J$1,'Feed definitions'!$C$1:$X$4,2,0)+(Bioreactor_data!$J17-Bioreactor_data!$J16)*HLOOKUP(J$1,'Feed definitions'!$C$1:$X$4,3,0)+(Bioreactor_data!$K17-Bioreactor_data!$K16)*HLOOKUP(J$1,'Feed definitions'!$C$1:$X$4,4,0))/Bioreactor_data!$M17*Bioreactor_data!$P17</f>
        <v>0</v>
      </c>
      <c r="K16">
        <f>K15+((Bioreactor_data!$I17-Bioreactor_data!$I16)*HLOOKUP(K$1,'Feed definitions'!$C$1:$X$4,2,0)+(Bioreactor_data!$J17-Bioreactor_data!$J16)*HLOOKUP(K$1,'Feed definitions'!$C$1:$X$4,3,0)+(Bioreactor_data!$K17-Bioreactor_data!$K16)*HLOOKUP(K$1,'Feed definitions'!$C$1:$X$4,4,0))/Bioreactor_data!$M17*Bioreactor_data!$P17</f>
        <v>0</v>
      </c>
      <c r="L16">
        <f>L15+((Bioreactor_data!$I17-Bioreactor_data!$I16)*HLOOKUP(L$1,'Feed definitions'!$C$1:$X$4,2,0)+(Bioreactor_data!$J17-Bioreactor_data!$J16)*HLOOKUP(L$1,'Feed definitions'!$C$1:$X$4,3,0)+(Bioreactor_data!$K17-Bioreactor_data!$K16)*HLOOKUP(L$1,'Feed definitions'!$C$1:$X$4,4,0))/Bioreactor_data!$M17*Bioreactor_data!$P17</f>
        <v>0</v>
      </c>
      <c r="M16">
        <f>M15+((Bioreactor_data!$I17-Bioreactor_data!$I16)*HLOOKUP(M$1,'Feed definitions'!$C$1:$X$4,2,0)+(Bioreactor_data!$J17-Bioreactor_data!$J16)*HLOOKUP(M$1,'Feed definitions'!$C$1:$X$4,3,0)+(Bioreactor_data!$K17-Bioreactor_data!$K16)*HLOOKUP(M$1,'Feed definitions'!$C$1:$X$4,4,0))/Bioreactor_data!$M17*Bioreactor_data!$P17</f>
        <v>0</v>
      </c>
      <c r="N16">
        <f>N15+((Bioreactor_data!$I17-Bioreactor_data!$I16)*HLOOKUP(N$1,'Feed definitions'!$C$1:$X$4,2,0)+(Bioreactor_data!$J17-Bioreactor_data!$J16)*HLOOKUP(N$1,'Feed definitions'!$C$1:$X$4,3,0)+(Bioreactor_data!$K17-Bioreactor_data!$K16)*HLOOKUP(N$1,'Feed definitions'!$C$1:$X$4,4,0))/Bioreactor_data!$M17*Bioreactor_data!$P17</f>
        <v>0</v>
      </c>
      <c r="O16">
        <f>O15+((Bioreactor_data!$I17-Bioreactor_data!$I16)*HLOOKUP(O$1,'Feed definitions'!$C$1:$X$4,2,0)+(Bioreactor_data!$J17-Bioreactor_data!$J16)*HLOOKUP(O$1,'Feed definitions'!$C$1:$X$4,3,0)+(Bioreactor_data!$K17-Bioreactor_data!$K16)*HLOOKUP(O$1,'Feed definitions'!$C$1:$X$4,4,0))/Bioreactor_data!$M17*Bioreactor_data!$P17</f>
        <v>0</v>
      </c>
      <c r="P16">
        <f>P15+((Bioreactor_data!$I17-Bioreactor_data!$I16)*HLOOKUP(P$1,'Feed definitions'!$C$1:$X$4,2,0)+(Bioreactor_data!$J17-Bioreactor_data!$J16)*HLOOKUP(P$1,'Feed definitions'!$C$1:$X$4,3,0)+(Bioreactor_data!$K17-Bioreactor_data!$K16)*HLOOKUP(P$1,'Feed definitions'!$C$1:$X$4,4,0))/Bioreactor_data!$M17*Bioreactor_data!$P17</f>
        <v>0</v>
      </c>
      <c r="Q16">
        <f>Q15+((Bioreactor_data!$I17-Bioreactor_data!$I16)*HLOOKUP(Q$1,'Feed definitions'!$C$1:$X$4,2,0)+(Bioreactor_data!$J17-Bioreactor_data!$J16)*HLOOKUP(Q$1,'Feed definitions'!$C$1:$X$4,3,0)+(Bioreactor_data!$K17-Bioreactor_data!$K16)*HLOOKUP(Q$1,'Feed definitions'!$C$1:$X$4,4,0))/Bioreactor_data!$M17*Bioreactor_data!$P17</f>
        <v>0</v>
      </c>
      <c r="R16">
        <f>R15+((Bioreactor_data!$I17-Bioreactor_data!$I16)*HLOOKUP(R$1,'Feed definitions'!$C$1:$X$4,2,0)+(Bioreactor_data!$J17-Bioreactor_data!$J16)*HLOOKUP(R$1,'Feed definitions'!$C$1:$X$4,3,0)+(Bioreactor_data!$K17-Bioreactor_data!$K16)*HLOOKUP(R$1,'Feed definitions'!$C$1:$X$4,4,0))/Bioreactor_data!$M17*Bioreactor_data!$P17</f>
        <v>0</v>
      </c>
      <c r="S16">
        <f>S15+((Bioreactor_data!$I17-Bioreactor_data!$I16)*HLOOKUP(S$1,'Feed definitions'!$C$1:$X$4,2,0)+(Bioreactor_data!$J17-Bioreactor_data!$J16)*HLOOKUP(S$1,'Feed definitions'!$C$1:$X$4,3,0)+(Bioreactor_data!$K17-Bioreactor_data!$K16)*HLOOKUP(S$1,'Feed definitions'!$C$1:$X$4,4,0))/Bioreactor_data!$M17*Bioreactor_data!$P17</f>
        <v>0</v>
      </c>
      <c r="T16">
        <f>T15+((Bioreactor_data!$I17-Bioreactor_data!$I16)*HLOOKUP(T$1,'Feed definitions'!$C$1:$X$4,2,0)+(Bioreactor_data!$J17-Bioreactor_data!$J16)*HLOOKUP(T$1,'Feed definitions'!$C$1:$X$4,3,0)+(Bioreactor_data!$K17-Bioreactor_data!$K16)*HLOOKUP(T$1,'Feed definitions'!$C$1:$X$4,4,0))/Bioreactor_data!$M17*Bioreactor_data!$P17</f>
        <v>0</v>
      </c>
      <c r="U16">
        <f>U15+((Bioreactor_data!$I17-Bioreactor_data!$I16)*HLOOKUP(U$1,'Feed definitions'!$C$1:$X$4,2,0)+(Bioreactor_data!$J17-Bioreactor_data!$J16)*HLOOKUP(U$1,'Feed definitions'!$C$1:$X$4,3,0)+(Bioreactor_data!$K17-Bioreactor_data!$K16)*HLOOKUP(U$1,'Feed definitions'!$C$1:$X$4,4,0))/Bioreactor_data!$M17*Bioreactor_data!$P17</f>
        <v>0</v>
      </c>
      <c r="V16">
        <f>V15+((Bioreactor_data!$I17-Bioreactor_data!$I16)*HLOOKUP(V$1,'Feed definitions'!$C$1:$X$4,2,0)+(Bioreactor_data!$J17-Bioreactor_data!$J16)*HLOOKUP(V$1,'Feed definitions'!$C$1:$X$4,3,0)+(Bioreactor_data!$K17-Bioreactor_data!$K16)*HLOOKUP(V$1,'Feed definitions'!$C$1:$X$4,4,0))/Bioreactor_data!$M17*Bioreactor_data!$P17</f>
        <v>0</v>
      </c>
      <c r="W16">
        <f>W15+((Bioreactor_data!$I17-Bioreactor_data!$I16)*HLOOKUP(W$1,'Feed definitions'!$C$1:$X$4,2,0)+(Bioreactor_data!$J17-Bioreactor_data!$J16)*HLOOKUP(W$1,'Feed definitions'!$C$1:$X$4,3,0)+(Bioreactor_data!$K17-Bioreactor_data!$K16)*HLOOKUP(W$1,'Feed definitions'!$C$1:$X$4,4,0))/Bioreactor_data!$M17*Bioreactor_data!$P17</f>
        <v>0</v>
      </c>
    </row>
    <row r="17" spans="1:23" x14ac:dyDescent="0.2">
      <c r="A17" s="3" t="str">
        <f>Bioreactor_data!B18</f>
        <v>S14</v>
      </c>
      <c r="B17">
        <f>B16+((Bioreactor_data!$I18-Bioreactor_data!$I17)*HLOOKUP(B$1,'Feed definitions'!$C$1:$X$4,2,0)+(Bioreactor_data!$J18-Bioreactor_data!$J17)*HLOOKUP(B$1,'Feed definitions'!$C$1:$X$4,3,0)+(Bioreactor_data!$K18-Bioreactor_data!$K17)*HLOOKUP(B$1,'Feed definitions'!$C$1:$X$4,4,0))/Bioreactor_data!$M18*Bioreactor_data!$P18</f>
        <v>-170.86869168394139</v>
      </c>
      <c r="C17">
        <f>C16+((Bioreactor_data!$I18-Bioreactor_data!$I17)*HLOOKUP(C$1,'Feed definitions'!$C$1:$X$4,2,0)+(Bioreactor_data!$J18-Bioreactor_data!$J17)*HLOOKUP(C$1,'Feed definitions'!$C$1:$X$4,3,0)+(Bioreactor_data!$K18-Bioreactor_data!$K17)*HLOOKUP(C$1,'Feed definitions'!$C$1:$X$4,4,0))/Bioreactor_data!$M18*Bioreactor_data!$P18</f>
        <v>0</v>
      </c>
      <c r="D17">
        <f>D16+((Bioreactor_data!$I18-Bioreactor_data!$I17)*HLOOKUP(D$1,'Feed definitions'!$C$1:$X$4,2,0)+(Bioreactor_data!$J18-Bioreactor_data!$J17)*HLOOKUP(D$1,'Feed definitions'!$C$1:$X$4,3,0)+(Bioreactor_data!$K18-Bioreactor_data!$K17)*HLOOKUP(D$1,'Feed definitions'!$C$1:$X$4,4,0))/Bioreactor_data!$M18*Bioreactor_data!$P18</f>
        <v>0</v>
      </c>
      <c r="E17">
        <f>E16+((Bioreactor_data!$I18-Bioreactor_data!$I17)*HLOOKUP(E$1,'Feed definitions'!$C$1:$X$4,2,0)+(Bioreactor_data!$J18-Bioreactor_data!$J17)*HLOOKUP(E$1,'Feed definitions'!$C$1:$X$4,3,0)+(Bioreactor_data!$K18-Bioreactor_data!$K17)*HLOOKUP(E$1,'Feed definitions'!$C$1:$X$4,4,0))/Bioreactor_data!$M18*Bioreactor_data!$P18</f>
        <v>0</v>
      </c>
      <c r="F17">
        <f>F16+((Bioreactor_data!$I18-Bioreactor_data!$I17)*HLOOKUP(F$1,'Feed definitions'!$C$1:$X$4,2,0)+(Bioreactor_data!$J18-Bioreactor_data!$J17)*HLOOKUP(F$1,'Feed definitions'!$C$1:$X$4,3,0)+(Bioreactor_data!$K18-Bioreactor_data!$K17)*HLOOKUP(F$1,'Feed definitions'!$C$1:$X$4,4,0))/Bioreactor_data!$M18*Bioreactor_data!$P18</f>
        <v>0</v>
      </c>
      <c r="G17">
        <f>G16+((Bioreactor_data!$I18-Bioreactor_data!$I17)*HLOOKUP(G$1,'Feed definitions'!$C$1:$X$4,2,0)+(Bioreactor_data!$J18-Bioreactor_data!$J17)*HLOOKUP(G$1,'Feed definitions'!$C$1:$X$4,3,0)+(Bioreactor_data!$K18-Bioreactor_data!$K17)*HLOOKUP(G$1,'Feed definitions'!$C$1:$X$4,4,0))/Bioreactor_data!$M18*Bioreactor_data!$P18</f>
        <v>0</v>
      </c>
      <c r="H17">
        <f>H16+((Bioreactor_data!$I18-Bioreactor_data!$I17)*HLOOKUP(H$1,'Feed definitions'!$C$1:$X$4,2,0)+(Bioreactor_data!$J18-Bioreactor_data!$J17)*HLOOKUP(H$1,'Feed definitions'!$C$1:$X$4,3,0)+(Bioreactor_data!$K18-Bioreactor_data!$K17)*HLOOKUP(H$1,'Feed definitions'!$C$1:$X$4,4,0))/Bioreactor_data!$M18*Bioreactor_data!$P18</f>
        <v>0</v>
      </c>
      <c r="I17">
        <f>I16+((Bioreactor_data!$I18-Bioreactor_data!$I17)*HLOOKUP(I$1,'Feed definitions'!$C$1:$X$4,2,0)+(Bioreactor_data!$J18-Bioreactor_data!$J17)*HLOOKUP(I$1,'Feed definitions'!$C$1:$X$4,3,0)+(Bioreactor_data!$K18-Bioreactor_data!$K17)*HLOOKUP(I$1,'Feed definitions'!$C$1:$X$4,4,0))/Bioreactor_data!$M18*Bioreactor_data!$P18</f>
        <v>0</v>
      </c>
      <c r="J17">
        <f>J16+((Bioreactor_data!$I18-Bioreactor_data!$I17)*HLOOKUP(J$1,'Feed definitions'!$C$1:$X$4,2,0)+(Bioreactor_data!$J18-Bioreactor_data!$J17)*HLOOKUP(J$1,'Feed definitions'!$C$1:$X$4,3,0)+(Bioreactor_data!$K18-Bioreactor_data!$K17)*HLOOKUP(J$1,'Feed definitions'!$C$1:$X$4,4,0))/Bioreactor_data!$M18*Bioreactor_data!$P18</f>
        <v>0</v>
      </c>
      <c r="K17">
        <f>K16+((Bioreactor_data!$I18-Bioreactor_data!$I17)*HLOOKUP(K$1,'Feed definitions'!$C$1:$X$4,2,0)+(Bioreactor_data!$J18-Bioreactor_data!$J17)*HLOOKUP(K$1,'Feed definitions'!$C$1:$X$4,3,0)+(Bioreactor_data!$K18-Bioreactor_data!$K17)*HLOOKUP(K$1,'Feed definitions'!$C$1:$X$4,4,0))/Bioreactor_data!$M18*Bioreactor_data!$P18</f>
        <v>0</v>
      </c>
      <c r="L17">
        <f>L16+((Bioreactor_data!$I18-Bioreactor_data!$I17)*HLOOKUP(L$1,'Feed definitions'!$C$1:$X$4,2,0)+(Bioreactor_data!$J18-Bioreactor_data!$J17)*HLOOKUP(L$1,'Feed definitions'!$C$1:$X$4,3,0)+(Bioreactor_data!$K18-Bioreactor_data!$K17)*HLOOKUP(L$1,'Feed definitions'!$C$1:$X$4,4,0))/Bioreactor_data!$M18*Bioreactor_data!$P18</f>
        <v>0</v>
      </c>
      <c r="M17">
        <f>M16+((Bioreactor_data!$I18-Bioreactor_data!$I17)*HLOOKUP(M$1,'Feed definitions'!$C$1:$X$4,2,0)+(Bioreactor_data!$J18-Bioreactor_data!$J17)*HLOOKUP(M$1,'Feed definitions'!$C$1:$X$4,3,0)+(Bioreactor_data!$K18-Bioreactor_data!$K17)*HLOOKUP(M$1,'Feed definitions'!$C$1:$X$4,4,0))/Bioreactor_data!$M18*Bioreactor_data!$P18</f>
        <v>0</v>
      </c>
      <c r="N17">
        <f>N16+((Bioreactor_data!$I18-Bioreactor_data!$I17)*HLOOKUP(N$1,'Feed definitions'!$C$1:$X$4,2,0)+(Bioreactor_data!$J18-Bioreactor_data!$J17)*HLOOKUP(N$1,'Feed definitions'!$C$1:$X$4,3,0)+(Bioreactor_data!$K18-Bioreactor_data!$K17)*HLOOKUP(N$1,'Feed definitions'!$C$1:$X$4,4,0))/Bioreactor_data!$M18*Bioreactor_data!$P18</f>
        <v>0</v>
      </c>
      <c r="O17">
        <f>O16+((Bioreactor_data!$I18-Bioreactor_data!$I17)*HLOOKUP(O$1,'Feed definitions'!$C$1:$X$4,2,0)+(Bioreactor_data!$J18-Bioreactor_data!$J17)*HLOOKUP(O$1,'Feed definitions'!$C$1:$X$4,3,0)+(Bioreactor_data!$K18-Bioreactor_data!$K17)*HLOOKUP(O$1,'Feed definitions'!$C$1:$X$4,4,0))/Bioreactor_data!$M18*Bioreactor_data!$P18</f>
        <v>0</v>
      </c>
      <c r="P17">
        <f>P16+((Bioreactor_data!$I18-Bioreactor_data!$I17)*HLOOKUP(P$1,'Feed definitions'!$C$1:$X$4,2,0)+(Bioreactor_data!$J18-Bioreactor_data!$J17)*HLOOKUP(P$1,'Feed definitions'!$C$1:$X$4,3,0)+(Bioreactor_data!$K18-Bioreactor_data!$K17)*HLOOKUP(P$1,'Feed definitions'!$C$1:$X$4,4,0))/Bioreactor_data!$M18*Bioreactor_data!$P18</f>
        <v>0</v>
      </c>
      <c r="Q17">
        <f>Q16+((Bioreactor_data!$I18-Bioreactor_data!$I17)*HLOOKUP(Q$1,'Feed definitions'!$C$1:$X$4,2,0)+(Bioreactor_data!$J18-Bioreactor_data!$J17)*HLOOKUP(Q$1,'Feed definitions'!$C$1:$X$4,3,0)+(Bioreactor_data!$K18-Bioreactor_data!$K17)*HLOOKUP(Q$1,'Feed definitions'!$C$1:$X$4,4,0))/Bioreactor_data!$M18*Bioreactor_data!$P18</f>
        <v>0</v>
      </c>
      <c r="R17">
        <f>R16+((Bioreactor_data!$I18-Bioreactor_data!$I17)*HLOOKUP(R$1,'Feed definitions'!$C$1:$X$4,2,0)+(Bioreactor_data!$J18-Bioreactor_data!$J17)*HLOOKUP(R$1,'Feed definitions'!$C$1:$X$4,3,0)+(Bioreactor_data!$K18-Bioreactor_data!$K17)*HLOOKUP(R$1,'Feed definitions'!$C$1:$X$4,4,0))/Bioreactor_data!$M18*Bioreactor_data!$P18</f>
        <v>0</v>
      </c>
      <c r="S17">
        <f>S16+((Bioreactor_data!$I18-Bioreactor_data!$I17)*HLOOKUP(S$1,'Feed definitions'!$C$1:$X$4,2,0)+(Bioreactor_data!$J18-Bioreactor_data!$J17)*HLOOKUP(S$1,'Feed definitions'!$C$1:$X$4,3,0)+(Bioreactor_data!$K18-Bioreactor_data!$K17)*HLOOKUP(S$1,'Feed definitions'!$C$1:$X$4,4,0))/Bioreactor_data!$M18*Bioreactor_data!$P18</f>
        <v>0</v>
      </c>
      <c r="T17">
        <f>T16+((Bioreactor_data!$I18-Bioreactor_data!$I17)*HLOOKUP(T$1,'Feed definitions'!$C$1:$X$4,2,0)+(Bioreactor_data!$J18-Bioreactor_data!$J17)*HLOOKUP(T$1,'Feed definitions'!$C$1:$X$4,3,0)+(Bioreactor_data!$K18-Bioreactor_data!$K17)*HLOOKUP(T$1,'Feed definitions'!$C$1:$X$4,4,0))/Bioreactor_data!$M18*Bioreactor_data!$P18</f>
        <v>0</v>
      </c>
      <c r="U17">
        <f>U16+((Bioreactor_data!$I18-Bioreactor_data!$I17)*HLOOKUP(U$1,'Feed definitions'!$C$1:$X$4,2,0)+(Bioreactor_data!$J18-Bioreactor_data!$J17)*HLOOKUP(U$1,'Feed definitions'!$C$1:$X$4,3,0)+(Bioreactor_data!$K18-Bioreactor_data!$K17)*HLOOKUP(U$1,'Feed definitions'!$C$1:$X$4,4,0))/Bioreactor_data!$M18*Bioreactor_data!$P18</f>
        <v>0</v>
      </c>
      <c r="V17">
        <f>V16+((Bioreactor_data!$I18-Bioreactor_data!$I17)*HLOOKUP(V$1,'Feed definitions'!$C$1:$X$4,2,0)+(Bioreactor_data!$J18-Bioreactor_data!$J17)*HLOOKUP(V$1,'Feed definitions'!$C$1:$X$4,3,0)+(Bioreactor_data!$K18-Bioreactor_data!$K17)*HLOOKUP(V$1,'Feed definitions'!$C$1:$X$4,4,0))/Bioreactor_data!$M18*Bioreactor_data!$P18</f>
        <v>0</v>
      </c>
      <c r="W17">
        <f>W16+((Bioreactor_data!$I18-Bioreactor_data!$I17)*HLOOKUP(W$1,'Feed definitions'!$C$1:$X$4,2,0)+(Bioreactor_data!$J18-Bioreactor_data!$J17)*HLOOKUP(W$1,'Feed definitions'!$C$1:$X$4,3,0)+(Bioreactor_data!$K18-Bioreactor_data!$K17)*HLOOKUP(W$1,'Feed definitions'!$C$1:$X$4,4,0))/Bioreactor_data!$M18*Bioreactor_data!$P18</f>
        <v>0</v>
      </c>
    </row>
    <row r="18" spans="1:23" x14ac:dyDescent="0.2">
      <c r="A18" s="3" t="str">
        <f>Bioreactor_data!B19</f>
        <v>S15</v>
      </c>
      <c r="B18">
        <f>B17+((Bioreactor_data!$I19-Bioreactor_data!$I18)*HLOOKUP(B$1,'Feed definitions'!$C$1:$X$4,2,0)+(Bioreactor_data!$J19-Bioreactor_data!$J18)*HLOOKUP(B$1,'Feed definitions'!$C$1:$X$4,3,0)+(Bioreactor_data!$K19-Bioreactor_data!$K18)*HLOOKUP(B$1,'Feed definitions'!$C$1:$X$4,4,0))/Bioreactor_data!$M19*Bioreactor_data!$P19</f>
        <v>-170.86869168394139</v>
      </c>
      <c r="C18">
        <f>C17+((Bioreactor_data!$I19-Bioreactor_data!$I18)*HLOOKUP(C$1,'Feed definitions'!$C$1:$X$4,2,0)+(Bioreactor_data!$J19-Bioreactor_data!$J18)*HLOOKUP(C$1,'Feed definitions'!$C$1:$X$4,3,0)+(Bioreactor_data!$K19-Bioreactor_data!$K18)*HLOOKUP(C$1,'Feed definitions'!$C$1:$X$4,4,0))/Bioreactor_data!$M19*Bioreactor_data!$P19</f>
        <v>0</v>
      </c>
      <c r="D18">
        <f>D17+((Bioreactor_data!$I19-Bioreactor_data!$I18)*HLOOKUP(D$1,'Feed definitions'!$C$1:$X$4,2,0)+(Bioreactor_data!$J19-Bioreactor_data!$J18)*HLOOKUP(D$1,'Feed definitions'!$C$1:$X$4,3,0)+(Bioreactor_data!$K19-Bioreactor_data!$K18)*HLOOKUP(D$1,'Feed definitions'!$C$1:$X$4,4,0))/Bioreactor_data!$M19*Bioreactor_data!$P19</f>
        <v>0</v>
      </c>
      <c r="E18">
        <f>E17+((Bioreactor_data!$I19-Bioreactor_data!$I18)*HLOOKUP(E$1,'Feed definitions'!$C$1:$X$4,2,0)+(Bioreactor_data!$J19-Bioreactor_data!$J18)*HLOOKUP(E$1,'Feed definitions'!$C$1:$X$4,3,0)+(Bioreactor_data!$K19-Bioreactor_data!$K18)*HLOOKUP(E$1,'Feed definitions'!$C$1:$X$4,4,0))/Bioreactor_data!$M19*Bioreactor_data!$P19</f>
        <v>0</v>
      </c>
      <c r="F18">
        <f>F17+((Bioreactor_data!$I19-Bioreactor_data!$I18)*HLOOKUP(F$1,'Feed definitions'!$C$1:$X$4,2,0)+(Bioreactor_data!$J19-Bioreactor_data!$J18)*HLOOKUP(F$1,'Feed definitions'!$C$1:$X$4,3,0)+(Bioreactor_data!$K19-Bioreactor_data!$K18)*HLOOKUP(F$1,'Feed definitions'!$C$1:$X$4,4,0))/Bioreactor_data!$M19*Bioreactor_data!$P19</f>
        <v>0</v>
      </c>
      <c r="G18">
        <f>G17+((Bioreactor_data!$I19-Bioreactor_data!$I18)*HLOOKUP(G$1,'Feed definitions'!$C$1:$X$4,2,0)+(Bioreactor_data!$J19-Bioreactor_data!$J18)*HLOOKUP(G$1,'Feed definitions'!$C$1:$X$4,3,0)+(Bioreactor_data!$K19-Bioreactor_data!$K18)*HLOOKUP(G$1,'Feed definitions'!$C$1:$X$4,4,0))/Bioreactor_data!$M19*Bioreactor_data!$P19</f>
        <v>0</v>
      </c>
      <c r="H18">
        <f>H17+((Bioreactor_data!$I19-Bioreactor_data!$I18)*HLOOKUP(H$1,'Feed definitions'!$C$1:$X$4,2,0)+(Bioreactor_data!$J19-Bioreactor_data!$J18)*HLOOKUP(H$1,'Feed definitions'!$C$1:$X$4,3,0)+(Bioreactor_data!$K19-Bioreactor_data!$K18)*HLOOKUP(H$1,'Feed definitions'!$C$1:$X$4,4,0))/Bioreactor_data!$M19*Bioreactor_data!$P19</f>
        <v>0</v>
      </c>
      <c r="I18">
        <f>I17+((Bioreactor_data!$I19-Bioreactor_data!$I18)*HLOOKUP(I$1,'Feed definitions'!$C$1:$X$4,2,0)+(Bioreactor_data!$J19-Bioreactor_data!$J18)*HLOOKUP(I$1,'Feed definitions'!$C$1:$X$4,3,0)+(Bioreactor_data!$K19-Bioreactor_data!$K18)*HLOOKUP(I$1,'Feed definitions'!$C$1:$X$4,4,0))/Bioreactor_data!$M19*Bioreactor_data!$P19</f>
        <v>0</v>
      </c>
      <c r="J18">
        <f>J17+((Bioreactor_data!$I19-Bioreactor_data!$I18)*HLOOKUP(J$1,'Feed definitions'!$C$1:$X$4,2,0)+(Bioreactor_data!$J19-Bioreactor_data!$J18)*HLOOKUP(J$1,'Feed definitions'!$C$1:$X$4,3,0)+(Bioreactor_data!$K19-Bioreactor_data!$K18)*HLOOKUP(J$1,'Feed definitions'!$C$1:$X$4,4,0))/Bioreactor_data!$M19*Bioreactor_data!$P19</f>
        <v>0</v>
      </c>
      <c r="K18">
        <f>K17+((Bioreactor_data!$I19-Bioreactor_data!$I18)*HLOOKUP(K$1,'Feed definitions'!$C$1:$X$4,2,0)+(Bioreactor_data!$J19-Bioreactor_data!$J18)*HLOOKUP(K$1,'Feed definitions'!$C$1:$X$4,3,0)+(Bioreactor_data!$K19-Bioreactor_data!$K18)*HLOOKUP(K$1,'Feed definitions'!$C$1:$X$4,4,0))/Bioreactor_data!$M19*Bioreactor_data!$P19</f>
        <v>0</v>
      </c>
      <c r="L18">
        <f>L17+((Bioreactor_data!$I19-Bioreactor_data!$I18)*HLOOKUP(L$1,'Feed definitions'!$C$1:$X$4,2,0)+(Bioreactor_data!$J19-Bioreactor_data!$J18)*HLOOKUP(L$1,'Feed definitions'!$C$1:$X$4,3,0)+(Bioreactor_data!$K19-Bioreactor_data!$K18)*HLOOKUP(L$1,'Feed definitions'!$C$1:$X$4,4,0))/Bioreactor_data!$M19*Bioreactor_data!$P19</f>
        <v>0</v>
      </c>
      <c r="M18">
        <f>M17+((Bioreactor_data!$I19-Bioreactor_data!$I18)*HLOOKUP(M$1,'Feed definitions'!$C$1:$X$4,2,0)+(Bioreactor_data!$J19-Bioreactor_data!$J18)*HLOOKUP(M$1,'Feed definitions'!$C$1:$X$4,3,0)+(Bioreactor_data!$K19-Bioreactor_data!$K18)*HLOOKUP(M$1,'Feed definitions'!$C$1:$X$4,4,0))/Bioreactor_data!$M19*Bioreactor_data!$P19</f>
        <v>0</v>
      </c>
      <c r="N18">
        <f>N17+((Bioreactor_data!$I19-Bioreactor_data!$I18)*HLOOKUP(N$1,'Feed definitions'!$C$1:$X$4,2,0)+(Bioreactor_data!$J19-Bioreactor_data!$J18)*HLOOKUP(N$1,'Feed definitions'!$C$1:$X$4,3,0)+(Bioreactor_data!$K19-Bioreactor_data!$K18)*HLOOKUP(N$1,'Feed definitions'!$C$1:$X$4,4,0))/Bioreactor_data!$M19*Bioreactor_data!$P19</f>
        <v>0</v>
      </c>
      <c r="O18">
        <f>O17+((Bioreactor_data!$I19-Bioreactor_data!$I18)*HLOOKUP(O$1,'Feed definitions'!$C$1:$X$4,2,0)+(Bioreactor_data!$J19-Bioreactor_data!$J18)*HLOOKUP(O$1,'Feed definitions'!$C$1:$X$4,3,0)+(Bioreactor_data!$K19-Bioreactor_data!$K18)*HLOOKUP(O$1,'Feed definitions'!$C$1:$X$4,4,0))/Bioreactor_data!$M19*Bioreactor_data!$P19</f>
        <v>0</v>
      </c>
      <c r="P18">
        <f>P17+((Bioreactor_data!$I19-Bioreactor_data!$I18)*HLOOKUP(P$1,'Feed definitions'!$C$1:$X$4,2,0)+(Bioreactor_data!$J19-Bioreactor_data!$J18)*HLOOKUP(P$1,'Feed definitions'!$C$1:$X$4,3,0)+(Bioreactor_data!$K19-Bioreactor_data!$K18)*HLOOKUP(P$1,'Feed definitions'!$C$1:$X$4,4,0))/Bioreactor_data!$M19*Bioreactor_data!$P19</f>
        <v>0</v>
      </c>
      <c r="Q18">
        <f>Q17+((Bioreactor_data!$I19-Bioreactor_data!$I18)*HLOOKUP(Q$1,'Feed definitions'!$C$1:$X$4,2,0)+(Bioreactor_data!$J19-Bioreactor_data!$J18)*HLOOKUP(Q$1,'Feed definitions'!$C$1:$X$4,3,0)+(Bioreactor_data!$K19-Bioreactor_data!$K18)*HLOOKUP(Q$1,'Feed definitions'!$C$1:$X$4,4,0))/Bioreactor_data!$M19*Bioreactor_data!$P19</f>
        <v>0</v>
      </c>
      <c r="R18">
        <f>R17+((Bioreactor_data!$I19-Bioreactor_data!$I18)*HLOOKUP(R$1,'Feed definitions'!$C$1:$X$4,2,0)+(Bioreactor_data!$J19-Bioreactor_data!$J18)*HLOOKUP(R$1,'Feed definitions'!$C$1:$X$4,3,0)+(Bioreactor_data!$K19-Bioreactor_data!$K18)*HLOOKUP(R$1,'Feed definitions'!$C$1:$X$4,4,0))/Bioreactor_data!$M19*Bioreactor_data!$P19</f>
        <v>0</v>
      </c>
      <c r="S18">
        <f>S17+((Bioreactor_data!$I19-Bioreactor_data!$I18)*HLOOKUP(S$1,'Feed definitions'!$C$1:$X$4,2,0)+(Bioreactor_data!$J19-Bioreactor_data!$J18)*HLOOKUP(S$1,'Feed definitions'!$C$1:$X$4,3,0)+(Bioreactor_data!$K19-Bioreactor_data!$K18)*HLOOKUP(S$1,'Feed definitions'!$C$1:$X$4,4,0))/Bioreactor_data!$M19*Bioreactor_data!$P19</f>
        <v>0</v>
      </c>
      <c r="T18">
        <f>T17+((Bioreactor_data!$I19-Bioreactor_data!$I18)*HLOOKUP(T$1,'Feed definitions'!$C$1:$X$4,2,0)+(Bioreactor_data!$J19-Bioreactor_data!$J18)*HLOOKUP(T$1,'Feed definitions'!$C$1:$X$4,3,0)+(Bioreactor_data!$K19-Bioreactor_data!$K18)*HLOOKUP(T$1,'Feed definitions'!$C$1:$X$4,4,0))/Bioreactor_data!$M19*Bioreactor_data!$P19</f>
        <v>0</v>
      </c>
      <c r="U18">
        <f>U17+((Bioreactor_data!$I19-Bioreactor_data!$I18)*HLOOKUP(U$1,'Feed definitions'!$C$1:$X$4,2,0)+(Bioreactor_data!$J19-Bioreactor_data!$J18)*HLOOKUP(U$1,'Feed definitions'!$C$1:$X$4,3,0)+(Bioreactor_data!$K19-Bioreactor_data!$K18)*HLOOKUP(U$1,'Feed definitions'!$C$1:$X$4,4,0))/Bioreactor_data!$M19*Bioreactor_data!$P19</f>
        <v>0</v>
      </c>
      <c r="V18">
        <f>V17+((Bioreactor_data!$I19-Bioreactor_data!$I18)*HLOOKUP(V$1,'Feed definitions'!$C$1:$X$4,2,0)+(Bioreactor_data!$J19-Bioreactor_data!$J18)*HLOOKUP(V$1,'Feed definitions'!$C$1:$X$4,3,0)+(Bioreactor_data!$K19-Bioreactor_data!$K18)*HLOOKUP(V$1,'Feed definitions'!$C$1:$X$4,4,0))/Bioreactor_data!$M19*Bioreactor_data!$P19</f>
        <v>0</v>
      </c>
      <c r="W18">
        <f>W17+((Bioreactor_data!$I19-Bioreactor_data!$I18)*HLOOKUP(W$1,'Feed definitions'!$C$1:$X$4,2,0)+(Bioreactor_data!$J19-Bioreactor_data!$J18)*HLOOKUP(W$1,'Feed definitions'!$C$1:$X$4,3,0)+(Bioreactor_data!$K19-Bioreactor_data!$K18)*HLOOKUP(W$1,'Feed definitions'!$C$1:$X$4,4,0))/Bioreactor_data!$M19*Bioreactor_data!$P19</f>
        <v>0</v>
      </c>
    </row>
    <row r="19" spans="1:23" x14ac:dyDescent="0.2">
      <c r="A19" s="3" t="str">
        <f>Bioreactor_data!B20</f>
        <v>S16</v>
      </c>
      <c r="B19">
        <f>B18+((Bioreactor_data!$I20-Bioreactor_data!$I19)*HLOOKUP(B$1,'Feed definitions'!$C$1:$X$4,2,0)+(Bioreactor_data!$J20-Bioreactor_data!$J19)*HLOOKUP(B$1,'Feed definitions'!$C$1:$X$4,3,0)+(Bioreactor_data!$K20-Bioreactor_data!$K19)*HLOOKUP(B$1,'Feed definitions'!$C$1:$X$4,4,0))/Bioreactor_data!$M20*Bioreactor_data!$P20</f>
        <v>-170.86869168394139</v>
      </c>
      <c r="C19">
        <f>C18+((Bioreactor_data!$I20-Bioreactor_data!$I19)*HLOOKUP(C$1,'Feed definitions'!$C$1:$X$4,2,0)+(Bioreactor_data!$J20-Bioreactor_data!$J19)*HLOOKUP(C$1,'Feed definitions'!$C$1:$X$4,3,0)+(Bioreactor_data!$K20-Bioreactor_data!$K19)*HLOOKUP(C$1,'Feed definitions'!$C$1:$X$4,4,0))/Bioreactor_data!$M20*Bioreactor_data!$P20</f>
        <v>0</v>
      </c>
      <c r="D19">
        <f>D18+((Bioreactor_data!$I20-Bioreactor_data!$I19)*HLOOKUP(D$1,'Feed definitions'!$C$1:$X$4,2,0)+(Bioreactor_data!$J20-Bioreactor_data!$J19)*HLOOKUP(D$1,'Feed definitions'!$C$1:$X$4,3,0)+(Bioreactor_data!$K20-Bioreactor_data!$K19)*HLOOKUP(D$1,'Feed definitions'!$C$1:$X$4,4,0))/Bioreactor_data!$M20*Bioreactor_data!$P20</f>
        <v>0</v>
      </c>
      <c r="E19">
        <f>E18+((Bioreactor_data!$I20-Bioreactor_data!$I19)*HLOOKUP(E$1,'Feed definitions'!$C$1:$X$4,2,0)+(Bioreactor_data!$J20-Bioreactor_data!$J19)*HLOOKUP(E$1,'Feed definitions'!$C$1:$X$4,3,0)+(Bioreactor_data!$K20-Bioreactor_data!$K19)*HLOOKUP(E$1,'Feed definitions'!$C$1:$X$4,4,0))/Bioreactor_data!$M20*Bioreactor_data!$P20</f>
        <v>0</v>
      </c>
      <c r="F19">
        <f>F18+((Bioreactor_data!$I20-Bioreactor_data!$I19)*HLOOKUP(F$1,'Feed definitions'!$C$1:$X$4,2,0)+(Bioreactor_data!$J20-Bioreactor_data!$J19)*HLOOKUP(F$1,'Feed definitions'!$C$1:$X$4,3,0)+(Bioreactor_data!$K20-Bioreactor_data!$K19)*HLOOKUP(F$1,'Feed definitions'!$C$1:$X$4,4,0))/Bioreactor_data!$M20*Bioreactor_data!$P20</f>
        <v>0</v>
      </c>
      <c r="G19">
        <f>G18+((Bioreactor_data!$I20-Bioreactor_data!$I19)*HLOOKUP(G$1,'Feed definitions'!$C$1:$X$4,2,0)+(Bioreactor_data!$J20-Bioreactor_data!$J19)*HLOOKUP(G$1,'Feed definitions'!$C$1:$X$4,3,0)+(Bioreactor_data!$K20-Bioreactor_data!$K19)*HLOOKUP(G$1,'Feed definitions'!$C$1:$X$4,4,0))/Bioreactor_data!$M20*Bioreactor_data!$P20</f>
        <v>0</v>
      </c>
      <c r="H19">
        <f>H18+((Bioreactor_data!$I20-Bioreactor_data!$I19)*HLOOKUP(H$1,'Feed definitions'!$C$1:$X$4,2,0)+(Bioreactor_data!$J20-Bioreactor_data!$J19)*HLOOKUP(H$1,'Feed definitions'!$C$1:$X$4,3,0)+(Bioreactor_data!$K20-Bioreactor_data!$K19)*HLOOKUP(H$1,'Feed definitions'!$C$1:$X$4,4,0))/Bioreactor_data!$M20*Bioreactor_data!$P20</f>
        <v>0</v>
      </c>
      <c r="I19">
        <f>I18+((Bioreactor_data!$I20-Bioreactor_data!$I19)*HLOOKUP(I$1,'Feed definitions'!$C$1:$X$4,2,0)+(Bioreactor_data!$J20-Bioreactor_data!$J19)*HLOOKUP(I$1,'Feed definitions'!$C$1:$X$4,3,0)+(Bioreactor_data!$K20-Bioreactor_data!$K19)*HLOOKUP(I$1,'Feed definitions'!$C$1:$X$4,4,0))/Bioreactor_data!$M20*Bioreactor_data!$P20</f>
        <v>0</v>
      </c>
      <c r="J19">
        <f>J18+((Bioreactor_data!$I20-Bioreactor_data!$I19)*HLOOKUP(J$1,'Feed definitions'!$C$1:$X$4,2,0)+(Bioreactor_data!$J20-Bioreactor_data!$J19)*HLOOKUP(J$1,'Feed definitions'!$C$1:$X$4,3,0)+(Bioreactor_data!$K20-Bioreactor_data!$K19)*HLOOKUP(J$1,'Feed definitions'!$C$1:$X$4,4,0))/Bioreactor_data!$M20*Bioreactor_data!$P20</f>
        <v>0</v>
      </c>
      <c r="K19">
        <f>K18+((Bioreactor_data!$I20-Bioreactor_data!$I19)*HLOOKUP(K$1,'Feed definitions'!$C$1:$X$4,2,0)+(Bioreactor_data!$J20-Bioreactor_data!$J19)*HLOOKUP(K$1,'Feed definitions'!$C$1:$X$4,3,0)+(Bioreactor_data!$K20-Bioreactor_data!$K19)*HLOOKUP(K$1,'Feed definitions'!$C$1:$X$4,4,0))/Bioreactor_data!$M20*Bioreactor_data!$P20</f>
        <v>0</v>
      </c>
      <c r="L19">
        <f>L18+((Bioreactor_data!$I20-Bioreactor_data!$I19)*HLOOKUP(L$1,'Feed definitions'!$C$1:$X$4,2,0)+(Bioreactor_data!$J20-Bioreactor_data!$J19)*HLOOKUP(L$1,'Feed definitions'!$C$1:$X$4,3,0)+(Bioreactor_data!$K20-Bioreactor_data!$K19)*HLOOKUP(L$1,'Feed definitions'!$C$1:$X$4,4,0))/Bioreactor_data!$M20*Bioreactor_data!$P20</f>
        <v>0</v>
      </c>
      <c r="M19">
        <f>M18+((Bioreactor_data!$I20-Bioreactor_data!$I19)*HLOOKUP(M$1,'Feed definitions'!$C$1:$X$4,2,0)+(Bioreactor_data!$J20-Bioreactor_data!$J19)*HLOOKUP(M$1,'Feed definitions'!$C$1:$X$4,3,0)+(Bioreactor_data!$K20-Bioreactor_data!$K19)*HLOOKUP(M$1,'Feed definitions'!$C$1:$X$4,4,0))/Bioreactor_data!$M20*Bioreactor_data!$P20</f>
        <v>0</v>
      </c>
      <c r="N19">
        <f>N18+((Bioreactor_data!$I20-Bioreactor_data!$I19)*HLOOKUP(N$1,'Feed definitions'!$C$1:$X$4,2,0)+(Bioreactor_data!$J20-Bioreactor_data!$J19)*HLOOKUP(N$1,'Feed definitions'!$C$1:$X$4,3,0)+(Bioreactor_data!$K20-Bioreactor_data!$K19)*HLOOKUP(N$1,'Feed definitions'!$C$1:$X$4,4,0))/Bioreactor_data!$M20*Bioreactor_data!$P20</f>
        <v>0</v>
      </c>
      <c r="O19">
        <f>O18+((Bioreactor_data!$I20-Bioreactor_data!$I19)*HLOOKUP(O$1,'Feed definitions'!$C$1:$X$4,2,0)+(Bioreactor_data!$J20-Bioreactor_data!$J19)*HLOOKUP(O$1,'Feed definitions'!$C$1:$X$4,3,0)+(Bioreactor_data!$K20-Bioreactor_data!$K19)*HLOOKUP(O$1,'Feed definitions'!$C$1:$X$4,4,0))/Bioreactor_data!$M20*Bioreactor_data!$P20</f>
        <v>0</v>
      </c>
      <c r="P19">
        <f>P18+((Bioreactor_data!$I20-Bioreactor_data!$I19)*HLOOKUP(P$1,'Feed definitions'!$C$1:$X$4,2,0)+(Bioreactor_data!$J20-Bioreactor_data!$J19)*HLOOKUP(P$1,'Feed definitions'!$C$1:$X$4,3,0)+(Bioreactor_data!$K20-Bioreactor_data!$K19)*HLOOKUP(P$1,'Feed definitions'!$C$1:$X$4,4,0))/Bioreactor_data!$M20*Bioreactor_data!$P20</f>
        <v>0</v>
      </c>
      <c r="Q19">
        <f>Q18+((Bioreactor_data!$I20-Bioreactor_data!$I19)*HLOOKUP(Q$1,'Feed definitions'!$C$1:$X$4,2,0)+(Bioreactor_data!$J20-Bioreactor_data!$J19)*HLOOKUP(Q$1,'Feed definitions'!$C$1:$X$4,3,0)+(Bioreactor_data!$K20-Bioreactor_data!$K19)*HLOOKUP(Q$1,'Feed definitions'!$C$1:$X$4,4,0))/Bioreactor_data!$M20*Bioreactor_data!$P20</f>
        <v>0</v>
      </c>
      <c r="R19">
        <f>R18+((Bioreactor_data!$I20-Bioreactor_data!$I19)*HLOOKUP(R$1,'Feed definitions'!$C$1:$X$4,2,0)+(Bioreactor_data!$J20-Bioreactor_data!$J19)*HLOOKUP(R$1,'Feed definitions'!$C$1:$X$4,3,0)+(Bioreactor_data!$K20-Bioreactor_data!$K19)*HLOOKUP(R$1,'Feed definitions'!$C$1:$X$4,4,0))/Bioreactor_data!$M20*Bioreactor_data!$P20</f>
        <v>0</v>
      </c>
      <c r="S19">
        <f>S18+((Bioreactor_data!$I20-Bioreactor_data!$I19)*HLOOKUP(S$1,'Feed definitions'!$C$1:$X$4,2,0)+(Bioreactor_data!$J20-Bioreactor_data!$J19)*HLOOKUP(S$1,'Feed definitions'!$C$1:$X$4,3,0)+(Bioreactor_data!$K20-Bioreactor_data!$K19)*HLOOKUP(S$1,'Feed definitions'!$C$1:$X$4,4,0))/Bioreactor_data!$M20*Bioreactor_data!$P20</f>
        <v>0</v>
      </c>
      <c r="T19">
        <f>T18+((Bioreactor_data!$I20-Bioreactor_data!$I19)*HLOOKUP(T$1,'Feed definitions'!$C$1:$X$4,2,0)+(Bioreactor_data!$J20-Bioreactor_data!$J19)*HLOOKUP(T$1,'Feed definitions'!$C$1:$X$4,3,0)+(Bioreactor_data!$K20-Bioreactor_data!$K19)*HLOOKUP(T$1,'Feed definitions'!$C$1:$X$4,4,0))/Bioreactor_data!$M20*Bioreactor_data!$P20</f>
        <v>0</v>
      </c>
      <c r="U19">
        <f>U18+((Bioreactor_data!$I20-Bioreactor_data!$I19)*HLOOKUP(U$1,'Feed definitions'!$C$1:$X$4,2,0)+(Bioreactor_data!$J20-Bioreactor_data!$J19)*HLOOKUP(U$1,'Feed definitions'!$C$1:$X$4,3,0)+(Bioreactor_data!$K20-Bioreactor_data!$K19)*HLOOKUP(U$1,'Feed definitions'!$C$1:$X$4,4,0))/Bioreactor_data!$M20*Bioreactor_data!$P20</f>
        <v>0</v>
      </c>
      <c r="V19">
        <f>V18+((Bioreactor_data!$I20-Bioreactor_data!$I19)*HLOOKUP(V$1,'Feed definitions'!$C$1:$X$4,2,0)+(Bioreactor_data!$J20-Bioreactor_data!$J19)*HLOOKUP(V$1,'Feed definitions'!$C$1:$X$4,3,0)+(Bioreactor_data!$K20-Bioreactor_data!$K19)*HLOOKUP(V$1,'Feed definitions'!$C$1:$X$4,4,0))/Bioreactor_data!$M20*Bioreactor_data!$P20</f>
        <v>0</v>
      </c>
      <c r="W19">
        <f>W18+((Bioreactor_data!$I20-Bioreactor_data!$I19)*HLOOKUP(W$1,'Feed definitions'!$C$1:$X$4,2,0)+(Bioreactor_data!$J20-Bioreactor_data!$J19)*HLOOKUP(W$1,'Feed definitions'!$C$1:$X$4,3,0)+(Bioreactor_data!$K20-Bioreactor_data!$K19)*HLOOKUP(W$1,'Feed definitions'!$C$1:$X$4,4,0))/Bioreactor_data!$M20*Bioreactor_data!$P20</f>
        <v>0</v>
      </c>
    </row>
    <row r="20" spans="1:23" x14ac:dyDescent="0.2">
      <c r="A20" s="3" t="str">
        <f>Bioreactor_data!B21</f>
        <v>S17</v>
      </c>
      <c r="B20">
        <f>B19+((Bioreactor_data!$I21-Bioreactor_data!$I20)*HLOOKUP(B$1,'Feed definitions'!$C$1:$X$4,2,0)+(Bioreactor_data!$J21-Bioreactor_data!$J20)*HLOOKUP(B$1,'Feed definitions'!$C$1:$X$4,3,0)+(Bioreactor_data!$K21-Bioreactor_data!$K20)*HLOOKUP(B$1,'Feed definitions'!$C$1:$X$4,4,0))/Bioreactor_data!$M21*Bioreactor_data!$P21</f>
        <v>-170.86869168394139</v>
      </c>
      <c r="C20">
        <f>C19+((Bioreactor_data!$I21-Bioreactor_data!$I20)*HLOOKUP(C$1,'Feed definitions'!$C$1:$X$4,2,0)+(Bioreactor_data!$J21-Bioreactor_data!$J20)*HLOOKUP(C$1,'Feed definitions'!$C$1:$X$4,3,0)+(Bioreactor_data!$K21-Bioreactor_data!$K20)*HLOOKUP(C$1,'Feed definitions'!$C$1:$X$4,4,0))/Bioreactor_data!$M21*Bioreactor_data!$P21</f>
        <v>0</v>
      </c>
      <c r="D20">
        <f>D19+((Bioreactor_data!$I21-Bioreactor_data!$I20)*HLOOKUP(D$1,'Feed definitions'!$C$1:$X$4,2,0)+(Bioreactor_data!$J21-Bioreactor_data!$J20)*HLOOKUP(D$1,'Feed definitions'!$C$1:$X$4,3,0)+(Bioreactor_data!$K21-Bioreactor_data!$K20)*HLOOKUP(D$1,'Feed definitions'!$C$1:$X$4,4,0))/Bioreactor_data!$M21*Bioreactor_data!$P21</f>
        <v>0</v>
      </c>
      <c r="E20">
        <f>E19+((Bioreactor_data!$I21-Bioreactor_data!$I20)*HLOOKUP(E$1,'Feed definitions'!$C$1:$X$4,2,0)+(Bioreactor_data!$J21-Bioreactor_data!$J20)*HLOOKUP(E$1,'Feed definitions'!$C$1:$X$4,3,0)+(Bioreactor_data!$K21-Bioreactor_data!$K20)*HLOOKUP(E$1,'Feed definitions'!$C$1:$X$4,4,0))/Bioreactor_data!$M21*Bioreactor_data!$P21</f>
        <v>0</v>
      </c>
      <c r="F20">
        <f>F19+((Bioreactor_data!$I21-Bioreactor_data!$I20)*HLOOKUP(F$1,'Feed definitions'!$C$1:$X$4,2,0)+(Bioreactor_data!$J21-Bioreactor_data!$J20)*HLOOKUP(F$1,'Feed definitions'!$C$1:$X$4,3,0)+(Bioreactor_data!$K21-Bioreactor_data!$K20)*HLOOKUP(F$1,'Feed definitions'!$C$1:$X$4,4,0))/Bioreactor_data!$M21*Bioreactor_data!$P21</f>
        <v>0</v>
      </c>
      <c r="G20">
        <f>G19+((Bioreactor_data!$I21-Bioreactor_data!$I20)*HLOOKUP(G$1,'Feed definitions'!$C$1:$X$4,2,0)+(Bioreactor_data!$J21-Bioreactor_data!$J20)*HLOOKUP(G$1,'Feed definitions'!$C$1:$X$4,3,0)+(Bioreactor_data!$K21-Bioreactor_data!$K20)*HLOOKUP(G$1,'Feed definitions'!$C$1:$X$4,4,0))/Bioreactor_data!$M21*Bioreactor_data!$P21</f>
        <v>0</v>
      </c>
      <c r="H20">
        <f>H19+((Bioreactor_data!$I21-Bioreactor_data!$I20)*HLOOKUP(H$1,'Feed definitions'!$C$1:$X$4,2,0)+(Bioreactor_data!$J21-Bioreactor_data!$J20)*HLOOKUP(H$1,'Feed definitions'!$C$1:$X$4,3,0)+(Bioreactor_data!$K21-Bioreactor_data!$K20)*HLOOKUP(H$1,'Feed definitions'!$C$1:$X$4,4,0))/Bioreactor_data!$M21*Bioreactor_data!$P21</f>
        <v>0</v>
      </c>
      <c r="I20">
        <f>I19+((Bioreactor_data!$I21-Bioreactor_data!$I20)*HLOOKUP(I$1,'Feed definitions'!$C$1:$X$4,2,0)+(Bioreactor_data!$J21-Bioreactor_data!$J20)*HLOOKUP(I$1,'Feed definitions'!$C$1:$X$4,3,0)+(Bioreactor_data!$K21-Bioreactor_data!$K20)*HLOOKUP(I$1,'Feed definitions'!$C$1:$X$4,4,0))/Bioreactor_data!$M21*Bioreactor_data!$P21</f>
        <v>0</v>
      </c>
      <c r="J20">
        <f>J19+((Bioreactor_data!$I21-Bioreactor_data!$I20)*HLOOKUP(J$1,'Feed definitions'!$C$1:$X$4,2,0)+(Bioreactor_data!$J21-Bioreactor_data!$J20)*HLOOKUP(J$1,'Feed definitions'!$C$1:$X$4,3,0)+(Bioreactor_data!$K21-Bioreactor_data!$K20)*HLOOKUP(J$1,'Feed definitions'!$C$1:$X$4,4,0))/Bioreactor_data!$M21*Bioreactor_data!$P21</f>
        <v>0</v>
      </c>
      <c r="K20">
        <f>K19+((Bioreactor_data!$I21-Bioreactor_data!$I20)*HLOOKUP(K$1,'Feed definitions'!$C$1:$X$4,2,0)+(Bioreactor_data!$J21-Bioreactor_data!$J20)*HLOOKUP(K$1,'Feed definitions'!$C$1:$X$4,3,0)+(Bioreactor_data!$K21-Bioreactor_data!$K20)*HLOOKUP(K$1,'Feed definitions'!$C$1:$X$4,4,0))/Bioreactor_data!$M21*Bioreactor_data!$P21</f>
        <v>0</v>
      </c>
      <c r="L20">
        <f>L19+((Bioreactor_data!$I21-Bioreactor_data!$I20)*HLOOKUP(L$1,'Feed definitions'!$C$1:$X$4,2,0)+(Bioreactor_data!$J21-Bioreactor_data!$J20)*HLOOKUP(L$1,'Feed definitions'!$C$1:$X$4,3,0)+(Bioreactor_data!$K21-Bioreactor_data!$K20)*HLOOKUP(L$1,'Feed definitions'!$C$1:$X$4,4,0))/Bioreactor_data!$M21*Bioreactor_data!$P21</f>
        <v>0</v>
      </c>
      <c r="M20">
        <f>M19+((Bioreactor_data!$I21-Bioreactor_data!$I20)*HLOOKUP(M$1,'Feed definitions'!$C$1:$X$4,2,0)+(Bioreactor_data!$J21-Bioreactor_data!$J20)*HLOOKUP(M$1,'Feed definitions'!$C$1:$X$4,3,0)+(Bioreactor_data!$K21-Bioreactor_data!$K20)*HLOOKUP(M$1,'Feed definitions'!$C$1:$X$4,4,0))/Bioreactor_data!$M21*Bioreactor_data!$P21</f>
        <v>0</v>
      </c>
      <c r="N20">
        <f>N19+((Bioreactor_data!$I21-Bioreactor_data!$I20)*HLOOKUP(N$1,'Feed definitions'!$C$1:$X$4,2,0)+(Bioreactor_data!$J21-Bioreactor_data!$J20)*HLOOKUP(N$1,'Feed definitions'!$C$1:$X$4,3,0)+(Bioreactor_data!$K21-Bioreactor_data!$K20)*HLOOKUP(N$1,'Feed definitions'!$C$1:$X$4,4,0))/Bioreactor_data!$M21*Bioreactor_data!$P21</f>
        <v>0</v>
      </c>
      <c r="O20">
        <f>O19+((Bioreactor_data!$I21-Bioreactor_data!$I20)*HLOOKUP(O$1,'Feed definitions'!$C$1:$X$4,2,0)+(Bioreactor_data!$J21-Bioreactor_data!$J20)*HLOOKUP(O$1,'Feed definitions'!$C$1:$X$4,3,0)+(Bioreactor_data!$K21-Bioreactor_data!$K20)*HLOOKUP(O$1,'Feed definitions'!$C$1:$X$4,4,0))/Bioreactor_data!$M21*Bioreactor_data!$P21</f>
        <v>0</v>
      </c>
      <c r="P20">
        <f>P19+((Bioreactor_data!$I21-Bioreactor_data!$I20)*HLOOKUP(P$1,'Feed definitions'!$C$1:$X$4,2,0)+(Bioreactor_data!$J21-Bioreactor_data!$J20)*HLOOKUP(P$1,'Feed definitions'!$C$1:$X$4,3,0)+(Bioreactor_data!$K21-Bioreactor_data!$K20)*HLOOKUP(P$1,'Feed definitions'!$C$1:$X$4,4,0))/Bioreactor_data!$M21*Bioreactor_data!$P21</f>
        <v>0</v>
      </c>
      <c r="Q20">
        <f>Q19+((Bioreactor_data!$I21-Bioreactor_data!$I20)*HLOOKUP(Q$1,'Feed definitions'!$C$1:$X$4,2,0)+(Bioreactor_data!$J21-Bioreactor_data!$J20)*HLOOKUP(Q$1,'Feed definitions'!$C$1:$X$4,3,0)+(Bioreactor_data!$K21-Bioreactor_data!$K20)*HLOOKUP(Q$1,'Feed definitions'!$C$1:$X$4,4,0))/Bioreactor_data!$M21*Bioreactor_data!$P21</f>
        <v>0</v>
      </c>
      <c r="R20">
        <f>R19+((Bioreactor_data!$I21-Bioreactor_data!$I20)*HLOOKUP(R$1,'Feed definitions'!$C$1:$X$4,2,0)+(Bioreactor_data!$J21-Bioreactor_data!$J20)*HLOOKUP(R$1,'Feed definitions'!$C$1:$X$4,3,0)+(Bioreactor_data!$K21-Bioreactor_data!$K20)*HLOOKUP(R$1,'Feed definitions'!$C$1:$X$4,4,0))/Bioreactor_data!$M21*Bioreactor_data!$P21</f>
        <v>0</v>
      </c>
      <c r="S20">
        <f>S19+((Bioreactor_data!$I21-Bioreactor_data!$I20)*HLOOKUP(S$1,'Feed definitions'!$C$1:$X$4,2,0)+(Bioreactor_data!$J21-Bioreactor_data!$J20)*HLOOKUP(S$1,'Feed definitions'!$C$1:$X$4,3,0)+(Bioreactor_data!$K21-Bioreactor_data!$K20)*HLOOKUP(S$1,'Feed definitions'!$C$1:$X$4,4,0))/Bioreactor_data!$M21*Bioreactor_data!$P21</f>
        <v>0</v>
      </c>
      <c r="T20">
        <f>T19+((Bioreactor_data!$I21-Bioreactor_data!$I20)*HLOOKUP(T$1,'Feed definitions'!$C$1:$X$4,2,0)+(Bioreactor_data!$J21-Bioreactor_data!$J20)*HLOOKUP(T$1,'Feed definitions'!$C$1:$X$4,3,0)+(Bioreactor_data!$K21-Bioreactor_data!$K20)*HLOOKUP(T$1,'Feed definitions'!$C$1:$X$4,4,0))/Bioreactor_data!$M21*Bioreactor_data!$P21</f>
        <v>0</v>
      </c>
      <c r="U20">
        <f>U19+((Bioreactor_data!$I21-Bioreactor_data!$I20)*HLOOKUP(U$1,'Feed definitions'!$C$1:$X$4,2,0)+(Bioreactor_data!$J21-Bioreactor_data!$J20)*HLOOKUP(U$1,'Feed definitions'!$C$1:$X$4,3,0)+(Bioreactor_data!$K21-Bioreactor_data!$K20)*HLOOKUP(U$1,'Feed definitions'!$C$1:$X$4,4,0))/Bioreactor_data!$M21*Bioreactor_data!$P21</f>
        <v>0</v>
      </c>
      <c r="V20">
        <f>V19+((Bioreactor_data!$I21-Bioreactor_data!$I20)*HLOOKUP(V$1,'Feed definitions'!$C$1:$X$4,2,0)+(Bioreactor_data!$J21-Bioreactor_data!$J20)*HLOOKUP(V$1,'Feed definitions'!$C$1:$X$4,3,0)+(Bioreactor_data!$K21-Bioreactor_data!$K20)*HLOOKUP(V$1,'Feed definitions'!$C$1:$X$4,4,0))/Bioreactor_data!$M21*Bioreactor_data!$P21</f>
        <v>0</v>
      </c>
      <c r="W20">
        <f>W19+((Bioreactor_data!$I21-Bioreactor_data!$I20)*HLOOKUP(W$1,'Feed definitions'!$C$1:$X$4,2,0)+(Bioreactor_data!$J21-Bioreactor_data!$J20)*HLOOKUP(W$1,'Feed definitions'!$C$1:$X$4,3,0)+(Bioreactor_data!$K21-Bioreactor_data!$K20)*HLOOKUP(W$1,'Feed definitions'!$C$1:$X$4,4,0))/Bioreactor_data!$M21*Bioreactor_data!$P21</f>
        <v>0</v>
      </c>
    </row>
    <row r="21" spans="1:23" x14ac:dyDescent="0.2">
      <c r="A21" s="3">
        <f>Bioreactor_data!B22</f>
        <v>0</v>
      </c>
    </row>
    <row r="22" spans="1:23" x14ac:dyDescent="0.2">
      <c r="A22" s="3">
        <f>Bioreactor_data!B23</f>
        <v>0</v>
      </c>
    </row>
    <row r="23" spans="1:23" x14ac:dyDescent="0.2">
      <c r="A23" s="3">
        <f>Bioreactor_data!B24</f>
        <v>0</v>
      </c>
    </row>
    <row r="24" spans="1:23" x14ac:dyDescent="0.2">
      <c r="A24" s="3">
        <f>Bioreactor_data!B25</f>
        <v>0</v>
      </c>
    </row>
    <row r="25" spans="1:23" x14ac:dyDescent="0.2">
      <c r="A25" s="3">
        <f>Bioreactor_data!B26</f>
        <v>0</v>
      </c>
    </row>
    <row r="26" spans="1:23" x14ac:dyDescent="0.2">
      <c r="A26" s="3">
        <f>Bioreactor_data!B27</f>
        <v>0</v>
      </c>
    </row>
    <row r="27" spans="1:23" x14ac:dyDescent="0.2">
      <c r="A27" s="3">
        <f>Bioreactor_data!B28</f>
        <v>0</v>
      </c>
    </row>
    <row r="28" spans="1:23" x14ac:dyDescent="0.2">
      <c r="A28" s="3">
        <f>Bioreactor_data!B29</f>
        <v>0</v>
      </c>
    </row>
    <row r="29" spans="1:23" x14ac:dyDescent="0.2">
      <c r="A29" s="3">
        <f>Bioreactor_data!B30</f>
        <v>0</v>
      </c>
    </row>
    <row r="30" spans="1:23" x14ac:dyDescent="0.2">
      <c r="A30" s="3">
        <f>Bioreactor_data!B31</f>
        <v>0</v>
      </c>
    </row>
    <row r="31" spans="1:23" x14ac:dyDescent="0.2">
      <c r="A31" s="3">
        <f>Bioreactor_data!B32</f>
        <v>0</v>
      </c>
    </row>
    <row r="32" spans="1:23" x14ac:dyDescent="0.2">
      <c r="A32" s="3">
        <f>Bioreactor_data!B33</f>
        <v>0</v>
      </c>
    </row>
    <row r="33" spans="1:1" x14ac:dyDescent="0.2">
      <c r="A33" s="3">
        <f>Bioreactor_data!B34</f>
        <v>0</v>
      </c>
    </row>
    <row r="34" spans="1:1" x14ac:dyDescent="0.2">
      <c r="A34" s="3">
        <f>Bioreactor_data!B35</f>
        <v>0</v>
      </c>
    </row>
    <row r="35" spans="1:1" x14ac:dyDescent="0.2">
      <c r="A35" s="3">
        <f>Bioreactor_data!B36</f>
        <v>0</v>
      </c>
    </row>
    <row r="36" spans="1:1" x14ac:dyDescent="0.2">
      <c r="A36" s="3">
        <f>Bioreactor_data!B37</f>
        <v>0</v>
      </c>
    </row>
    <row r="37" spans="1:1" x14ac:dyDescent="0.2">
      <c r="A37" s="3">
        <f>Bioreactor_data!B38</f>
        <v>0</v>
      </c>
    </row>
    <row r="38" spans="1:1" x14ac:dyDescent="0.2">
      <c r="A38" s="3">
        <f>Bioreactor_data!B39</f>
        <v>0</v>
      </c>
    </row>
    <row r="39" spans="1:1" x14ac:dyDescent="0.2">
      <c r="A39" s="3">
        <f>Bioreactor_data!B40</f>
        <v>0</v>
      </c>
    </row>
    <row r="40" spans="1:1" x14ac:dyDescent="0.2">
      <c r="A40" s="3">
        <f>Bioreactor_data!B41</f>
        <v>0</v>
      </c>
    </row>
    <row r="41" spans="1:1" x14ac:dyDescent="0.2">
      <c r="A41" s="3">
        <f>Bioreactor_data!B42</f>
        <v>0</v>
      </c>
    </row>
    <row r="42" spans="1:1" x14ac:dyDescent="0.2">
      <c r="A42" s="3">
        <f>Bioreactor_data!B43</f>
        <v>0</v>
      </c>
    </row>
    <row r="43" spans="1:1" x14ac:dyDescent="0.2">
      <c r="A43" s="3">
        <f>Bioreactor_data!B44</f>
        <v>0</v>
      </c>
    </row>
    <row r="44" spans="1:1" x14ac:dyDescent="0.2">
      <c r="A44" s="3">
        <f>Bioreactor_data!B45</f>
        <v>0</v>
      </c>
    </row>
    <row r="45" spans="1:1" x14ac:dyDescent="0.2">
      <c r="A45" s="3">
        <f>Bioreactor_data!B46</f>
        <v>0</v>
      </c>
    </row>
    <row r="46" spans="1:1" x14ac:dyDescent="0.2">
      <c r="A46" s="3">
        <f>Bioreactor_data!B47</f>
        <v>0</v>
      </c>
    </row>
    <row r="47" spans="1:1" x14ac:dyDescent="0.2">
      <c r="A47" s="3">
        <f>Bioreactor_data!B48</f>
        <v>0</v>
      </c>
    </row>
    <row r="48" spans="1:1" x14ac:dyDescent="0.2">
      <c r="A48" s="3">
        <f>Bioreactor_data!B49</f>
        <v>0</v>
      </c>
    </row>
    <row r="49" spans="1:1" x14ac:dyDescent="0.2">
      <c r="A49" s="3">
        <f>Bioreactor_data!B50</f>
        <v>0</v>
      </c>
    </row>
    <row r="50" spans="1:1" x14ac:dyDescent="0.2">
      <c r="A50" s="3">
        <f>Bioreactor_data!B51</f>
        <v>0</v>
      </c>
    </row>
    <row r="51" spans="1:1" x14ac:dyDescent="0.2">
      <c r="A51" s="3">
        <f>Bioreactor_data!B52</f>
        <v>0</v>
      </c>
    </row>
    <row r="52" spans="1:1" x14ac:dyDescent="0.2">
      <c r="A52" s="3">
        <f>Bioreactor_data!B53</f>
        <v>0</v>
      </c>
    </row>
    <row r="53" spans="1:1" x14ac:dyDescent="0.2">
      <c r="A53" s="3">
        <f>Bioreactor_data!B54</f>
        <v>0</v>
      </c>
    </row>
    <row r="54" spans="1:1" x14ac:dyDescent="0.2">
      <c r="A54" s="3">
        <f>Bioreactor_data!B55</f>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13CE-9F2F-4799-8524-656FA5985CCE}">
  <dimension ref="A1:AC62"/>
  <sheetViews>
    <sheetView workbookViewId="0">
      <selection activeCell="B3" sqref="B3"/>
    </sheetView>
  </sheetViews>
  <sheetFormatPr baseColWidth="10" defaultColWidth="8.83203125" defaultRowHeight="15" x14ac:dyDescent="0.2"/>
  <cols>
    <col min="2" max="23" width="12.6640625" customWidth="1"/>
  </cols>
  <sheetData>
    <row r="1" spans="1:29" ht="29" x14ac:dyDescent="0.2">
      <c r="A1" s="7" t="s">
        <v>0</v>
      </c>
      <c r="B1" s="16" t="str">
        <f>'Raw concentration data'!B1</f>
        <v>Glucose
(mM)</v>
      </c>
      <c r="C1" s="16" t="str">
        <f>'Raw concentration data'!C1</f>
        <v>Lactate
(mM)</v>
      </c>
      <c r="D1" s="16" t="str">
        <f>'Raw concentration data'!D1</f>
        <v>Aspartic acid (mM)</v>
      </c>
      <c r="E1" s="16" t="str">
        <f>'Raw concentration data'!E1</f>
        <v>Glutamic acid (mM)</v>
      </c>
      <c r="F1" s="16" t="str">
        <f>'Raw concentration data'!F1</f>
        <v>Cysteine (mM)</v>
      </c>
      <c r="G1" s="16" t="str">
        <f>'Raw concentration data'!G1</f>
        <v>Aspargine (mM)</v>
      </c>
      <c r="H1" s="16" t="str">
        <f>'Raw concentration data'!H1</f>
        <v>Serine (mM)</v>
      </c>
      <c r="I1" s="16" t="str">
        <f>'Raw concentration data'!I1</f>
        <v>Glutamine (mM)</v>
      </c>
      <c r="J1" s="16" t="str">
        <f>'Raw concentration data'!J1</f>
        <v>Histidine (mM)</v>
      </c>
      <c r="K1" s="16" t="str">
        <f>'Raw concentration data'!K1</f>
        <v>Glycine (mM)</v>
      </c>
      <c r="L1" s="16" t="str">
        <f>'Raw concentration data'!L1</f>
        <v>Threonine (mM)</v>
      </c>
      <c r="M1" s="16" t="str">
        <f>'Raw concentration data'!M1</f>
        <v>Arginine (mM)</v>
      </c>
      <c r="N1" s="16" t="str">
        <f>'Raw concentration data'!N1</f>
        <v>Alanine (mM)</v>
      </c>
      <c r="O1" s="16" t="str">
        <f>'Raw concentration data'!O1</f>
        <v>Tyrosine (mM)</v>
      </c>
      <c r="P1" s="16" t="str">
        <f>'Raw concentration data'!P1</f>
        <v>Valine (mM)</v>
      </c>
      <c r="Q1" s="16" t="str">
        <f>'Raw concentration data'!Q1</f>
        <v>Methionine (mM)</v>
      </c>
      <c r="R1" s="16" t="str">
        <f>'Raw concentration data'!R1</f>
        <v>Tryptophan (mM)</v>
      </c>
      <c r="S1" s="16" t="str">
        <f>'Raw concentration data'!S1</f>
        <v>Phenylalanine (mM)</v>
      </c>
      <c r="T1" s="16" t="str">
        <f>'Raw concentration data'!T1</f>
        <v>Isoleucine (mM)</v>
      </c>
      <c r="U1" s="16" t="str">
        <f>'Raw concentration data'!U1</f>
        <v>Leucine (mM)</v>
      </c>
      <c r="V1" s="16" t="str">
        <f>'Raw concentration data'!V1</f>
        <v>Lysine (mM)</v>
      </c>
      <c r="W1" s="16" t="str">
        <f>'Raw concentration data'!W1</f>
        <v>Proline (mM)</v>
      </c>
    </row>
    <row r="2" spans="1:29" ht="15" customHeight="1" x14ac:dyDescent="0.2">
      <c r="A2" s="3" t="str">
        <f>Bioreactor_data!B3</f>
        <v>S00</v>
      </c>
      <c r="AA2" s="39" t="s">
        <v>78</v>
      </c>
      <c r="AB2" s="39"/>
      <c r="AC2" s="39"/>
    </row>
    <row r="3" spans="1:29" x14ac:dyDescent="0.2">
      <c r="A3" s="3" t="str">
        <f>Bioreactor_data!B4</f>
        <v>S0</v>
      </c>
      <c r="B3" s="11">
        <f>IF(ISNUMBER('Raw concentration data'!B3),Bioreactor_data!$P4*'Raw concentration data'!B3-'Feed corrections'!B3,NA())</f>
        <v>-1.4060479889754072</v>
      </c>
      <c r="C3" s="11">
        <f>IF(ISNUMBER('Raw concentration data'!O3),Bioreactor_data!$P4*'Raw concentration data'!O3-'Feed corrections'!C3,NA())</f>
        <v>0.68976599999999999</v>
      </c>
      <c r="D3" s="11" t="e">
        <f>IF(ISNUMBER('Raw concentration data'!D3),Bioreactor_data!$P4*'Raw concentration data'!D3-'Feed corrections'!D3,NA())</f>
        <v>#N/A</v>
      </c>
      <c r="E3" s="11" t="e">
        <f>IF(ISNUMBER('Raw concentration data'!E3),Bioreactor_data!$P4*'Raw concentration data'!E3-'Feed corrections'!E3,NA())</f>
        <v>#N/A</v>
      </c>
      <c r="F3" s="11" t="e">
        <f>IF(ISNUMBER('Raw concentration data'!F3),Bioreactor_data!$P4*'Raw concentration data'!F3-'Feed corrections'!F3,NA())</f>
        <v>#N/A</v>
      </c>
      <c r="G3" s="11" t="e">
        <f>IF(ISNUMBER('Raw concentration data'!G3),Bioreactor_data!$P4*'Raw concentration data'!G3-'Feed corrections'!G3,NA())</f>
        <v>#N/A</v>
      </c>
      <c r="H3" s="11" t="e">
        <f>IF(ISNUMBER('Raw concentration data'!H3),Bioreactor_data!$P4*'Raw concentration data'!H3-'Feed corrections'!H3,NA())</f>
        <v>#N/A</v>
      </c>
      <c r="I3" s="11" t="e">
        <f>IF(ISNUMBER('Raw concentration data'!I3),Bioreactor_data!$P4*'Raw concentration data'!I3-'Feed corrections'!I3,NA())</f>
        <v>#N/A</v>
      </c>
      <c r="J3" s="11" t="e">
        <f>IF(ISNUMBER('Raw concentration data'!J3),Bioreactor_data!$P4*'Raw concentration data'!J3-'Feed corrections'!J3,NA())</f>
        <v>#N/A</v>
      </c>
      <c r="K3" s="11" t="e">
        <f>IF(ISNUMBER('Raw concentration data'!K3),Bioreactor_data!$P4*'Raw concentration data'!K3-'Feed corrections'!K3,NA())</f>
        <v>#N/A</v>
      </c>
      <c r="L3" s="11" t="e">
        <f>IF(ISNUMBER('Raw concentration data'!L3),Bioreactor_data!$P4*'Raw concentration data'!L3-'Feed corrections'!L3,NA())</f>
        <v>#N/A</v>
      </c>
      <c r="M3" s="11" t="e">
        <f>IF(ISNUMBER('Raw concentration data'!M3),Bioreactor_data!$P4*'Raw concentration data'!M3-'Feed corrections'!M3,NA())</f>
        <v>#N/A</v>
      </c>
      <c r="N3" s="11" t="e">
        <f>IF(ISNUMBER('Raw concentration data'!N3),Bioreactor_data!$P4*'Raw concentration data'!N3-'Feed corrections'!N3,NA())</f>
        <v>#N/A</v>
      </c>
      <c r="O3" s="11" t="e">
        <f>IF(ISNUMBER('Raw concentration data'!#REF!),Bioreactor_data!$P4*'Raw concentration data'!#REF!-'Feed corrections'!O3,NA())</f>
        <v>#N/A</v>
      </c>
      <c r="P3" s="11" t="e">
        <f>IF(ISNUMBER('Raw concentration data'!P3),Bioreactor_data!$P4*'Raw concentration data'!P3-'Feed corrections'!P3,NA())</f>
        <v>#N/A</v>
      </c>
      <c r="Q3" s="11" t="e">
        <f>IF(ISNUMBER('Raw concentration data'!Q3),Bioreactor_data!$P4*'Raw concentration data'!Q3-'Feed corrections'!Q3,NA())</f>
        <v>#N/A</v>
      </c>
      <c r="R3" s="11" t="e">
        <f>IF(ISNUMBER('Raw concentration data'!R3),Bioreactor_data!$P4*'Raw concentration data'!R3-'Feed corrections'!R3,NA())</f>
        <v>#N/A</v>
      </c>
      <c r="S3" s="11" t="e">
        <f>IF(ISNUMBER('Raw concentration data'!S3),Bioreactor_data!$P4*'Raw concentration data'!S3-'Feed corrections'!S3,NA())</f>
        <v>#N/A</v>
      </c>
      <c r="T3" s="11" t="e">
        <f>IF(ISNUMBER('Raw concentration data'!T3),Bioreactor_data!$P4*'Raw concentration data'!T3-'Feed corrections'!T3,NA())</f>
        <v>#N/A</v>
      </c>
      <c r="U3" s="11" t="e">
        <f>IF(ISNUMBER('Raw concentration data'!U3),Bioreactor_data!$P4*'Raw concentration data'!U3-'Feed corrections'!U3,NA())</f>
        <v>#N/A</v>
      </c>
      <c r="V3" s="11" t="e">
        <f>IF(ISNUMBER('Raw concentration data'!V3),Bioreactor_data!$P4*'Raw concentration data'!V3-'Feed corrections'!V3,NA())</f>
        <v>#N/A</v>
      </c>
      <c r="W3" s="11" t="e">
        <f>IF(ISNUMBER('Raw concentration data'!W3),Bioreactor_data!$P4*'Raw concentration data'!W3-'Feed corrections'!W3,NA())</f>
        <v>#N/A</v>
      </c>
      <c r="AA3" s="39"/>
      <c r="AB3" s="39"/>
      <c r="AC3" s="39"/>
    </row>
    <row r="4" spans="1:29" x14ac:dyDescent="0.2">
      <c r="A4" s="3" t="str">
        <f>Bioreactor_data!B5</f>
        <v>S1</v>
      </c>
      <c r="B4" s="11">
        <f>IF(ISNUMBER('Raw concentration data'!B4),Bioreactor_data!$P5*'Raw concentration data'!B4-'Feed corrections'!B4,NA())</f>
        <v>-2.744918948246112</v>
      </c>
      <c r="C4" s="11">
        <f>IF(ISNUMBER('Raw concentration data'!O4),Bioreactor_data!$P5*'Raw concentration data'!O4-'Feed corrections'!C4,NA())</f>
        <v>1.3160784742753757</v>
      </c>
      <c r="D4" s="11" t="e">
        <f>IF(ISNUMBER('Raw concentration data'!D4),Bioreactor_data!$P5*'Raw concentration data'!D4-'Feed corrections'!D4,NA())</f>
        <v>#N/A</v>
      </c>
      <c r="E4" s="11" t="e">
        <f>IF(ISNUMBER('Raw concentration data'!E4),Bioreactor_data!$P5*'Raw concentration data'!E4-'Feed corrections'!E4,NA())</f>
        <v>#N/A</v>
      </c>
      <c r="F4" s="11" t="e">
        <f>IF(ISNUMBER('Raw concentration data'!F4),Bioreactor_data!$P5*'Raw concentration data'!F4-'Feed corrections'!F4,NA())</f>
        <v>#N/A</v>
      </c>
      <c r="G4" s="11" t="e">
        <f>IF(ISNUMBER('Raw concentration data'!G4),Bioreactor_data!$P5*'Raw concentration data'!G4-'Feed corrections'!G4,NA())</f>
        <v>#N/A</v>
      </c>
      <c r="H4" s="11" t="e">
        <f>IF(ISNUMBER('Raw concentration data'!H4),Bioreactor_data!$P5*'Raw concentration data'!H4-'Feed corrections'!H4,NA())</f>
        <v>#N/A</v>
      </c>
      <c r="I4" s="11" t="e">
        <f>IF(ISNUMBER('Raw concentration data'!I4),Bioreactor_data!$P5*'Raw concentration data'!I4-'Feed corrections'!I4,NA())</f>
        <v>#N/A</v>
      </c>
      <c r="J4" s="11" t="e">
        <f>IF(ISNUMBER('Raw concentration data'!J4),Bioreactor_data!$P5*'Raw concentration data'!J4-'Feed corrections'!J4,NA())</f>
        <v>#N/A</v>
      </c>
      <c r="K4" s="11" t="e">
        <f>IF(ISNUMBER('Raw concentration data'!K4),Bioreactor_data!$P5*'Raw concentration data'!K4-'Feed corrections'!K4,NA())</f>
        <v>#N/A</v>
      </c>
      <c r="L4" s="11" t="e">
        <f>IF(ISNUMBER('Raw concentration data'!L4),Bioreactor_data!$P5*'Raw concentration data'!L4-'Feed corrections'!L4,NA())</f>
        <v>#N/A</v>
      </c>
      <c r="M4" s="11" t="e">
        <f>IF(ISNUMBER('Raw concentration data'!M4),Bioreactor_data!$P5*'Raw concentration data'!M4-'Feed corrections'!M4,NA())</f>
        <v>#N/A</v>
      </c>
      <c r="N4" s="11" t="e">
        <f>IF(ISNUMBER('Raw concentration data'!N4),Bioreactor_data!$P5*'Raw concentration data'!N4-'Feed corrections'!N4,NA())</f>
        <v>#N/A</v>
      </c>
      <c r="O4" s="11" t="e">
        <f>IF(ISNUMBER('Raw concentration data'!#REF!),Bioreactor_data!$P5*'Raw concentration data'!#REF!-'Feed corrections'!O4,NA())</f>
        <v>#N/A</v>
      </c>
      <c r="P4" s="11" t="e">
        <f>IF(ISNUMBER('Raw concentration data'!P4),Bioreactor_data!$P5*'Raw concentration data'!P4-'Feed corrections'!P4,NA())</f>
        <v>#N/A</v>
      </c>
      <c r="Q4" s="11" t="e">
        <f>IF(ISNUMBER('Raw concentration data'!Q4),Bioreactor_data!$P5*'Raw concentration data'!Q4-'Feed corrections'!Q4,NA())</f>
        <v>#N/A</v>
      </c>
      <c r="R4" s="11" t="e">
        <f>IF(ISNUMBER('Raw concentration data'!R4),Bioreactor_data!$P5*'Raw concentration data'!R4-'Feed corrections'!R4,NA())</f>
        <v>#N/A</v>
      </c>
      <c r="S4" s="11" t="e">
        <f>IF(ISNUMBER('Raw concentration data'!S4),Bioreactor_data!$P5*'Raw concentration data'!S4-'Feed corrections'!S4,NA())</f>
        <v>#N/A</v>
      </c>
      <c r="T4" s="11" t="e">
        <f>IF(ISNUMBER('Raw concentration data'!T4),Bioreactor_data!$P5*'Raw concentration data'!T4-'Feed corrections'!T4,NA())</f>
        <v>#N/A</v>
      </c>
      <c r="U4" s="11" t="e">
        <f>IF(ISNUMBER('Raw concentration data'!U4),Bioreactor_data!$P5*'Raw concentration data'!U4-'Feed corrections'!U4,NA())</f>
        <v>#N/A</v>
      </c>
      <c r="V4" s="11" t="e">
        <f>IF(ISNUMBER('Raw concentration data'!V4),Bioreactor_data!$P5*'Raw concentration data'!V4-'Feed corrections'!V4,NA())</f>
        <v>#N/A</v>
      </c>
      <c r="W4" s="11" t="e">
        <f>IF(ISNUMBER('Raw concentration data'!W4),Bioreactor_data!$P5*'Raw concentration data'!W4-'Feed corrections'!W4,NA())</f>
        <v>#N/A</v>
      </c>
      <c r="AA4" s="39"/>
      <c r="AB4" s="39"/>
      <c r="AC4" s="39"/>
    </row>
    <row r="5" spans="1:29" x14ac:dyDescent="0.2">
      <c r="A5" s="3" t="str">
        <f>Bioreactor_data!B6</f>
        <v>S2</v>
      </c>
      <c r="B5" s="11">
        <f>IF(ISNUMBER('Raw concentration data'!B5),Bioreactor_data!$P6*'Raw concentration data'!B5-'Feed corrections'!B5,NA())</f>
        <v>-4.8391632952458954</v>
      </c>
      <c r="C5" s="11">
        <f>IF(ISNUMBER('Raw concentration data'!O5),Bioreactor_data!$P6*'Raw concentration data'!O5-'Feed corrections'!C5,NA())</f>
        <v>2.2998277921886414</v>
      </c>
      <c r="D5" s="11" t="e">
        <f>IF(ISNUMBER('Raw concentration data'!D5),Bioreactor_data!$P6*'Raw concentration data'!D5-'Feed corrections'!D5,NA())</f>
        <v>#N/A</v>
      </c>
      <c r="E5" s="11" t="e">
        <f>IF(ISNUMBER('Raw concentration data'!E5),Bioreactor_data!$P6*'Raw concentration data'!E5-'Feed corrections'!E5,NA())</f>
        <v>#N/A</v>
      </c>
      <c r="F5" s="11" t="e">
        <f>IF(ISNUMBER('Raw concentration data'!F5),Bioreactor_data!$P6*'Raw concentration data'!F5-'Feed corrections'!F5,NA())</f>
        <v>#N/A</v>
      </c>
      <c r="G5" s="11" t="e">
        <f>IF(ISNUMBER('Raw concentration data'!G5),Bioreactor_data!$P6*'Raw concentration data'!G5-'Feed corrections'!G5,NA())</f>
        <v>#N/A</v>
      </c>
      <c r="H5" s="11" t="e">
        <f>IF(ISNUMBER('Raw concentration data'!H5),Bioreactor_data!$P6*'Raw concentration data'!H5-'Feed corrections'!H5,NA())</f>
        <v>#N/A</v>
      </c>
      <c r="I5" s="11" t="e">
        <f>IF(ISNUMBER('Raw concentration data'!I5),Bioreactor_data!$P6*'Raw concentration data'!I5-'Feed corrections'!I5,NA())</f>
        <v>#N/A</v>
      </c>
      <c r="J5" s="11" t="e">
        <f>IF(ISNUMBER('Raw concentration data'!J5),Bioreactor_data!$P6*'Raw concentration data'!J5-'Feed corrections'!J5,NA())</f>
        <v>#N/A</v>
      </c>
      <c r="K5" s="11" t="e">
        <f>IF(ISNUMBER('Raw concentration data'!K5),Bioreactor_data!$P6*'Raw concentration data'!K5-'Feed corrections'!K5,NA())</f>
        <v>#N/A</v>
      </c>
      <c r="L5" s="11" t="e">
        <f>IF(ISNUMBER('Raw concentration data'!L5),Bioreactor_data!$P6*'Raw concentration data'!L5-'Feed corrections'!L5,NA())</f>
        <v>#N/A</v>
      </c>
      <c r="M5" s="11" t="e">
        <f>IF(ISNUMBER('Raw concentration data'!M5),Bioreactor_data!$P6*'Raw concentration data'!M5-'Feed corrections'!M5,NA())</f>
        <v>#N/A</v>
      </c>
      <c r="N5" s="11" t="e">
        <f>IF(ISNUMBER('Raw concentration data'!N5),Bioreactor_data!$P6*'Raw concentration data'!N5-'Feed corrections'!N5,NA())</f>
        <v>#N/A</v>
      </c>
      <c r="O5" s="11" t="e">
        <f>IF(ISNUMBER('Raw concentration data'!#REF!),Bioreactor_data!$P6*'Raw concentration data'!#REF!-'Feed corrections'!O5,NA())</f>
        <v>#N/A</v>
      </c>
      <c r="P5" s="11" t="e">
        <f>IF(ISNUMBER('Raw concentration data'!P5),Bioreactor_data!$P6*'Raw concentration data'!P5-'Feed corrections'!P5,NA())</f>
        <v>#N/A</v>
      </c>
      <c r="Q5" s="11" t="e">
        <f>IF(ISNUMBER('Raw concentration data'!Q5),Bioreactor_data!$P6*'Raw concentration data'!Q5-'Feed corrections'!Q5,NA())</f>
        <v>#N/A</v>
      </c>
      <c r="R5" s="11" t="e">
        <f>IF(ISNUMBER('Raw concentration data'!R5),Bioreactor_data!$P6*'Raw concentration data'!R5-'Feed corrections'!R5,NA())</f>
        <v>#N/A</v>
      </c>
      <c r="S5" s="11" t="e">
        <f>IF(ISNUMBER('Raw concentration data'!S5),Bioreactor_data!$P6*'Raw concentration data'!S5-'Feed corrections'!S5,NA())</f>
        <v>#N/A</v>
      </c>
      <c r="T5" s="11" t="e">
        <f>IF(ISNUMBER('Raw concentration data'!T5),Bioreactor_data!$P6*'Raw concentration data'!T5-'Feed corrections'!T5,NA())</f>
        <v>#N/A</v>
      </c>
      <c r="U5" s="11" t="e">
        <f>IF(ISNUMBER('Raw concentration data'!U5),Bioreactor_data!$P6*'Raw concentration data'!U5-'Feed corrections'!U5,NA())</f>
        <v>#N/A</v>
      </c>
      <c r="V5" s="11" t="e">
        <f>IF(ISNUMBER('Raw concentration data'!V5),Bioreactor_data!$P6*'Raw concentration data'!V5-'Feed corrections'!V5,NA())</f>
        <v>#N/A</v>
      </c>
      <c r="W5" s="11" t="e">
        <f>IF(ISNUMBER('Raw concentration data'!W5),Bioreactor_data!$P6*'Raw concentration data'!W5-'Feed corrections'!W5,NA())</f>
        <v>#N/A</v>
      </c>
      <c r="AA5" s="39"/>
      <c r="AB5" s="39"/>
      <c r="AC5" s="39"/>
    </row>
    <row r="6" spans="1:29" x14ac:dyDescent="0.2">
      <c r="A6" s="3" t="str">
        <f>Bioreactor_data!B7</f>
        <v>S3</v>
      </c>
      <c r="B6" s="11">
        <f>IF(ISNUMBER('Raw concentration data'!B6),Bioreactor_data!$P7*'Raw concentration data'!B6-'Feed corrections'!B6,NA())</f>
        <v>-8.1075779133520207</v>
      </c>
      <c r="C6" s="11">
        <f>IF(ISNUMBER('Raw concentration data'!O6),Bioreactor_data!$P7*'Raw concentration data'!O6-'Feed corrections'!C6,NA())</f>
        <v>3.841408094393111</v>
      </c>
      <c r="D6" s="11" t="e">
        <f>IF(ISNUMBER('Raw concentration data'!D6),Bioreactor_data!$P7*'Raw concentration data'!D6-'Feed corrections'!D6,NA())</f>
        <v>#N/A</v>
      </c>
      <c r="E6" s="11" t="e">
        <f>IF(ISNUMBER('Raw concentration data'!E6),Bioreactor_data!$P7*'Raw concentration data'!E6-'Feed corrections'!E6,NA())</f>
        <v>#N/A</v>
      </c>
      <c r="F6" s="11" t="e">
        <f>IF(ISNUMBER('Raw concentration data'!F6),Bioreactor_data!$P7*'Raw concentration data'!F6-'Feed corrections'!F6,NA())</f>
        <v>#N/A</v>
      </c>
      <c r="G6" s="11" t="e">
        <f>IF(ISNUMBER('Raw concentration data'!G6),Bioreactor_data!$P7*'Raw concentration data'!G6-'Feed corrections'!G6,NA())</f>
        <v>#N/A</v>
      </c>
      <c r="H6" s="11" t="e">
        <f>IF(ISNUMBER('Raw concentration data'!H6),Bioreactor_data!$P7*'Raw concentration data'!H6-'Feed corrections'!H6,NA())</f>
        <v>#N/A</v>
      </c>
      <c r="I6" s="11" t="e">
        <f>IF(ISNUMBER('Raw concentration data'!I6),Bioreactor_data!$P7*'Raw concentration data'!I6-'Feed corrections'!I6,NA())</f>
        <v>#N/A</v>
      </c>
      <c r="J6" s="11" t="e">
        <f>IF(ISNUMBER('Raw concentration data'!J6),Bioreactor_data!$P7*'Raw concentration data'!J6-'Feed corrections'!J6,NA())</f>
        <v>#N/A</v>
      </c>
      <c r="K6" s="11" t="e">
        <f>IF(ISNUMBER('Raw concentration data'!K6),Bioreactor_data!$P7*'Raw concentration data'!K6-'Feed corrections'!K6,NA())</f>
        <v>#N/A</v>
      </c>
      <c r="L6" s="11" t="e">
        <f>IF(ISNUMBER('Raw concentration data'!L6),Bioreactor_data!$P7*'Raw concentration data'!L6-'Feed corrections'!L6,NA())</f>
        <v>#N/A</v>
      </c>
      <c r="M6" s="11" t="e">
        <f>IF(ISNUMBER('Raw concentration data'!M6),Bioreactor_data!$P7*'Raw concentration data'!M6-'Feed corrections'!M6,NA())</f>
        <v>#N/A</v>
      </c>
      <c r="N6" s="11" t="e">
        <f>IF(ISNUMBER('Raw concentration data'!N6),Bioreactor_data!$P7*'Raw concentration data'!N6-'Feed corrections'!N6,NA())</f>
        <v>#N/A</v>
      </c>
      <c r="O6" s="11" t="e">
        <f>IF(ISNUMBER('Raw concentration data'!#REF!),Bioreactor_data!$P7*'Raw concentration data'!#REF!-'Feed corrections'!O6,NA())</f>
        <v>#N/A</v>
      </c>
      <c r="P6" s="11" t="e">
        <f>IF(ISNUMBER('Raw concentration data'!P6),Bioreactor_data!$P7*'Raw concentration data'!P6-'Feed corrections'!P6,NA())</f>
        <v>#N/A</v>
      </c>
      <c r="Q6" s="11" t="e">
        <f>IF(ISNUMBER('Raw concentration data'!Q6),Bioreactor_data!$P7*'Raw concentration data'!Q6-'Feed corrections'!Q6,NA())</f>
        <v>#N/A</v>
      </c>
      <c r="R6" s="11" t="e">
        <f>IF(ISNUMBER('Raw concentration data'!R6),Bioreactor_data!$P7*'Raw concentration data'!R6-'Feed corrections'!R6,NA())</f>
        <v>#N/A</v>
      </c>
      <c r="S6" s="11" t="e">
        <f>IF(ISNUMBER('Raw concentration data'!S6),Bioreactor_data!$P7*'Raw concentration data'!S6-'Feed corrections'!S6,NA())</f>
        <v>#N/A</v>
      </c>
      <c r="T6" s="11" t="e">
        <f>IF(ISNUMBER('Raw concentration data'!T6),Bioreactor_data!$P7*'Raw concentration data'!T6-'Feed corrections'!T6,NA())</f>
        <v>#N/A</v>
      </c>
      <c r="U6" s="11" t="e">
        <f>IF(ISNUMBER('Raw concentration data'!U6),Bioreactor_data!$P7*'Raw concentration data'!U6-'Feed corrections'!U6,NA())</f>
        <v>#N/A</v>
      </c>
      <c r="V6" s="11" t="e">
        <f>IF(ISNUMBER('Raw concentration data'!V6),Bioreactor_data!$P7*'Raw concentration data'!V6-'Feed corrections'!V6,NA())</f>
        <v>#N/A</v>
      </c>
      <c r="W6" s="11" t="e">
        <f>IF(ISNUMBER('Raw concentration data'!W6),Bioreactor_data!$P7*'Raw concentration data'!W6-'Feed corrections'!W6,NA())</f>
        <v>#N/A</v>
      </c>
      <c r="AA6" s="39"/>
      <c r="AB6" s="39"/>
      <c r="AC6" s="39"/>
    </row>
    <row r="7" spans="1:29" x14ac:dyDescent="0.2">
      <c r="A7" s="3" t="str">
        <f>Bioreactor_data!B8</f>
        <v>S4</v>
      </c>
      <c r="B7" s="11">
        <f>IF(ISNUMBER('Raw concentration data'!B7),Bioreactor_data!$P8*'Raw concentration data'!B7-'Feed corrections'!B7,NA())</f>
        <v>-13.190111790416445</v>
      </c>
      <c r="C7" s="11">
        <f>IF(ISNUMBER('Raw concentration data'!O7),Bioreactor_data!$P8*'Raw concentration data'!O7-'Feed corrections'!C7,NA())</f>
        <v>6.247070723650177</v>
      </c>
      <c r="D7" s="11" t="e">
        <f>IF(ISNUMBER('Raw concentration data'!D7),Bioreactor_data!$P8*'Raw concentration data'!D7-'Feed corrections'!D7,NA())</f>
        <v>#N/A</v>
      </c>
      <c r="E7" s="11" t="e">
        <f>IF(ISNUMBER('Raw concentration data'!E7),Bioreactor_data!$P8*'Raw concentration data'!E7-'Feed corrections'!E7,NA())</f>
        <v>#N/A</v>
      </c>
      <c r="F7" s="11" t="e">
        <f>IF(ISNUMBER('Raw concentration data'!F7),Bioreactor_data!$P8*'Raw concentration data'!F7-'Feed corrections'!F7,NA())</f>
        <v>#N/A</v>
      </c>
      <c r="G7" s="11" t="e">
        <f>IF(ISNUMBER('Raw concentration data'!G7),Bioreactor_data!$P8*'Raw concentration data'!G7-'Feed corrections'!G7,NA())</f>
        <v>#N/A</v>
      </c>
      <c r="H7" s="11" t="e">
        <f>IF(ISNUMBER('Raw concentration data'!H7),Bioreactor_data!$P8*'Raw concentration data'!H7-'Feed corrections'!H7,NA())</f>
        <v>#N/A</v>
      </c>
      <c r="I7" s="11" t="e">
        <f>IF(ISNUMBER('Raw concentration data'!I7),Bioreactor_data!$P8*'Raw concentration data'!I7-'Feed corrections'!I7,NA())</f>
        <v>#N/A</v>
      </c>
      <c r="J7" s="11" t="e">
        <f>IF(ISNUMBER('Raw concentration data'!J7),Bioreactor_data!$P8*'Raw concentration data'!J7-'Feed corrections'!J7,NA())</f>
        <v>#N/A</v>
      </c>
      <c r="K7" s="11" t="e">
        <f>IF(ISNUMBER('Raw concentration data'!K7),Bioreactor_data!$P8*'Raw concentration data'!K7-'Feed corrections'!K7,NA())</f>
        <v>#N/A</v>
      </c>
      <c r="L7" s="11" t="e">
        <f>IF(ISNUMBER('Raw concentration data'!L7),Bioreactor_data!$P8*'Raw concentration data'!L7-'Feed corrections'!L7,NA())</f>
        <v>#N/A</v>
      </c>
      <c r="M7" s="11" t="e">
        <f>IF(ISNUMBER('Raw concentration data'!M7),Bioreactor_data!$P8*'Raw concentration data'!M7-'Feed corrections'!M7,NA())</f>
        <v>#N/A</v>
      </c>
      <c r="N7" s="11" t="e">
        <f>IF(ISNUMBER('Raw concentration data'!N7),Bioreactor_data!$P8*'Raw concentration data'!N7-'Feed corrections'!N7,NA())</f>
        <v>#N/A</v>
      </c>
      <c r="O7" s="11" t="e">
        <f>IF(ISNUMBER('Raw concentration data'!#REF!),Bioreactor_data!$P8*'Raw concentration data'!#REF!-'Feed corrections'!O7,NA())</f>
        <v>#N/A</v>
      </c>
      <c r="P7" s="11" t="e">
        <f>IF(ISNUMBER('Raw concentration data'!P7),Bioreactor_data!$P8*'Raw concentration data'!P7-'Feed corrections'!P7,NA())</f>
        <v>#N/A</v>
      </c>
      <c r="Q7" s="11" t="e">
        <f>IF(ISNUMBER('Raw concentration data'!Q7),Bioreactor_data!$P8*'Raw concentration data'!Q7-'Feed corrections'!Q7,NA())</f>
        <v>#N/A</v>
      </c>
      <c r="R7" s="11" t="e">
        <f>IF(ISNUMBER('Raw concentration data'!R7),Bioreactor_data!$P8*'Raw concentration data'!R7-'Feed corrections'!R7,NA())</f>
        <v>#N/A</v>
      </c>
      <c r="S7" s="11" t="e">
        <f>IF(ISNUMBER('Raw concentration data'!S7),Bioreactor_data!$P8*'Raw concentration data'!S7-'Feed corrections'!S7,NA())</f>
        <v>#N/A</v>
      </c>
      <c r="T7" s="11" t="e">
        <f>IF(ISNUMBER('Raw concentration data'!T7),Bioreactor_data!$P8*'Raw concentration data'!T7-'Feed corrections'!T7,NA())</f>
        <v>#N/A</v>
      </c>
      <c r="U7" s="11" t="e">
        <f>IF(ISNUMBER('Raw concentration data'!U7),Bioreactor_data!$P8*'Raw concentration data'!U7-'Feed corrections'!U7,NA())</f>
        <v>#N/A</v>
      </c>
      <c r="V7" s="11" t="e">
        <f>IF(ISNUMBER('Raw concentration data'!V7),Bioreactor_data!$P8*'Raw concentration data'!V7-'Feed corrections'!V7,NA())</f>
        <v>#N/A</v>
      </c>
      <c r="W7" s="11" t="e">
        <f>IF(ISNUMBER('Raw concentration data'!W7),Bioreactor_data!$P8*'Raw concentration data'!W7-'Feed corrections'!W7,NA())</f>
        <v>#N/A</v>
      </c>
    </row>
    <row r="8" spans="1:29" x14ac:dyDescent="0.2">
      <c r="A8" s="3" t="str">
        <f>Bioreactor_data!B9</f>
        <v>S5</v>
      </c>
      <c r="B8" s="11">
        <f>IF(ISNUMBER('Raw concentration data'!B8),Bioreactor_data!$P9*'Raw concentration data'!B8-'Feed corrections'!B8,NA())</f>
        <v>-21.0335197270288</v>
      </c>
      <c r="C8" s="11">
        <f>IF(ISNUMBER('Raw concentration data'!O8),Bioreactor_data!$P9*'Raw concentration data'!O8-'Feed corrections'!C8,NA())</f>
        <v>9.9680492517119177</v>
      </c>
      <c r="D8" s="11" t="e">
        <f>IF(ISNUMBER('Raw concentration data'!D8),Bioreactor_data!$P9*'Raw concentration data'!D8-'Feed corrections'!D8,NA())</f>
        <v>#N/A</v>
      </c>
      <c r="E8" s="11" t="e">
        <f>IF(ISNUMBER('Raw concentration data'!E8),Bioreactor_data!$P9*'Raw concentration data'!E8-'Feed corrections'!E8,NA())</f>
        <v>#N/A</v>
      </c>
      <c r="F8" s="11" t="e">
        <f>IF(ISNUMBER('Raw concentration data'!F8),Bioreactor_data!$P9*'Raw concentration data'!F8-'Feed corrections'!F8,NA())</f>
        <v>#N/A</v>
      </c>
      <c r="G8" s="11" t="e">
        <f>IF(ISNUMBER('Raw concentration data'!G8),Bioreactor_data!$P9*'Raw concentration data'!G8-'Feed corrections'!G8,NA())</f>
        <v>#N/A</v>
      </c>
      <c r="H8" s="11" t="e">
        <f>IF(ISNUMBER('Raw concentration data'!H8),Bioreactor_data!$P9*'Raw concentration data'!H8-'Feed corrections'!H8,NA())</f>
        <v>#N/A</v>
      </c>
      <c r="I8" s="11" t="e">
        <f>IF(ISNUMBER('Raw concentration data'!I8),Bioreactor_data!$P9*'Raw concentration data'!I8-'Feed corrections'!I8,NA())</f>
        <v>#N/A</v>
      </c>
      <c r="J8" s="11" t="e">
        <f>IF(ISNUMBER('Raw concentration data'!J8),Bioreactor_data!$P9*'Raw concentration data'!J8-'Feed corrections'!J8,NA())</f>
        <v>#N/A</v>
      </c>
      <c r="K8" s="11" t="e">
        <f>IF(ISNUMBER('Raw concentration data'!K8),Bioreactor_data!$P9*'Raw concentration data'!K8-'Feed corrections'!K8,NA())</f>
        <v>#N/A</v>
      </c>
      <c r="L8" s="11" t="e">
        <f>IF(ISNUMBER('Raw concentration data'!L8),Bioreactor_data!$P9*'Raw concentration data'!L8-'Feed corrections'!L8,NA())</f>
        <v>#N/A</v>
      </c>
      <c r="M8" s="11" t="e">
        <f>IF(ISNUMBER('Raw concentration data'!M8),Bioreactor_data!$P9*'Raw concentration data'!M8-'Feed corrections'!M8,NA())</f>
        <v>#N/A</v>
      </c>
      <c r="N8" s="11" t="e">
        <f>IF(ISNUMBER('Raw concentration data'!N8),Bioreactor_data!$P9*'Raw concentration data'!N8-'Feed corrections'!N8,NA())</f>
        <v>#N/A</v>
      </c>
      <c r="O8" s="11" t="e">
        <f>IF(ISNUMBER('Raw concentration data'!#REF!),Bioreactor_data!$P9*'Raw concentration data'!#REF!-'Feed corrections'!O8,NA())</f>
        <v>#N/A</v>
      </c>
      <c r="P8" s="11" t="e">
        <f>IF(ISNUMBER('Raw concentration data'!P8),Bioreactor_data!$P9*'Raw concentration data'!P8-'Feed corrections'!P8,NA())</f>
        <v>#N/A</v>
      </c>
      <c r="Q8" s="11" t="e">
        <f>IF(ISNUMBER('Raw concentration data'!Q8),Bioreactor_data!$P9*'Raw concentration data'!Q8-'Feed corrections'!Q8,NA())</f>
        <v>#N/A</v>
      </c>
      <c r="R8" s="11" t="e">
        <f>IF(ISNUMBER('Raw concentration data'!R8),Bioreactor_data!$P9*'Raw concentration data'!R8-'Feed corrections'!R8,NA())</f>
        <v>#N/A</v>
      </c>
      <c r="S8" s="11" t="e">
        <f>IF(ISNUMBER('Raw concentration data'!S8),Bioreactor_data!$P9*'Raw concentration data'!S8-'Feed corrections'!S8,NA())</f>
        <v>#N/A</v>
      </c>
      <c r="T8" s="11" t="e">
        <f>IF(ISNUMBER('Raw concentration data'!T8),Bioreactor_data!$P9*'Raw concentration data'!T8-'Feed corrections'!T8,NA())</f>
        <v>#N/A</v>
      </c>
      <c r="U8" s="11" t="e">
        <f>IF(ISNUMBER('Raw concentration data'!U8),Bioreactor_data!$P9*'Raw concentration data'!U8-'Feed corrections'!U8,NA())</f>
        <v>#N/A</v>
      </c>
      <c r="V8" s="11" t="e">
        <f>IF(ISNUMBER('Raw concentration data'!V8),Bioreactor_data!$P9*'Raw concentration data'!V8-'Feed corrections'!V8,NA())</f>
        <v>#N/A</v>
      </c>
      <c r="W8" s="11" t="e">
        <f>IF(ISNUMBER('Raw concentration data'!W8),Bioreactor_data!$P9*'Raw concentration data'!W8-'Feed corrections'!W8,NA())</f>
        <v>#N/A</v>
      </c>
    </row>
    <row r="9" spans="1:29" x14ac:dyDescent="0.2">
      <c r="A9" s="3" t="str">
        <f>Bioreactor_data!B10</f>
        <v>S6</v>
      </c>
      <c r="B9" s="11">
        <f>IF(ISNUMBER('Raw concentration data'!B9),Bioreactor_data!$P10*'Raw concentration data'!B9-'Feed corrections'!B9,NA())</f>
        <v>-32.877152030686702</v>
      </c>
      <c r="C9" s="11">
        <f>IF(ISNUMBER('Raw concentration data'!O9),Bioreactor_data!$P10*'Raw concentration data'!O9-'Feed corrections'!C9,NA())</f>
        <v>15.591331982225176</v>
      </c>
      <c r="D9" s="11" t="e">
        <f>IF(ISNUMBER('Raw concentration data'!D9),Bioreactor_data!$P10*'Raw concentration data'!D9-'Feed corrections'!D9,NA())</f>
        <v>#N/A</v>
      </c>
      <c r="E9" s="11" t="e">
        <f>IF(ISNUMBER('Raw concentration data'!E9),Bioreactor_data!$P10*'Raw concentration data'!E9-'Feed corrections'!E9,NA())</f>
        <v>#N/A</v>
      </c>
      <c r="F9" s="11" t="e">
        <f>IF(ISNUMBER('Raw concentration data'!F9),Bioreactor_data!$P10*'Raw concentration data'!F9-'Feed corrections'!F9,NA())</f>
        <v>#N/A</v>
      </c>
      <c r="G9" s="11" t="e">
        <f>IF(ISNUMBER('Raw concentration data'!G9),Bioreactor_data!$P10*'Raw concentration data'!G9-'Feed corrections'!G9,NA())</f>
        <v>#N/A</v>
      </c>
      <c r="H9" s="11" t="e">
        <f>IF(ISNUMBER('Raw concentration data'!H9),Bioreactor_data!$P10*'Raw concentration data'!H9-'Feed corrections'!H9,NA())</f>
        <v>#N/A</v>
      </c>
      <c r="I9" s="11" t="e">
        <f>IF(ISNUMBER('Raw concentration data'!I9),Bioreactor_data!$P10*'Raw concentration data'!I9-'Feed corrections'!I9,NA())</f>
        <v>#N/A</v>
      </c>
      <c r="J9" s="11" t="e">
        <f>IF(ISNUMBER('Raw concentration data'!J9),Bioreactor_data!$P10*'Raw concentration data'!J9-'Feed corrections'!J9,NA())</f>
        <v>#N/A</v>
      </c>
      <c r="K9" s="11" t="e">
        <f>IF(ISNUMBER('Raw concentration data'!K9),Bioreactor_data!$P10*'Raw concentration data'!K9-'Feed corrections'!K9,NA())</f>
        <v>#N/A</v>
      </c>
      <c r="L9" s="11" t="e">
        <f>IF(ISNUMBER('Raw concentration data'!L9),Bioreactor_data!$P10*'Raw concentration data'!L9-'Feed corrections'!L9,NA())</f>
        <v>#N/A</v>
      </c>
      <c r="M9" s="11" t="e">
        <f>IF(ISNUMBER('Raw concentration data'!M9),Bioreactor_data!$P10*'Raw concentration data'!M9-'Feed corrections'!M9,NA())</f>
        <v>#N/A</v>
      </c>
      <c r="N9" s="11" t="e">
        <f>IF(ISNUMBER('Raw concentration data'!N9),Bioreactor_data!$P10*'Raw concentration data'!N9-'Feed corrections'!N9,NA())</f>
        <v>#N/A</v>
      </c>
      <c r="O9" s="11" t="e">
        <f>IF(ISNUMBER('Raw concentration data'!#REF!),Bioreactor_data!$P10*'Raw concentration data'!#REF!-'Feed corrections'!O9,NA())</f>
        <v>#N/A</v>
      </c>
      <c r="P9" s="11" t="e">
        <f>IF(ISNUMBER('Raw concentration data'!P9),Bioreactor_data!$P10*'Raw concentration data'!P9-'Feed corrections'!P9,NA())</f>
        <v>#N/A</v>
      </c>
      <c r="Q9" s="11" t="e">
        <f>IF(ISNUMBER('Raw concentration data'!Q9),Bioreactor_data!$P10*'Raw concentration data'!Q9-'Feed corrections'!Q9,NA())</f>
        <v>#N/A</v>
      </c>
      <c r="R9" s="11" t="e">
        <f>IF(ISNUMBER('Raw concentration data'!R9),Bioreactor_data!$P10*'Raw concentration data'!R9-'Feed corrections'!R9,NA())</f>
        <v>#N/A</v>
      </c>
      <c r="S9" s="11" t="e">
        <f>IF(ISNUMBER('Raw concentration data'!S9),Bioreactor_data!$P10*'Raw concentration data'!S9-'Feed corrections'!S9,NA())</f>
        <v>#N/A</v>
      </c>
      <c r="T9" s="11" t="e">
        <f>IF(ISNUMBER('Raw concentration data'!T9),Bioreactor_data!$P10*'Raw concentration data'!T9-'Feed corrections'!T9,NA())</f>
        <v>#N/A</v>
      </c>
      <c r="U9" s="11" t="e">
        <f>IF(ISNUMBER('Raw concentration data'!U9),Bioreactor_data!$P10*'Raw concentration data'!U9-'Feed corrections'!U9,NA())</f>
        <v>#N/A</v>
      </c>
      <c r="V9" s="11" t="e">
        <f>IF(ISNUMBER('Raw concentration data'!V9),Bioreactor_data!$P10*'Raw concentration data'!V9-'Feed corrections'!V9,NA())</f>
        <v>#N/A</v>
      </c>
      <c r="W9" s="11" t="e">
        <f>IF(ISNUMBER('Raw concentration data'!W9),Bioreactor_data!$P10*'Raw concentration data'!W9-'Feed corrections'!W9,NA())</f>
        <v>#N/A</v>
      </c>
    </row>
    <row r="10" spans="1:29" x14ac:dyDescent="0.2">
      <c r="A10" s="3" t="str">
        <f>Bioreactor_data!B11</f>
        <v>S7</v>
      </c>
      <c r="B10" s="11">
        <f>IF(ISNUMBER('Raw concentration data'!B10),Bioreactor_data!$P11*'Raw concentration data'!B10-'Feed corrections'!B10,NA())</f>
        <v>-49.718443590082941</v>
      </c>
      <c r="C10" s="11">
        <f>IF(ISNUMBER('Raw concentration data'!O10),Bioreactor_data!$P11*'Raw concentration data'!O10-'Feed corrections'!C10,NA())</f>
        <v>23.591396578676207</v>
      </c>
      <c r="D10" s="11" t="e">
        <f>IF(ISNUMBER('Raw concentration data'!D10),Bioreactor_data!$P11*'Raw concentration data'!D10-'Feed corrections'!D10,NA())</f>
        <v>#N/A</v>
      </c>
      <c r="E10" s="11" t="e">
        <f>IF(ISNUMBER('Raw concentration data'!E10),Bioreactor_data!$P11*'Raw concentration data'!E10-'Feed corrections'!E10,NA())</f>
        <v>#N/A</v>
      </c>
      <c r="F10" s="11" t="e">
        <f>IF(ISNUMBER('Raw concentration data'!F10),Bioreactor_data!$P11*'Raw concentration data'!F10-'Feed corrections'!F10,NA())</f>
        <v>#N/A</v>
      </c>
      <c r="G10" s="11" t="e">
        <f>IF(ISNUMBER('Raw concentration data'!G10),Bioreactor_data!$P11*'Raw concentration data'!G10-'Feed corrections'!G10,NA())</f>
        <v>#N/A</v>
      </c>
      <c r="H10" s="11" t="e">
        <f>IF(ISNUMBER('Raw concentration data'!H10),Bioreactor_data!$P11*'Raw concentration data'!H10-'Feed corrections'!H10,NA())</f>
        <v>#N/A</v>
      </c>
      <c r="I10" s="11" t="e">
        <f>IF(ISNUMBER('Raw concentration data'!I10),Bioreactor_data!$P11*'Raw concentration data'!I10-'Feed corrections'!I10,NA())</f>
        <v>#N/A</v>
      </c>
      <c r="J10" s="11" t="e">
        <f>IF(ISNUMBER('Raw concentration data'!J10),Bioreactor_data!$P11*'Raw concentration data'!J10-'Feed corrections'!J10,NA())</f>
        <v>#N/A</v>
      </c>
      <c r="K10" s="11" t="e">
        <f>IF(ISNUMBER('Raw concentration data'!K10),Bioreactor_data!$P11*'Raw concentration data'!K10-'Feed corrections'!K10,NA())</f>
        <v>#N/A</v>
      </c>
      <c r="L10" s="11" t="e">
        <f>IF(ISNUMBER('Raw concentration data'!L10),Bioreactor_data!$P11*'Raw concentration data'!L10-'Feed corrections'!L10,NA())</f>
        <v>#N/A</v>
      </c>
      <c r="M10" s="11" t="e">
        <f>IF(ISNUMBER('Raw concentration data'!M10),Bioreactor_data!$P11*'Raw concentration data'!M10-'Feed corrections'!M10,NA())</f>
        <v>#N/A</v>
      </c>
      <c r="N10" s="11" t="e">
        <f>IF(ISNUMBER('Raw concentration data'!N10),Bioreactor_data!$P11*'Raw concentration data'!N10-'Feed corrections'!N10,NA())</f>
        <v>#N/A</v>
      </c>
      <c r="O10" s="11" t="e">
        <f>IF(ISNUMBER('Raw concentration data'!#REF!),Bioreactor_data!$P11*'Raw concentration data'!#REF!-'Feed corrections'!O10,NA())</f>
        <v>#N/A</v>
      </c>
      <c r="P10" s="11" t="e">
        <f>IF(ISNUMBER('Raw concentration data'!P10),Bioreactor_data!$P11*'Raw concentration data'!P10-'Feed corrections'!P10,NA())</f>
        <v>#N/A</v>
      </c>
      <c r="Q10" s="11" t="e">
        <f>IF(ISNUMBER('Raw concentration data'!Q10),Bioreactor_data!$P11*'Raw concentration data'!Q10-'Feed corrections'!Q10,NA())</f>
        <v>#N/A</v>
      </c>
      <c r="R10" s="11" t="e">
        <f>IF(ISNUMBER('Raw concentration data'!R10),Bioreactor_data!$P11*'Raw concentration data'!R10-'Feed corrections'!R10,NA())</f>
        <v>#N/A</v>
      </c>
      <c r="S10" s="11" t="e">
        <f>IF(ISNUMBER('Raw concentration data'!S10),Bioreactor_data!$P11*'Raw concentration data'!S10-'Feed corrections'!S10,NA())</f>
        <v>#N/A</v>
      </c>
      <c r="T10" s="11" t="e">
        <f>IF(ISNUMBER('Raw concentration data'!T10),Bioreactor_data!$P11*'Raw concentration data'!T10-'Feed corrections'!T10,NA())</f>
        <v>#N/A</v>
      </c>
      <c r="U10" s="11" t="e">
        <f>IF(ISNUMBER('Raw concentration data'!U10),Bioreactor_data!$P11*'Raw concentration data'!U10-'Feed corrections'!U10,NA())</f>
        <v>#N/A</v>
      </c>
      <c r="V10" s="11" t="e">
        <f>IF(ISNUMBER('Raw concentration data'!V10),Bioreactor_data!$P11*'Raw concentration data'!V10-'Feed corrections'!V10,NA())</f>
        <v>#N/A</v>
      </c>
      <c r="W10" s="11" t="e">
        <f>IF(ISNUMBER('Raw concentration data'!W10),Bioreactor_data!$P11*'Raw concentration data'!W10-'Feed corrections'!W10,NA())</f>
        <v>#N/A</v>
      </c>
    </row>
    <row r="11" spans="1:29" x14ac:dyDescent="0.2">
      <c r="A11" s="3" t="str">
        <f>Bioreactor_data!B12</f>
        <v>S8</v>
      </c>
      <c r="B11" s="11">
        <f>IF(ISNUMBER('Raw concentration data'!B11),Bioreactor_data!$P12*'Raw concentration data'!B11-'Feed corrections'!B11,NA())</f>
        <v>-71.891523134802441</v>
      </c>
      <c r="C11" s="11">
        <f>IF(ISNUMBER('Raw concentration data'!O11),Bioreactor_data!$P12*'Raw concentration data'!O11-'Feed corrections'!C11,NA())</f>
        <v>34.123684543609244</v>
      </c>
      <c r="D11" s="11" t="e">
        <f>IF(ISNUMBER('Raw concentration data'!D11),Bioreactor_data!$P12*'Raw concentration data'!D11-'Feed corrections'!D11,NA())</f>
        <v>#N/A</v>
      </c>
      <c r="E11" s="11" t="e">
        <f>IF(ISNUMBER('Raw concentration data'!E11),Bioreactor_data!$P12*'Raw concentration data'!E11-'Feed corrections'!E11,NA())</f>
        <v>#N/A</v>
      </c>
      <c r="F11" s="11" t="e">
        <f>IF(ISNUMBER('Raw concentration data'!F11),Bioreactor_data!$P12*'Raw concentration data'!F11-'Feed corrections'!F11,NA())</f>
        <v>#N/A</v>
      </c>
      <c r="G11" s="11" t="e">
        <f>IF(ISNUMBER('Raw concentration data'!G11),Bioreactor_data!$P12*'Raw concentration data'!G11-'Feed corrections'!G11,NA())</f>
        <v>#N/A</v>
      </c>
      <c r="H11" s="11" t="e">
        <f>IF(ISNUMBER('Raw concentration data'!H11),Bioreactor_data!$P12*'Raw concentration data'!H11-'Feed corrections'!H11,NA())</f>
        <v>#N/A</v>
      </c>
      <c r="I11" s="11" t="e">
        <f>IF(ISNUMBER('Raw concentration data'!I11),Bioreactor_data!$P12*'Raw concentration data'!I11-'Feed corrections'!I11,NA())</f>
        <v>#N/A</v>
      </c>
      <c r="J11" s="11" t="e">
        <f>IF(ISNUMBER('Raw concentration data'!J11),Bioreactor_data!$P12*'Raw concentration data'!J11-'Feed corrections'!J11,NA())</f>
        <v>#N/A</v>
      </c>
      <c r="K11" s="11" t="e">
        <f>IF(ISNUMBER('Raw concentration data'!K11),Bioreactor_data!$P12*'Raw concentration data'!K11-'Feed corrections'!K11,NA())</f>
        <v>#N/A</v>
      </c>
      <c r="L11" s="11" t="e">
        <f>IF(ISNUMBER('Raw concentration data'!L11),Bioreactor_data!$P12*'Raw concentration data'!L11-'Feed corrections'!L11,NA())</f>
        <v>#N/A</v>
      </c>
      <c r="M11" s="11" t="e">
        <f>IF(ISNUMBER('Raw concentration data'!M11),Bioreactor_data!$P12*'Raw concentration data'!M11-'Feed corrections'!M11,NA())</f>
        <v>#N/A</v>
      </c>
      <c r="N11" s="11" t="e">
        <f>IF(ISNUMBER('Raw concentration data'!N11),Bioreactor_data!$P12*'Raw concentration data'!N11-'Feed corrections'!N11,NA())</f>
        <v>#N/A</v>
      </c>
      <c r="O11" s="11" t="e">
        <f>IF(ISNUMBER('Raw concentration data'!#REF!),Bioreactor_data!$P12*'Raw concentration data'!#REF!-'Feed corrections'!O11,NA())</f>
        <v>#N/A</v>
      </c>
      <c r="P11" s="11" t="e">
        <f>IF(ISNUMBER('Raw concentration data'!P11),Bioreactor_data!$P12*'Raw concentration data'!P11-'Feed corrections'!P11,NA())</f>
        <v>#N/A</v>
      </c>
      <c r="Q11" s="11" t="e">
        <f>IF(ISNUMBER('Raw concentration data'!Q11),Bioreactor_data!$P12*'Raw concentration data'!Q11-'Feed corrections'!Q11,NA())</f>
        <v>#N/A</v>
      </c>
      <c r="R11" s="11" t="e">
        <f>IF(ISNUMBER('Raw concentration data'!R11),Bioreactor_data!$P12*'Raw concentration data'!R11-'Feed corrections'!R11,NA())</f>
        <v>#N/A</v>
      </c>
      <c r="S11" s="11" t="e">
        <f>IF(ISNUMBER('Raw concentration data'!S11),Bioreactor_data!$P12*'Raw concentration data'!S11-'Feed corrections'!S11,NA())</f>
        <v>#N/A</v>
      </c>
      <c r="T11" s="11" t="e">
        <f>IF(ISNUMBER('Raw concentration data'!T11),Bioreactor_data!$P12*'Raw concentration data'!T11-'Feed corrections'!T11,NA())</f>
        <v>#N/A</v>
      </c>
      <c r="U11" s="11" t="e">
        <f>IF(ISNUMBER('Raw concentration data'!U11),Bioreactor_data!$P12*'Raw concentration data'!U11-'Feed corrections'!U11,NA())</f>
        <v>#N/A</v>
      </c>
      <c r="V11" s="11" t="e">
        <f>IF(ISNUMBER('Raw concentration data'!V11),Bioreactor_data!$P12*'Raw concentration data'!V11-'Feed corrections'!V11,NA())</f>
        <v>#N/A</v>
      </c>
      <c r="W11" s="11" t="e">
        <f>IF(ISNUMBER('Raw concentration data'!W11),Bioreactor_data!$P12*'Raw concentration data'!W11-'Feed corrections'!W11,NA())</f>
        <v>#N/A</v>
      </c>
    </row>
    <row r="12" spans="1:29" x14ac:dyDescent="0.2">
      <c r="A12" s="3" t="str">
        <f>Bioreactor_data!B13</f>
        <v>S9</v>
      </c>
      <c r="B12" s="11">
        <f>IF(ISNUMBER('Raw concentration data'!B12),Bioreactor_data!$P13*'Raw concentration data'!B12-'Feed corrections'!B12,NA())</f>
        <v>-100.44711444900904</v>
      </c>
      <c r="C12" s="11">
        <f>IF(ISNUMBER('Raw concentration data'!O12),Bioreactor_data!$P13*'Raw concentration data'!O12-'Feed corrections'!C12,NA())</f>
        <v>47.619079066236687</v>
      </c>
      <c r="D12" s="11" t="e">
        <f>IF(ISNUMBER('Raw concentration data'!D12),Bioreactor_data!$P13*'Raw concentration data'!D12-'Feed corrections'!D12,NA())</f>
        <v>#N/A</v>
      </c>
      <c r="E12" s="11" t="e">
        <f>IF(ISNUMBER('Raw concentration data'!E12),Bioreactor_data!$P13*'Raw concentration data'!E12-'Feed corrections'!E12,NA())</f>
        <v>#N/A</v>
      </c>
      <c r="F12" s="11" t="e">
        <f>IF(ISNUMBER('Raw concentration data'!F12),Bioreactor_data!$P13*'Raw concentration data'!F12-'Feed corrections'!F12,NA())</f>
        <v>#N/A</v>
      </c>
      <c r="G12" s="11" t="e">
        <f>IF(ISNUMBER('Raw concentration data'!G12),Bioreactor_data!$P13*'Raw concentration data'!G12-'Feed corrections'!G12,NA())</f>
        <v>#N/A</v>
      </c>
      <c r="H12" s="11" t="e">
        <f>IF(ISNUMBER('Raw concentration data'!H12),Bioreactor_data!$P13*'Raw concentration data'!H12-'Feed corrections'!H12,NA())</f>
        <v>#N/A</v>
      </c>
      <c r="I12" s="11" t="e">
        <f>IF(ISNUMBER('Raw concentration data'!I12),Bioreactor_data!$P13*'Raw concentration data'!I12-'Feed corrections'!I12,NA())</f>
        <v>#N/A</v>
      </c>
      <c r="J12" s="11" t="e">
        <f>IF(ISNUMBER('Raw concentration data'!J12),Bioreactor_data!$P13*'Raw concentration data'!J12-'Feed corrections'!J12,NA())</f>
        <v>#N/A</v>
      </c>
      <c r="K12" s="11" t="e">
        <f>IF(ISNUMBER('Raw concentration data'!K12),Bioreactor_data!$P13*'Raw concentration data'!K12-'Feed corrections'!K12,NA())</f>
        <v>#N/A</v>
      </c>
      <c r="L12" s="11" t="e">
        <f>IF(ISNUMBER('Raw concentration data'!L12),Bioreactor_data!$P13*'Raw concentration data'!L12-'Feed corrections'!L12,NA())</f>
        <v>#N/A</v>
      </c>
      <c r="M12" s="11" t="e">
        <f>IF(ISNUMBER('Raw concentration data'!M12),Bioreactor_data!$P13*'Raw concentration data'!M12-'Feed corrections'!M12,NA())</f>
        <v>#N/A</v>
      </c>
      <c r="N12" s="11" t="e">
        <f>IF(ISNUMBER('Raw concentration data'!N12),Bioreactor_data!$P13*'Raw concentration data'!N12-'Feed corrections'!N12,NA())</f>
        <v>#N/A</v>
      </c>
      <c r="O12" s="11" t="e">
        <f>IF(ISNUMBER('Raw concentration data'!#REF!),Bioreactor_data!$P13*'Raw concentration data'!#REF!-'Feed corrections'!O12,NA())</f>
        <v>#N/A</v>
      </c>
      <c r="P12" s="11" t="e">
        <f>IF(ISNUMBER('Raw concentration data'!P12),Bioreactor_data!$P13*'Raw concentration data'!P12-'Feed corrections'!P12,NA())</f>
        <v>#N/A</v>
      </c>
      <c r="Q12" s="11" t="e">
        <f>IF(ISNUMBER('Raw concentration data'!Q12),Bioreactor_data!$P13*'Raw concentration data'!Q12-'Feed corrections'!Q12,NA())</f>
        <v>#N/A</v>
      </c>
      <c r="R12" s="11" t="e">
        <f>IF(ISNUMBER('Raw concentration data'!R12),Bioreactor_data!$P13*'Raw concentration data'!R12-'Feed corrections'!R12,NA())</f>
        <v>#N/A</v>
      </c>
      <c r="S12" s="11" t="e">
        <f>IF(ISNUMBER('Raw concentration data'!S12),Bioreactor_data!$P13*'Raw concentration data'!S12-'Feed corrections'!S12,NA())</f>
        <v>#N/A</v>
      </c>
      <c r="T12" s="11" t="e">
        <f>IF(ISNUMBER('Raw concentration data'!T12),Bioreactor_data!$P13*'Raw concentration data'!T12-'Feed corrections'!T12,NA())</f>
        <v>#N/A</v>
      </c>
      <c r="U12" s="11" t="e">
        <f>IF(ISNUMBER('Raw concentration data'!U12),Bioreactor_data!$P13*'Raw concentration data'!U12-'Feed corrections'!U12,NA())</f>
        <v>#N/A</v>
      </c>
      <c r="V12" s="11" t="e">
        <f>IF(ISNUMBER('Raw concentration data'!V12),Bioreactor_data!$P13*'Raw concentration data'!V12-'Feed corrections'!V12,NA())</f>
        <v>#N/A</v>
      </c>
      <c r="W12" s="11" t="e">
        <f>IF(ISNUMBER('Raw concentration data'!W12),Bioreactor_data!$P13*'Raw concentration data'!W12-'Feed corrections'!W12,NA())</f>
        <v>#N/A</v>
      </c>
    </row>
    <row r="13" spans="1:29" x14ac:dyDescent="0.2">
      <c r="A13" s="3" t="str">
        <f>Bioreactor_data!B14</f>
        <v>S10</v>
      </c>
      <c r="B13" s="11">
        <f>IF(ISNUMBER('Raw concentration data'!B13),Bioreactor_data!$P14*'Raw concentration data'!B13-'Feed corrections'!B13,NA())</f>
        <v>-138.22267587729931</v>
      </c>
      <c r="C13" s="11">
        <f>IF(ISNUMBER('Raw concentration data'!O13),Bioreactor_data!$P14*'Raw concentration data'!O13-'Feed corrections'!C13,NA())</f>
        <v>65.2597013983398</v>
      </c>
      <c r="D13" s="11" t="e">
        <f>IF(ISNUMBER('Raw concentration data'!D13),Bioreactor_data!$P14*'Raw concentration data'!D13-'Feed corrections'!D13,NA())</f>
        <v>#N/A</v>
      </c>
      <c r="E13" s="11" t="e">
        <f>IF(ISNUMBER('Raw concentration data'!E13),Bioreactor_data!$P14*'Raw concentration data'!E13-'Feed corrections'!E13,NA())</f>
        <v>#N/A</v>
      </c>
      <c r="F13" s="11" t="e">
        <f>IF(ISNUMBER('Raw concentration data'!F13),Bioreactor_data!$P14*'Raw concentration data'!F13-'Feed corrections'!F13,NA())</f>
        <v>#N/A</v>
      </c>
      <c r="G13" s="11" t="e">
        <f>IF(ISNUMBER('Raw concentration data'!G13),Bioreactor_data!$P14*'Raw concentration data'!G13-'Feed corrections'!G13,NA())</f>
        <v>#N/A</v>
      </c>
      <c r="H13" s="11" t="e">
        <f>IF(ISNUMBER('Raw concentration data'!H13),Bioreactor_data!$P14*'Raw concentration data'!H13-'Feed corrections'!H13,NA())</f>
        <v>#N/A</v>
      </c>
      <c r="I13" s="11" t="e">
        <f>IF(ISNUMBER('Raw concentration data'!I13),Bioreactor_data!$P14*'Raw concentration data'!I13-'Feed corrections'!I13,NA())</f>
        <v>#N/A</v>
      </c>
      <c r="J13" s="11" t="e">
        <f>IF(ISNUMBER('Raw concentration data'!J13),Bioreactor_data!$P14*'Raw concentration data'!J13-'Feed corrections'!J13,NA())</f>
        <v>#N/A</v>
      </c>
      <c r="K13" s="11" t="e">
        <f>IF(ISNUMBER('Raw concentration data'!K13),Bioreactor_data!$P14*'Raw concentration data'!K13-'Feed corrections'!K13,NA())</f>
        <v>#N/A</v>
      </c>
      <c r="L13" s="11" t="e">
        <f>IF(ISNUMBER('Raw concentration data'!L13),Bioreactor_data!$P14*'Raw concentration data'!L13-'Feed corrections'!L13,NA())</f>
        <v>#N/A</v>
      </c>
      <c r="M13" s="11" t="e">
        <f>IF(ISNUMBER('Raw concentration data'!M13),Bioreactor_data!$P14*'Raw concentration data'!M13-'Feed corrections'!M13,NA())</f>
        <v>#N/A</v>
      </c>
      <c r="N13" s="11" t="e">
        <f>IF(ISNUMBER('Raw concentration data'!N13),Bioreactor_data!$P14*'Raw concentration data'!N13-'Feed corrections'!N13,NA())</f>
        <v>#N/A</v>
      </c>
      <c r="O13" s="11" t="e">
        <f>IF(ISNUMBER('Raw concentration data'!#REF!),Bioreactor_data!$P14*'Raw concentration data'!#REF!-'Feed corrections'!O13,NA())</f>
        <v>#N/A</v>
      </c>
      <c r="P13" s="11" t="e">
        <f>IF(ISNUMBER('Raw concentration data'!P13),Bioreactor_data!$P14*'Raw concentration data'!P13-'Feed corrections'!P13,NA())</f>
        <v>#N/A</v>
      </c>
      <c r="Q13" s="11" t="e">
        <f>IF(ISNUMBER('Raw concentration data'!Q13),Bioreactor_data!$P14*'Raw concentration data'!Q13-'Feed corrections'!Q13,NA())</f>
        <v>#N/A</v>
      </c>
      <c r="R13" s="11" t="e">
        <f>IF(ISNUMBER('Raw concentration data'!R13),Bioreactor_data!$P14*'Raw concentration data'!R13-'Feed corrections'!R13,NA())</f>
        <v>#N/A</v>
      </c>
      <c r="S13" s="11" t="e">
        <f>IF(ISNUMBER('Raw concentration data'!S13),Bioreactor_data!$P14*'Raw concentration data'!S13-'Feed corrections'!S13,NA())</f>
        <v>#N/A</v>
      </c>
      <c r="T13" s="11" t="e">
        <f>IF(ISNUMBER('Raw concentration data'!T13),Bioreactor_data!$P14*'Raw concentration data'!T13-'Feed corrections'!T13,NA())</f>
        <v>#N/A</v>
      </c>
      <c r="U13" s="11" t="e">
        <f>IF(ISNUMBER('Raw concentration data'!U13),Bioreactor_data!$P14*'Raw concentration data'!U13-'Feed corrections'!U13,NA())</f>
        <v>#N/A</v>
      </c>
      <c r="V13" s="11" t="e">
        <f>IF(ISNUMBER('Raw concentration data'!V13),Bioreactor_data!$P14*'Raw concentration data'!V13-'Feed corrections'!V13,NA())</f>
        <v>#N/A</v>
      </c>
      <c r="W13" s="11" t="e">
        <f>IF(ISNUMBER('Raw concentration data'!W13),Bioreactor_data!$P14*'Raw concentration data'!W13-'Feed corrections'!W13,NA())</f>
        <v>#N/A</v>
      </c>
    </row>
    <row r="14" spans="1:29" x14ac:dyDescent="0.2">
      <c r="A14" s="3" t="str">
        <f>Bioreactor_data!B15</f>
        <v>S11</v>
      </c>
      <c r="B14" s="11">
        <f>IF(ISNUMBER('Raw concentration data'!B14),Bioreactor_data!$P15*'Raw concentration data'!B14-'Feed corrections'!B14,NA())</f>
        <v>-190.2873174436516</v>
      </c>
      <c r="C14" s="11">
        <f>IF(ISNUMBER('Raw concentration data'!O14),Bioreactor_data!$P15*'Raw concentration data'!O14-'Feed corrections'!C14,NA())</f>
        <v>89.203154418132272</v>
      </c>
      <c r="D14" s="11" t="e">
        <f>IF(ISNUMBER('Raw concentration data'!D14),Bioreactor_data!$P15*'Raw concentration data'!D14-'Feed corrections'!D14,NA())</f>
        <v>#N/A</v>
      </c>
      <c r="E14" s="11" t="e">
        <f>IF(ISNUMBER('Raw concentration data'!E14),Bioreactor_data!$P15*'Raw concentration data'!E14-'Feed corrections'!E14,NA())</f>
        <v>#N/A</v>
      </c>
      <c r="F14" s="11" t="e">
        <f>IF(ISNUMBER('Raw concentration data'!F14),Bioreactor_data!$P15*'Raw concentration data'!F14-'Feed corrections'!F14,NA())</f>
        <v>#N/A</v>
      </c>
      <c r="G14" s="11" t="e">
        <f>IF(ISNUMBER('Raw concentration data'!G14),Bioreactor_data!$P15*'Raw concentration data'!G14-'Feed corrections'!G14,NA())</f>
        <v>#N/A</v>
      </c>
      <c r="H14" s="11" t="e">
        <f>IF(ISNUMBER('Raw concentration data'!H14),Bioreactor_data!$P15*'Raw concentration data'!H14-'Feed corrections'!H14,NA())</f>
        <v>#N/A</v>
      </c>
      <c r="I14" s="11" t="e">
        <f>IF(ISNUMBER('Raw concentration data'!I14),Bioreactor_data!$P15*'Raw concentration data'!I14-'Feed corrections'!I14,NA())</f>
        <v>#N/A</v>
      </c>
      <c r="J14" s="11" t="e">
        <f>IF(ISNUMBER('Raw concentration data'!J14),Bioreactor_data!$P15*'Raw concentration data'!J14-'Feed corrections'!J14,NA())</f>
        <v>#N/A</v>
      </c>
      <c r="K14" s="11" t="e">
        <f>IF(ISNUMBER('Raw concentration data'!K14),Bioreactor_data!$P15*'Raw concentration data'!K14-'Feed corrections'!K14,NA())</f>
        <v>#N/A</v>
      </c>
      <c r="L14" s="11" t="e">
        <f>IF(ISNUMBER('Raw concentration data'!L14),Bioreactor_data!$P15*'Raw concentration data'!L14-'Feed corrections'!L14,NA())</f>
        <v>#N/A</v>
      </c>
      <c r="M14" s="11" t="e">
        <f>IF(ISNUMBER('Raw concentration data'!M14),Bioreactor_data!$P15*'Raw concentration data'!M14-'Feed corrections'!M14,NA())</f>
        <v>#N/A</v>
      </c>
      <c r="N14" s="11" t="e">
        <f>IF(ISNUMBER('Raw concentration data'!N14),Bioreactor_data!$P15*'Raw concentration data'!N14-'Feed corrections'!N14,NA())</f>
        <v>#N/A</v>
      </c>
      <c r="O14" s="11" t="e">
        <f>IF(ISNUMBER('Raw concentration data'!#REF!),Bioreactor_data!$P15*'Raw concentration data'!#REF!-'Feed corrections'!O14,NA())</f>
        <v>#N/A</v>
      </c>
      <c r="P14" s="11" t="e">
        <f>IF(ISNUMBER('Raw concentration data'!P14),Bioreactor_data!$P15*'Raw concentration data'!P14-'Feed corrections'!P14,NA())</f>
        <v>#N/A</v>
      </c>
      <c r="Q14" s="11" t="e">
        <f>IF(ISNUMBER('Raw concentration data'!Q14),Bioreactor_data!$P15*'Raw concentration data'!Q14-'Feed corrections'!Q14,NA())</f>
        <v>#N/A</v>
      </c>
      <c r="R14" s="11" t="e">
        <f>IF(ISNUMBER('Raw concentration data'!R14),Bioreactor_data!$P15*'Raw concentration data'!R14-'Feed corrections'!R14,NA())</f>
        <v>#N/A</v>
      </c>
      <c r="S14" s="11" t="e">
        <f>IF(ISNUMBER('Raw concentration data'!S14),Bioreactor_data!$P15*'Raw concentration data'!S14-'Feed corrections'!S14,NA())</f>
        <v>#N/A</v>
      </c>
      <c r="T14" s="11" t="e">
        <f>IF(ISNUMBER('Raw concentration data'!T14),Bioreactor_data!$P15*'Raw concentration data'!T14-'Feed corrections'!T14,NA())</f>
        <v>#N/A</v>
      </c>
      <c r="U14" s="11" t="e">
        <f>IF(ISNUMBER('Raw concentration data'!U14),Bioreactor_data!$P15*'Raw concentration data'!U14-'Feed corrections'!U14,NA())</f>
        <v>#N/A</v>
      </c>
      <c r="V14" s="11" t="e">
        <f>IF(ISNUMBER('Raw concentration data'!V14),Bioreactor_data!$P15*'Raw concentration data'!V14-'Feed corrections'!V14,NA())</f>
        <v>#N/A</v>
      </c>
      <c r="W14" s="11" t="e">
        <f>IF(ISNUMBER('Raw concentration data'!W14),Bioreactor_data!$P15*'Raw concentration data'!W14-'Feed corrections'!W14,NA())</f>
        <v>#N/A</v>
      </c>
    </row>
    <row r="15" spans="1:29" x14ac:dyDescent="0.2">
      <c r="A15" s="3" t="str">
        <f>Bioreactor_data!B16</f>
        <v>S12</v>
      </c>
      <c r="B15" s="11" t="e">
        <f>IF(ISNUMBER('Raw concentration data'!B15),Bioreactor_data!$P16*'Raw concentration data'!B15-'Feed corrections'!B15,NA())</f>
        <v>#N/A</v>
      </c>
      <c r="C15" s="11" t="e">
        <f>IF(ISNUMBER('Raw concentration data'!C15),Bioreactor_data!$P16*'Raw concentration data'!C15-'Feed corrections'!C15,NA())</f>
        <v>#N/A</v>
      </c>
      <c r="D15" s="11" t="e">
        <f>IF(ISNUMBER('Raw concentration data'!D15),Bioreactor_data!$P16*'Raw concentration data'!D15-'Feed corrections'!D15,NA())</f>
        <v>#N/A</v>
      </c>
      <c r="E15" s="11" t="e">
        <f>IF(ISNUMBER('Raw concentration data'!E15),Bioreactor_data!$P16*'Raw concentration data'!E15-'Feed corrections'!E15,NA())</f>
        <v>#N/A</v>
      </c>
      <c r="F15" s="11" t="e">
        <f>IF(ISNUMBER('Raw concentration data'!F15),Bioreactor_data!$P16*'Raw concentration data'!F15-'Feed corrections'!F15,NA())</f>
        <v>#N/A</v>
      </c>
      <c r="G15" s="11" t="e">
        <f>IF(ISNUMBER('Raw concentration data'!G15),Bioreactor_data!$P16*'Raw concentration data'!G15-'Feed corrections'!G15,NA())</f>
        <v>#N/A</v>
      </c>
      <c r="H15" s="11" t="e">
        <f>IF(ISNUMBER('Raw concentration data'!H15),Bioreactor_data!$P16*'Raw concentration data'!H15-'Feed corrections'!H15,NA())</f>
        <v>#N/A</v>
      </c>
      <c r="I15" s="11" t="e">
        <f>IF(ISNUMBER('Raw concentration data'!I15),Bioreactor_data!$P16*'Raw concentration data'!I15-'Feed corrections'!I15,NA())</f>
        <v>#N/A</v>
      </c>
      <c r="J15" s="11" t="e">
        <f>IF(ISNUMBER('Raw concentration data'!J15),Bioreactor_data!$P16*'Raw concentration data'!J15-'Feed corrections'!J15,NA())</f>
        <v>#N/A</v>
      </c>
      <c r="K15" s="11" t="e">
        <f>IF(ISNUMBER('Raw concentration data'!K15),Bioreactor_data!$P16*'Raw concentration data'!K15-'Feed corrections'!K15,NA())</f>
        <v>#N/A</v>
      </c>
      <c r="L15" s="11" t="e">
        <f>IF(ISNUMBER('Raw concentration data'!L15),Bioreactor_data!$P16*'Raw concentration data'!L15-'Feed corrections'!L15,NA())</f>
        <v>#N/A</v>
      </c>
      <c r="M15" s="11" t="e">
        <f>IF(ISNUMBER('Raw concentration data'!M15),Bioreactor_data!$P16*'Raw concentration data'!M15-'Feed corrections'!M15,NA())</f>
        <v>#N/A</v>
      </c>
      <c r="N15" s="11" t="e">
        <f>IF(ISNUMBER('Raw concentration data'!N15),Bioreactor_data!$P16*'Raw concentration data'!N15-'Feed corrections'!N15,NA())</f>
        <v>#N/A</v>
      </c>
      <c r="O15" s="11" t="e">
        <f>IF(ISNUMBER('Raw concentration data'!O15),Bioreactor_data!$P16*'Raw concentration data'!O15-'Feed corrections'!O15,NA())</f>
        <v>#N/A</v>
      </c>
      <c r="P15" s="11" t="e">
        <f>IF(ISNUMBER('Raw concentration data'!P15),Bioreactor_data!$P16*'Raw concentration data'!P15-'Feed corrections'!P15,NA())</f>
        <v>#N/A</v>
      </c>
      <c r="Q15" s="11" t="e">
        <f>IF(ISNUMBER('Raw concentration data'!Q15),Bioreactor_data!$P16*'Raw concentration data'!Q15-'Feed corrections'!Q15,NA())</f>
        <v>#N/A</v>
      </c>
      <c r="R15" s="11" t="e">
        <f>IF(ISNUMBER('Raw concentration data'!R15),Bioreactor_data!$P16*'Raw concentration data'!R15-'Feed corrections'!R15,NA())</f>
        <v>#N/A</v>
      </c>
      <c r="S15" s="11" t="e">
        <f>IF(ISNUMBER('Raw concentration data'!S15),Bioreactor_data!$P16*'Raw concentration data'!S15-'Feed corrections'!S15,NA())</f>
        <v>#N/A</v>
      </c>
      <c r="T15" s="11" t="e">
        <f>IF(ISNUMBER('Raw concentration data'!T15),Bioreactor_data!$P16*'Raw concentration data'!T15-'Feed corrections'!T15,NA())</f>
        <v>#N/A</v>
      </c>
      <c r="U15" s="11" t="e">
        <f>IF(ISNUMBER('Raw concentration data'!U15),Bioreactor_data!$P16*'Raw concentration data'!U15-'Feed corrections'!U15,NA())</f>
        <v>#N/A</v>
      </c>
      <c r="V15" s="11" t="e">
        <f>IF(ISNUMBER('Raw concentration data'!V15),Bioreactor_data!$P16*'Raw concentration data'!V15-'Feed corrections'!V15,NA())</f>
        <v>#N/A</v>
      </c>
      <c r="W15" s="11" t="e">
        <f>IF(ISNUMBER('Raw concentration data'!W15),Bioreactor_data!$P16*'Raw concentration data'!W15-'Feed corrections'!W15,NA())</f>
        <v>#N/A</v>
      </c>
    </row>
    <row r="16" spans="1:29" x14ac:dyDescent="0.2">
      <c r="A16" s="3" t="str">
        <f>Bioreactor_data!B17</f>
        <v>S13</v>
      </c>
      <c r="B16" s="11" t="e">
        <f>IF(ISNUMBER('Raw concentration data'!B16),Bioreactor_data!$P17*'Raw concentration data'!B16-'Feed corrections'!B16,NA())</f>
        <v>#N/A</v>
      </c>
      <c r="C16" s="11" t="e">
        <f>IF(ISNUMBER('Raw concentration data'!C16),Bioreactor_data!$P17*'Raw concentration data'!C16-'Feed corrections'!C16,NA())</f>
        <v>#N/A</v>
      </c>
      <c r="D16" s="11" t="e">
        <f>IF(ISNUMBER('Raw concentration data'!D16),Bioreactor_data!$P17*'Raw concentration data'!D16-'Feed corrections'!D16,NA())</f>
        <v>#N/A</v>
      </c>
      <c r="E16" s="11" t="e">
        <f>IF(ISNUMBER('Raw concentration data'!E16),Bioreactor_data!$P17*'Raw concentration data'!E16-'Feed corrections'!E16,NA())</f>
        <v>#N/A</v>
      </c>
      <c r="F16" s="11" t="e">
        <f>IF(ISNUMBER('Raw concentration data'!F16),Bioreactor_data!$P17*'Raw concentration data'!F16-'Feed corrections'!F16,NA())</f>
        <v>#N/A</v>
      </c>
      <c r="G16" s="11" t="e">
        <f>IF(ISNUMBER('Raw concentration data'!G16),Bioreactor_data!$P17*'Raw concentration data'!G16-'Feed corrections'!G16,NA())</f>
        <v>#N/A</v>
      </c>
      <c r="H16" s="11" t="e">
        <f>IF(ISNUMBER('Raw concentration data'!H16),Bioreactor_data!$P17*'Raw concentration data'!H16-'Feed corrections'!H16,NA())</f>
        <v>#N/A</v>
      </c>
      <c r="I16" s="11" t="e">
        <f>IF(ISNUMBER('Raw concentration data'!I16),Bioreactor_data!$P17*'Raw concentration data'!I16-'Feed corrections'!I16,NA())</f>
        <v>#N/A</v>
      </c>
      <c r="J16" s="11" t="e">
        <f>IF(ISNUMBER('Raw concentration data'!J16),Bioreactor_data!$P17*'Raw concentration data'!J16-'Feed corrections'!J16,NA())</f>
        <v>#N/A</v>
      </c>
      <c r="K16" s="11" t="e">
        <f>IF(ISNUMBER('Raw concentration data'!K16),Bioreactor_data!$P17*'Raw concentration data'!K16-'Feed corrections'!K16,NA())</f>
        <v>#N/A</v>
      </c>
      <c r="L16" s="11" t="e">
        <f>IF(ISNUMBER('Raw concentration data'!L16),Bioreactor_data!$P17*'Raw concentration data'!L16-'Feed corrections'!L16,NA())</f>
        <v>#N/A</v>
      </c>
      <c r="M16" s="11" t="e">
        <f>IF(ISNUMBER('Raw concentration data'!M16),Bioreactor_data!$P17*'Raw concentration data'!M16-'Feed corrections'!M16,NA())</f>
        <v>#N/A</v>
      </c>
      <c r="N16" s="11" t="e">
        <f>IF(ISNUMBER('Raw concentration data'!N16),Bioreactor_data!$P17*'Raw concentration data'!N16-'Feed corrections'!N16,NA())</f>
        <v>#N/A</v>
      </c>
      <c r="O16" s="11" t="e">
        <f>IF(ISNUMBER('Raw concentration data'!O16),Bioreactor_data!$P17*'Raw concentration data'!O16-'Feed corrections'!O16,NA())</f>
        <v>#N/A</v>
      </c>
      <c r="P16" s="11" t="e">
        <f>IF(ISNUMBER('Raw concentration data'!P16),Bioreactor_data!$P17*'Raw concentration data'!P16-'Feed corrections'!P16,NA())</f>
        <v>#N/A</v>
      </c>
      <c r="Q16" s="11" t="e">
        <f>IF(ISNUMBER('Raw concentration data'!Q16),Bioreactor_data!$P17*'Raw concentration data'!Q16-'Feed corrections'!Q16,NA())</f>
        <v>#N/A</v>
      </c>
      <c r="R16" s="11" t="e">
        <f>IF(ISNUMBER('Raw concentration data'!R16),Bioreactor_data!$P17*'Raw concentration data'!R16-'Feed corrections'!R16,NA())</f>
        <v>#N/A</v>
      </c>
      <c r="S16" s="11" t="e">
        <f>IF(ISNUMBER('Raw concentration data'!S16),Bioreactor_data!$P17*'Raw concentration data'!S16-'Feed corrections'!S16,NA())</f>
        <v>#N/A</v>
      </c>
      <c r="T16" s="11" t="e">
        <f>IF(ISNUMBER('Raw concentration data'!T16),Bioreactor_data!$P17*'Raw concentration data'!T16-'Feed corrections'!T16,NA())</f>
        <v>#N/A</v>
      </c>
      <c r="U16" s="11" t="e">
        <f>IF(ISNUMBER('Raw concentration data'!U16),Bioreactor_data!$P17*'Raw concentration data'!U16-'Feed corrections'!U16,NA())</f>
        <v>#N/A</v>
      </c>
      <c r="V16" s="11" t="e">
        <f>IF(ISNUMBER('Raw concentration data'!V16),Bioreactor_data!$P17*'Raw concentration data'!V16-'Feed corrections'!V16,NA())</f>
        <v>#N/A</v>
      </c>
      <c r="W16" s="11" t="e">
        <f>IF(ISNUMBER('Raw concentration data'!W16),Bioreactor_data!$P17*'Raw concentration data'!W16-'Feed corrections'!W16,NA())</f>
        <v>#N/A</v>
      </c>
    </row>
    <row r="17" spans="1:23" x14ac:dyDescent="0.2">
      <c r="A17" s="3" t="str">
        <f>Bioreactor_data!B18</f>
        <v>S14</v>
      </c>
      <c r="B17" s="11" t="e">
        <f>IF(ISNUMBER('Raw concentration data'!B17),Bioreactor_data!$P18*'Raw concentration data'!B17-'Feed corrections'!B17,NA())</f>
        <v>#N/A</v>
      </c>
      <c r="C17" s="11" t="e">
        <f>IF(ISNUMBER('Raw concentration data'!C17),Bioreactor_data!$P18*'Raw concentration data'!C17-'Feed corrections'!C17,NA())</f>
        <v>#N/A</v>
      </c>
      <c r="D17" s="11" t="e">
        <f>IF(ISNUMBER('Raw concentration data'!D17),Bioreactor_data!$P18*'Raw concentration data'!D17-'Feed corrections'!D17,NA())</f>
        <v>#N/A</v>
      </c>
      <c r="E17" s="11" t="e">
        <f>IF(ISNUMBER('Raw concentration data'!E17),Bioreactor_data!$P18*'Raw concentration data'!E17-'Feed corrections'!E17,NA())</f>
        <v>#N/A</v>
      </c>
      <c r="F17" s="11" t="e">
        <f>IF(ISNUMBER('Raw concentration data'!F17),Bioreactor_data!$P18*'Raw concentration data'!F17-'Feed corrections'!F17,NA())</f>
        <v>#N/A</v>
      </c>
      <c r="G17" s="11" t="e">
        <f>IF(ISNUMBER('Raw concentration data'!G17),Bioreactor_data!$P18*'Raw concentration data'!G17-'Feed corrections'!G17,NA())</f>
        <v>#N/A</v>
      </c>
      <c r="H17" s="11" t="e">
        <f>IF(ISNUMBER('Raw concentration data'!H17),Bioreactor_data!$P18*'Raw concentration data'!H17-'Feed corrections'!H17,NA())</f>
        <v>#N/A</v>
      </c>
      <c r="I17" s="11" t="e">
        <f>IF(ISNUMBER('Raw concentration data'!I17),Bioreactor_data!$P18*'Raw concentration data'!I17-'Feed corrections'!I17,NA())</f>
        <v>#N/A</v>
      </c>
      <c r="J17" s="11" t="e">
        <f>IF(ISNUMBER('Raw concentration data'!J17),Bioreactor_data!$P18*'Raw concentration data'!J17-'Feed corrections'!J17,NA())</f>
        <v>#N/A</v>
      </c>
      <c r="K17" s="11" t="e">
        <f>IF(ISNUMBER('Raw concentration data'!K17),Bioreactor_data!$P18*'Raw concentration data'!K17-'Feed corrections'!K17,NA())</f>
        <v>#N/A</v>
      </c>
      <c r="L17" s="11" t="e">
        <f>IF(ISNUMBER('Raw concentration data'!L17),Bioreactor_data!$P18*'Raw concentration data'!L17-'Feed corrections'!L17,NA())</f>
        <v>#N/A</v>
      </c>
      <c r="M17" s="11" t="e">
        <f>IF(ISNUMBER('Raw concentration data'!M17),Bioreactor_data!$P18*'Raw concentration data'!M17-'Feed corrections'!M17,NA())</f>
        <v>#N/A</v>
      </c>
      <c r="N17" s="11" t="e">
        <f>IF(ISNUMBER('Raw concentration data'!N17),Bioreactor_data!$P18*'Raw concentration data'!N17-'Feed corrections'!N17,NA())</f>
        <v>#N/A</v>
      </c>
      <c r="O17" s="11" t="e">
        <f>IF(ISNUMBER('Raw concentration data'!O17),Bioreactor_data!$P18*'Raw concentration data'!O17-'Feed corrections'!O17,NA())</f>
        <v>#N/A</v>
      </c>
      <c r="P17" s="11" t="e">
        <f>IF(ISNUMBER('Raw concentration data'!P17),Bioreactor_data!$P18*'Raw concentration data'!P17-'Feed corrections'!P17,NA())</f>
        <v>#N/A</v>
      </c>
      <c r="Q17" s="11" t="e">
        <f>IF(ISNUMBER('Raw concentration data'!Q17),Bioreactor_data!$P18*'Raw concentration data'!Q17-'Feed corrections'!Q17,NA())</f>
        <v>#N/A</v>
      </c>
      <c r="R17" s="11" t="e">
        <f>IF(ISNUMBER('Raw concentration data'!R17),Bioreactor_data!$P18*'Raw concentration data'!R17-'Feed corrections'!R17,NA())</f>
        <v>#N/A</v>
      </c>
      <c r="S17" s="11" t="e">
        <f>IF(ISNUMBER('Raw concentration data'!S17),Bioreactor_data!$P18*'Raw concentration data'!S17-'Feed corrections'!S17,NA())</f>
        <v>#N/A</v>
      </c>
      <c r="T17" s="11" t="e">
        <f>IF(ISNUMBER('Raw concentration data'!T17),Bioreactor_data!$P18*'Raw concentration data'!T17-'Feed corrections'!T17,NA())</f>
        <v>#N/A</v>
      </c>
      <c r="U17" s="11" t="e">
        <f>IF(ISNUMBER('Raw concentration data'!U17),Bioreactor_data!$P18*'Raw concentration data'!U17-'Feed corrections'!U17,NA())</f>
        <v>#N/A</v>
      </c>
      <c r="V17" s="11" t="e">
        <f>IF(ISNUMBER('Raw concentration data'!V17),Bioreactor_data!$P18*'Raw concentration data'!V17-'Feed corrections'!V17,NA())</f>
        <v>#N/A</v>
      </c>
      <c r="W17" s="11" t="e">
        <f>IF(ISNUMBER('Raw concentration data'!W17),Bioreactor_data!$P18*'Raw concentration data'!W17-'Feed corrections'!W17,NA())</f>
        <v>#N/A</v>
      </c>
    </row>
    <row r="18" spans="1:23" x14ac:dyDescent="0.2">
      <c r="A18" s="3" t="str">
        <f>Bioreactor_data!B19</f>
        <v>S15</v>
      </c>
      <c r="B18" s="11" t="e">
        <f>IF(ISNUMBER('Raw concentration data'!B18),Bioreactor_data!$P19*'Raw concentration data'!B18-'Feed corrections'!B18,NA())</f>
        <v>#N/A</v>
      </c>
      <c r="C18" s="11" t="e">
        <f>IF(ISNUMBER('Raw concentration data'!C18),Bioreactor_data!$P19*'Raw concentration data'!C18-'Feed corrections'!C18,NA())</f>
        <v>#N/A</v>
      </c>
      <c r="D18" s="11" t="e">
        <f>IF(ISNUMBER('Raw concentration data'!D18),Bioreactor_data!$P19*'Raw concentration data'!D18-'Feed corrections'!D18,NA())</f>
        <v>#N/A</v>
      </c>
      <c r="E18" s="11" t="e">
        <f>IF(ISNUMBER('Raw concentration data'!E18),Bioreactor_data!$P19*'Raw concentration data'!E18-'Feed corrections'!E18,NA())</f>
        <v>#N/A</v>
      </c>
      <c r="F18" s="11" t="e">
        <f>IF(ISNUMBER('Raw concentration data'!F18),Bioreactor_data!$P19*'Raw concentration data'!F18-'Feed corrections'!F18,NA())</f>
        <v>#N/A</v>
      </c>
      <c r="G18" s="11" t="e">
        <f>IF(ISNUMBER('Raw concentration data'!G18),Bioreactor_data!$P19*'Raw concentration data'!G18-'Feed corrections'!G18,NA())</f>
        <v>#N/A</v>
      </c>
      <c r="H18" s="11" t="e">
        <f>IF(ISNUMBER('Raw concentration data'!H18),Bioreactor_data!$P19*'Raw concentration data'!H18-'Feed corrections'!H18,NA())</f>
        <v>#N/A</v>
      </c>
      <c r="I18" s="11" t="e">
        <f>IF(ISNUMBER('Raw concentration data'!I18),Bioreactor_data!$P19*'Raw concentration data'!I18-'Feed corrections'!I18,NA())</f>
        <v>#N/A</v>
      </c>
      <c r="J18" s="11" t="e">
        <f>IF(ISNUMBER('Raw concentration data'!J18),Bioreactor_data!$P19*'Raw concentration data'!J18-'Feed corrections'!J18,NA())</f>
        <v>#N/A</v>
      </c>
      <c r="K18" s="11" t="e">
        <f>IF(ISNUMBER('Raw concentration data'!K18),Bioreactor_data!$P19*'Raw concentration data'!K18-'Feed corrections'!K18,NA())</f>
        <v>#N/A</v>
      </c>
      <c r="L18" s="11" t="e">
        <f>IF(ISNUMBER('Raw concentration data'!L18),Bioreactor_data!$P19*'Raw concentration data'!L18-'Feed corrections'!L18,NA())</f>
        <v>#N/A</v>
      </c>
      <c r="M18" s="11" t="e">
        <f>IF(ISNUMBER('Raw concentration data'!M18),Bioreactor_data!$P19*'Raw concentration data'!M18-'Feed corrections'!M18,NA())</f>
        <v>#N/A</v>
      </c>
      <c r="N18" s="11" t="e">
        <f>IF(ISNUMBER('Raw concentration data'!N18),Bioreactor_data!$P19*'Raw concentration data'!N18-'Feed corrections'!N18,NA())</f>
        <v>#N/A</v>
      </c>
      <c r="O18" s="11" t="e">
        <f>IF(ISNUMBER('Raw concentration data'!O18),Bioreactor_data!$P19*'Raw concentration data'!O18-'Feed corrections'!O18,NA())</f>
        <v>#N/A</v>
      </c>
      <c r="P18" s="11" t="e">
        <f>IF(ISNUMBER('Raw concentration data'!P18),Bioreactor_data!$P19*'Raw concentration data'!P18-'Feed corrections'!P18,NA())</f>
        <v>#N/A</v>
      </c>
      <c r="Q18" s="11" t="e">
        <f>IF(ISNUMBER('Raw concentration data'!Q18),Bioreactor_data!$P19*'Raw concentration data'!Q18-'Feed corrections'!Q18,NA())</f>
        <v>#N/A</v>
      </c>
      <c r="R18" s="11" t="e">
        <f>IF(ISNUMBER('Raw concentration data'!R18),Bioreactor_data!$P19*'Raw concentration data'!R18-'Feed corrections'!R18,NA())</f>
        <v>#N/A</v>
      </c>
      <c r="S18" s="11" t="e">
        <f>IF(ISNUMBER('Raw concentration data'!S18),Bioreactor_data!$P19*'Raw concentration data'!S18-'Feed corrections'!S18,NA())</f>
        <v>#N/A</v>
      </c>
      <c r="T18" s="11" t="e">
        <f>IF(ISNUMBER('Raw concentration data'!T18),Bioreactor_data!$P19*'Raw concentration data'!T18-'Feed corrections'!T18,NA())</f>
        <v>#N/A</v>
      </c>
      <c r="U18" s="11" t="e">
        <f>IF(ISNUMBER('Raw concentration data'!U18),Bioreactor_data!$P19*'Raw concentration data'!U18-'Feed corrections'!U18,NA())</f>
        <v>#N/A</v>
      </c>
      <c r="V18" s="11" t="e">
        <f>IF(ISNUMBER('Raw concentration data'!V18),Bioreactor_data!$P19*'Raw concentration data'!V18-'Feed corrections'!V18,NA())</f>
        <v>#N/A</v>
      </c>
      <c r="W18" s="11" t="e">
        <f>IF(ISNUMBER('Raw concentration data'!W18),Bioreactor_data!$P19*'Raw concentration data'!W18-'Feed corrections'!W18,NA())</f>
        <v>#N/A</v>
      </c>
    </row>
    <row r="19" spans="1:23" x14ac:dyDescent="0.2">
      <c r="A19" s="3" t="str">
        <f>Bioreactor_data!B20</f>
        <v>S16</v>
      </c>
      <c r="B19" s="11" t="e">
        <f>IF(ISNUMBER('Raw concentration data'!B19),Bioreactor_data!$P20*'Raw concentration data'!B19-'Feed corrections'!B19,NA())</f>
        <v>#N/A</v>
      </c>
      <c r="C19" s="11" t="e">
        <f>IF(ISNUMBER('Raw concentration data'!C19),Bioreactor_data!$P20*'Raw concentration data'!C19-'Feed corrections'!C19,NA())</f>
        <v>#N/A</v>
      </c>
      <c r="D19" s="11" t="e">
        <f>IF(ISNUMBER('Raw concentration data'!D19),Bioreactor_data!$P20*'Raw concentration data'!D19-'Feed corrections'!D19,NA())</f>
        <v>#N/A</v>
      </c>
      <c r="E19" s="11" t="e">
        <f>IF(ISNUMBER('Raw concentration data'!E19),Bioreactor_data!$P20*'Raw concentration data'!E19-'Feed corrections'!E19,NA())</f>
        <v>#N/A</v>
      </c>
      <c r="F19" s="11" t="e">
        <f>IF(ISNUMBER('Raw concentration data'!F19),Bioreactor_data!$P20*'Raw concentration data'!F19-'Feed corrections'!F19,NA())</f>
        <v>#N/A</v>
      </c>
      <c r="G19" s="11" t="e">
        <f>IF(ISNUMBER('Raw concentration data'!G19),Bioreactor_data!$P20*'Raw concentration data'!G19-'Feed corrections'!G19,NA())</f>
        <v>#N/A</v>
      </c>
      <c r="H19" s="11" t="e">
        <f>IF(ISNUMBER('Raw concentration data'!H19),Bioreactor_data!$P20*'Raw concentration data'!H19-'Feed corrections'!H19,NA())</f>
        <v>#N/A</v>
      </c>
      <c r="I19" s="11" t="e">
        <f>IF(ISNUMBER('Raw concentration data'!I19),Bioreactor_data!$P20*'Raw concentration data'!I19-'Feed corrections'!I19,NA())</f>
        <v>#N/A</v>
      </c>
      <c r="J19" s="11" t="e">
        <f>IF(ISNUMBER('Raw concentration data'!J19),Bioreactor_data!$P20*'Raw concentration data'!J19-'Feed corrections'!J19,NA())</f>
        <v>#N/A</v>
      </c>
      <c r="K19" s="11" t="e">
        <f>IF(ISNUMBER('Raw concentration data'!K19),Bioreactor_data!$P20*'Raw concentration data'!K19-'Feed corrections'!K19,NA())</f>
        <v>#N/A</v>
      </c>
      <c r="L19" s="11" t="e">
        <f>IF(ISNUMBER('Raw concentration data'!L19),Bioreactor_data!$P20*'Raw concentration data'!L19-'Feed corrections'!L19,NA())</f>
        <v>#N/A</v>
      </c>
      <c r="M19" s="11" t="e">
        <f>IF(ISNUMBER('Raw concentration data'!M19),Bioreactor_data!$P20*'Raw concentration data'!M19-'Feed corrections'!M19,NA())</f>
        <v>#N/A</v>
      </c>
      <c r="N19" s="11" t="e">
        <f>IF(ISNUMBER('Raw concentration data'!N19),Bioreactor_data!$P20*'Raw concentration data'!N19-'Feed corrections'!N19,NA())</f>
        <v>#N/A</v>
      </c>
      <c r="O19" s="11" t="e">
        <f>IF(ISNUMBER('Raw concentration data'!O19),Bioreactor_data!$P20*'Raw concentration data'!O19-'Feed corrections'!O19,NA())</f>
        <v>#N/A</v>
      </c>
      <c r="P19" s="11" t="e">
        <f>IF(ISNUMBER('Raw concentration data'!P19),Bioreactor_data!$P20*'Raw concentration data'!P19-'Feed corrections'!P19,NA())</f>
        <v>#N/A</v>
      </c>
      <c r="Q19" s="11" t="e">
        <f>IF(ISNUMBER('Raw concentration data'!Q19),Bioreactor_data!$P20*'Raw concentration data'!Q19-'Feed corrections'!Q19,NA())</f>
        <v>#N/A</v>
      </c>
      <c r="R19" s="11" t="e">
        <f>IF(ISNUMBER('Raw concentration data'!R19),Bioreactor_data!$P20*'Raw concentration data'!R19-'Feed corrections'!R19,NA())</f>
        <v>#N/A</v>
      </c>
      <c r="S19" s="11" t="e">
        <f>IF(ISNUMBER('Raw concentration data'!S19),Bioreactor_data!$P20*'Raw concentration data'!S19-'Feed corrections'!S19,NA())</f>
        <v>#N/A</v>
      </c>
      <c r="T19" s="11" t="e">
        <f>IF(ISNUMBER('Raw concentration data'!T19),Bioreactor_data!$P20*'Raw concentration data'!T19-'Feed corrections'!T19,NA())</f>
        <v>#N/A</v>
      </c>
      <c r="U19" s="11" t="e">
        <f>IF(ISNUMBER('Raw concentration data'!U19),Bioreactor_data!$P20*'Raw concentration data'!U19-'Feed corrections'!U19,NA())</f>
        <v>#N/A</v>
      </c>
      <c r="V19" s="11" t="e">
        <f>IF(ISNUMBER('Raw concentration data'!V19),Bioreactor_data!$P20*'Raw concentration data'!V19-'Feed corrections'!V19,NA())</f>
        <v>#N/A</v>
      </c>
      <c r="W19" s="11" t="e">
        <f>IF(ISNUMBER('Raw concentration data'!W19),Bioreactor_data!$P20*'Raw concentration data'!W19-'Feed corrections'!W19,NA())</f>
        <v>#N/A</v>
      </c>
    </row>
    <row r="20" spans="1:23" x14ac:dyDescent="0.2">
      <c r="A20" s="3" t="str">
        <f>Bioreactor_data!B21</f>
        <v>S17</v>
      </c>
      <c r="B20" s="11" t="e">
        <f>IF(ISNUMBER('Raw concentration data'!B20),Bioreactor_data!$P21*'Raw concentration data'!B20-'Feed corrections'!B20,NA())</f>
        <v>#N/A</v>
      </c>
      <c r="C20" s="11" t="e">
        <f>IF(ISNUMBER('Raw concentration data'!C20),Bioreactor_data!$P21*'Raw concentration data'!C20-'Feed corrections'!C20,NA())</f>
        <v>#N/A</v>
      </c>
      <c r="D20" s="11" t="e">
        <f>IF(ISNUMBER('Raw concentration data'!D20),Bioreactor_data!$P21*'Raw concentration data'!D20-'Feed corrections'!D20,NA())</f>
        <v>#N/A</v>
      </c>
      <c r="E20" s="11" t="e">
        <f>IF(ISNUMBER('Raw concentration data'!E20),Bioreactor_data!$P21*'Raw concentration data'!E20-'Feed corrections'!E20,NA())</f>
        <v>#N/A</v>
      </c>
      <c r="F20" s="11" t="e">
        <f>IF(ISNUMBER('Raw concentration data'!F20),Bioreactor_data!$P21*'Raw concentration data'!F20-'Feed corrections'!F20,NA())</f>
        <v>#N/A</v>
      </c>
      <c r="G20" s="11" t="e">
        <f>IF(ISNUMBER('Raw concentration data'!G20),Bioreactor_data!$P21*'Raw concentration data'!G20-'Feed corrections'!G20,NA())</f>
        <v>#N/A</v>
      </c>
      <c r="H20" s="11" t="e">
        <f>IF(ISNUMBER('Raw concentration data'!H20),Bioreactor_data!$P21*'Raw concentration data'!H20-'Feed corrections'!H20,NA())</f>
        <v>#N/A</v>
      </c>
      <c r="I20" s="11" t="e">
        <f>IF(ISNUMBER('Raw concentration data'!I20),Bioreactor_data!$P21*'Raw concentration data'!I20-'Feed corrections'!I20,NA())</f>
        <v>#N/A</v>
      </c>
      <c r="J20" s="11" t="e">
        <f>IF(ISNUMBER('Raw concentration data'!J20),Bioreactor_data!$P21*'Raw concentration data'!J20-'Feed corrections'!J20,NA())</f>
        <v>#N/A</v>
      </c>
      <c r="K20" s="11" t="e">
        <f>IF(ISNUMBER('Raw concentration data'!K20),Bioreactor_data!$P21*'Raw concentration data'!K20-'Feed corrections'!K20,NA())</f>
        <v>#N/A</v>
      </c>
      <c r="L20" s="11" t="e">
        <f>IF(ISNUMBER('Raw concentration data'!L20),Bioreactor_data!$P21*'Raw concentration data'!L20-'Feed corrections'!L20,NA())</f>
        <v>#N/A</v>
      </c>
      <c r="M20" s="11" t="e">
        <f>IF(ISNUMBER('Raw concentration data'!M20),Bioreactor_data!$P21*'Raw concentration data'!M20-'Feed corrections'!M20,NA())</f>
        <v>#N/A</v>
      </c>
      <c r="N20" s="11" t="e">
        <f>IF(ISNUMBER('Raw concentration data'!N20),Bioreactor_data!$P21*'Raw concentration data'!N20-'Feed corrections'!N20,NA())</f>
        <v>#N/A</v>
      </c>
      <c r="O20" s="11" t="e">
        <f>IF(ISNUMBER('Raw concentration data'!O20),Bioreactor_data!$P21*'Raw concentration data'!O20-'Feed corrections'!O20,NA())</f>
        <v>#N/A</v>
      </c>
      <c r="P20" s="11" t="e">
        <f>IF(ISNUMBER('Raw concentration data'!P20),Bioreactor_data!$P21*'Raw concentration data'!P20-'Feed corrections'!P20,NA())</f>
        <v>#N/A</v>
      </c>
      <c r="Q20" s="11" t="e">
        <f>IF(ISNUMBER('Raw concentration data'!Q20),Bioreactor_data!$P21*'Raw concentration data'!Q20-'Feed corrections'!Q20,NA())</f>
        <v>#N/A</v>
      </c>
      <c r="R20" s="11" t="e">
        <f>IF(ISNUMBER('Raw concentration data'!R20),Bioreactor_data!$P21*'Raw concentration data'!R20-'Feed corrections'!R20,NA())</f>
        <v>#N/A</v>
      </c>
      <c r="S20" s="11" t="e">
        <f>IF(ISNUMBER('Raw concentration data'!S20),Bioreactor_data!$P21*'Raw concentration data'!S20-'Feed corrections'!S20,NA())</f>
        <v>#N/A</v>
      </c>
      <c r="T20" s="11" t="e">
        <f>IF(ISNUMBER('Raw concentration data'!T20),Bioreactor_data!$P21*'Raw concentration data'!T20-'Feed corrections'!T20,NA())</f>
        <v>#N/A</v>
      </c>
      <c r="U20" s="11" t="e">
        <f>IF(ISNUMBER('Raw concentration data'!U20),Bioreactor_data!$P21*'Raw concentration data'!U20-'Feed corrections'!U20,NA())</f>
        <v>#N/A</v>
      </c>
      <c r="V20" s="11" t="e">
        <f>IF(ISNUMBER('Raw concentration data'!V20),Bioreactor_data!$P21*'Raw concentration data'!V20-'Feed corrections'!V20,NA())</f>
        <v>#N/A</v>
      </c>
      <c r="W20" s="11" t="e">
        <f>IF(ISNUMBER('Raw concentration data'!W20),Bioreactor_data!$P21*'Raw concentration data'!W20-'Feed corrections'!W20,NA())</f>
        <v>#N/A</v>
      </c>
    </row>
    <row r="21" spans="1:23" x14ac:dyDescent="0.2">
      <c r="A21" s="3">
        <f>Bioreactor_data!B22</f>
        <v>0</v>
      </c>
      <c r="B21" s="11" t="e">
        <f>IF(ISNUMBER('Raw concentration data'!B21),Bioreactor_data!$P22*'Raw concentration data'!B21-'Feed corrections'!B21,NA())</f>
        <v>#N/A</v>
      </c>
      <c r="C21" s="11" t="e">
        <f>IF(ISNUMBER('Raw concentration data'!C21),Bioreactor_data!$P22*'Raw concentration data'!C21-'Feed corrections'!C21,NA())</f>
        <v>#N/A</v>
      </c>
      <c r="D21" s="11" t="e">
        <f>IF(ISNUMBER('Raw concentration data'!D21),Bioreactor_data!$P22*'Raw concentration data'!D21-'Feed corrections'!D21,NA())</f>
        <v>#N/A</v>
      </c>
      <c r="E21" s="11" t="e">
        <f>IF(ISNUMBER('Raw concentration data'!E21),Bioreactor_data!$P22*'Raw concentration data'!E21-'Feed corrections'!E21,NA())</f>
        <v>#N/A</v>
      </c>
      <c r="F21" s="11" t="e">
        <f>IF(ISNUMBER('Raw concentration data'!F21),Bioreactor_data!$P22*'Raw concentration data'!F21-'Feed corrections'!F21,NA())</f>
        <v>#N/A</v>
      </c>
      <c r="G21" s="11" t="e">
        <f>IF(ISNUMBER('Raw concentration data'!G21),Bioreactor_data!$P22*'Raw concentration data'!G21-'Feed corrections'!G21,NA())</f>
        <v>#N/A</v>
      </c>
      <c r="H21" s="11" t="e">
        <f>IF(ISNUMBER('Raw concentration data'!H21),Bioreactor_data!$P22*'Raw concentration data'!H21-'Feed corrections'!H21,NA())</f>
        <v>#N/A</v>
      </c>
      <c r="I21" s="11" t="e">
        <f>IF(ISNUMBER('Raw concentration data'!I21),Bioreactor_data!$P22*'Raw concentration data'!I21-'Feed corrections'!I21,NA())</f>
        <v>#N/A</v>
      </c>
      <c r="J21" s="11" t="e">
        <f>IF(ISNUMBER('Raw concentration data'!J21),Bioreactor_data!$P22*'Raw concentration data'!J21-'Feed corrections'!J21,NA())</f>
        <v>#N/A</v>
      </c>
      <c r="K21" s="11" t="e">
        <f>IF(ISNUMBER('Raw concentration data'!K21),Bioreactor_data!$P22*'Raw concentration data'!K21-'Feed corrections'!K21,NA())</f>
        <v>#N/A</v>
      </c>
      <c r="L21" s="11" t="e">
        <f>IF(ISNUMBER('Raw concentration data'!L21),Bioreactor_data!$P22*'Raw concentration data'!L21-'Feed corrections'!L21,NA())</f>
        <v>#N/A</v>
      </c>
      <c r="M21" s="11" t="e">
        <f>IF(ISNUMBER('Raw concentration data'!M21),Bioreactor_data!$P22*'Raw concentration data'!M21-'Feed corrections'!M21,NA())</f>
        <v>#N/A</v>
      </c>
      <c r="N21" s="11" t="e">
        <f>IF(ISNUMBER('Raw concentration data'!N21),Bioreactor_data!$P22*'Raw concentration data'!N21-'Feed corrections'!N21,NA())</f>
        <v>#N/A</v>
      </c>
      <c r="O21" s="11" t="e">
        <f>IF(ISNUMBER('Raw concentration data'!O21),Bioreactor_data!$P22*'Raw concentration data'!O21-'Feed corrections'!O21,NA())</f>
        <v>#N/A</v>
      </c>
      <c r="P21" s="11" t="e">
        <f>IF(ISNUMBER('Raw concentration data'!P21),Bioreactor_data!$P22*'Raw concentration data'!P21-'Feed corrections'!P21,NA())</f>
        <v>#N/A</v>
      </c>
      <c r="Q21" s="11" t="e">
        <f>IF(ISNUMBER('Raw concentration data'!Q21),Bioreactor_data!$P22*'Raw concentration data'!Q21-'Feed corrections'!Q21,NA())</f>
        <v>#N/A</v>
      </c>
      <c r="R21" s="11" t="e">
        <f>IF(ISNUMBER('Raw concentration data'!R21),Bioreactor_data!$P22*'Raw concentration data'!R21-'Feed corrections'!R21,NA())</f>
        <v>#N/A</v>
      </c>
      <c r="S21" s="11" t="e">
        <f>IF(ISNUMBER('Raw concentration data'!S21),Bioreactor_data!$P22*'Raw concentration data'!S21-'Feed corrections'!S21,NA())</f>
        <v>#N/A</v>
      </c>
      <c r="T21" s="11" t="e">
        <f>IF(ISNUMBER('Raw concentration data'!T21),Bioreactor_data!$P22*'Raw concentration data'!T21-'Feed corrections'!T21,NA())</f>
        <v>#N/A</v>
      </c>
      <c r="U21" s="11" t="e">
        <f>IF(ISNUMBER('Raw concentration data'!U21),Bioreactor_data!$P22*'Raw concentration data'!U21-'Feed corrections'!U21,NA())</f>
        <v>#N/A</v>
      </c>
      <c r="V21" s="11" t="e">
        <f>IF(ISNUMBER('Raw concentration data'!V21),Bioreactor_data!$P22*'Raw concentration data'!V21-'Feed corrections'!V21,NA())</f>
        <v>#N/A</v>
      </c>
      <c r="W21" s="11" t="e">
        <f>IF(ISNUMBER('Raw concentration data'!W21),Bioreactor_data!$P22*'Raw concentration data'!W21-'Feed corrections'!W21,NA())</f>
        <v>#N/A</v>
      </c>
    </row>
    <row r="22" spans="1:23" x14ac:dyDescent="0.2">
      <c r="A22" s="3">
        <f>Bioreactor_data!B23</f>
        <v>0</v>
      </c>
      <c r="B22" s="11" t="e">
        <f>IF(ISNUMBER('Raw concentration data'!B22),Bioreactor_data!$P23*'Raw concentration data'!B22-'Feed corrections'!B22,NA())</f>
        <v>#N/A</v>
      </c>
      <c r="C22" s="11" t="e">
        <f>IF(ISNUMBER('Raw concentration data'!C22),Bioreactor_data!$P23*'Raw concentration data'!C22-'Feed corrections'!C22,NA())</f>
        <v>#N/A</v>
      </c>
      <c r="D22" s="11" t="e">
        <f>IF(ISNUMBER('Raw concentration data'!D22),Bioreactor_data!$P23*'Raw concentration data'!D22-'Feed corrections'!D22,NA())</f>
        <v>#N/A</v>
      </c>
      <c r="E22" s="11" t="e">
        <f>IF(ISNUMBER('Raw concentration data'!E22),Bioreactor_data!$P23*'Raw concentration data'!E22-'Feed corrections'!E22,NA())</f>
        <v>#N/A</v>
      </c>
      <c r="F22" s="11" t="e">
        <f>IF(ISNUMBER('Raw concentration data'!F22),Bioreactor_data!$P23*'Raw concentration data'!F22-'Feed corrections'!F22,NA())</f>
        <v>#N/A</v>
      </c>
      <c r="G22" s="11" t="e">
        <f>IF(ISNUMBER('Raw concentration data'!G22),Bioreactor_data!$P23*'Raw concentration data'!G22-'Feed corrections'!G22,NA())</f>
        <v>#N/A</v>
      </c>
      <c r="H22" s="11" t="e">
        <f>IF(ISNUMBER('Raw concentration data'!H22),Bioreactor_data!$P23*'Raw concentration data'!H22-'Feed corrections'!H22,NA())</f>
        <v>#N/A</v>
      </c>
      <c r="I22" s="11" t="e">
        <f>IF(ISNUMBER('Raw concentration data'!I22),Bioreactor_data!$P23*'Raw concentration data'!I22-'Feed corrections'!I22,NA())</f>
        <v>#N/A</v>
      </c>
      <c r="J22" s="11" t="e">
        <f>IF(ISNUMBER('Raw concentration data'!J22),Bioreactor_data!$P23*'Raw concentration data'!J22-'Feed corrections'!J22,NA())</f>
        <v>#N/A</v>
      </c>
      <c r="K22" s="11" t="e">
        <f>IF(ISNUMBER('Raw concentration data'!K22),Bioreactor_data!$P23*'Raw concentration data'!K22-'Feed corrections'!K22,NA())</f>
        <v>#N/A</v>
      </c>
      <c r="L22" s="11" t="e">
        <f>IF(ISNUMBER('Raw concentration data'!L22),Bioreactor_data!$P23*'Raw concentration data'!L22-'Feed corrections'!L22,NA())</f>
        <v>#N/A</v>
      </c>
      <c r="M22" s="11" t="e">
        <f>IF(ISNUMBER('Raw concentration data'!M22),Bioreactor_data!$P23*'Raw concentration data'!M22-'Feed corrections'!M22,NA())</f>
        <v>#N/A</v>
      </c>
      <c r="N22" s="11" t="e">
        <f>IF(ISNUMBER('Raw concentration data'!N22),Bioreactor_data!$P23*'Raw concentration data'!N22-'Feed corrections'!N22,NA())</f>
        <v>#N/A</v>
      </c>
      <c r="O22" s="11" t="e">
        <f>IF(ISNUMBER('Raw concentration data'!O22),Bioreactor_data!$P23*'Raw concentration data'!O22-'Feed corrections'!O22,NA())</f>
        <v>#N/A</v>
      </c>
      <c r="P22" s="11" t="e">
        <f>IF(ISNUMBER('Raw concentration data'!P22),Bioreactor_data!$P23*'Raw concentration data'!P22-'Feed corrections'!P22,NA())</f>
        <v>#N/A</v>
      </c>
      <c r="Q22" s="11" t="e">
        <f>IF(ISNUMBER('Raw concentration data'!Q22),Bioreactor_data!$P23*'Raw concentration data'!Q22-'Feed corrections'!Q22,NA())</f>
        <v>#N/A</v>
      </c>
      <c r="R22" s="11" t="e">
        <f>IF(ISNUMBER('Raw concentration data'!R22),Bioreactor_data!$P23*'Raw concentration data'!R22-'Feed corrections'!R22,NA())</f>
        <v>#N/A</v>
      </c>
      <c r="S22" s="11" t="e">
        <f>IF(ISNUMBER('Raw concentration data'!S22),Bioreactor_data!$P23*'Raw concentration data'!S22-'Feed corrections'!S22,NA())</f>
        <v>#N/A</v>
      </c>
      <c r="T22" s="11" t="e">
        <f>IF(ISNUMBER('Raw concentration data'!T22),Bioreactor_data!$P23*'Raw concentration data'!T22-'Feed corrections'!T22,NA())</f>
        <v>#N/A</v>
      </c>
      <c r="U22" s="11" t="e">
        <f>IF(ISNUMBER('Raw concentration data'!U22),Bioreactor_data!$P23*'Raw concentration data'!U22-'Feed corrections'!U22,NA())</f>
        <v>#N/A</v>
      </c>
      <c r="V22" s="11" t="e">
        <f>IF(ISNUMBER('Raw concentration data'!V22),Bioreactor_data!$P23*'Raw concentration data'!V22-'Feed corrections'!V22,NA())</f>
        <v>#N/A</v>
      </c>
      <c r="W22" s="11" t="e">
        <f>IF(ISNUMBER('Raw concentration data'!W22),Bioreactor_data!$P23*'Raw concentration data'!W22-'Feed corrections'!W22,NA())</f>
        <v>#N/A</v>
      </c>
    </row>
    <row r="23" spans="1:23" x14ac:dyDescent="0.2">
      <c r="A23" s="3">
        <f>Bioreactor_data!B24</f>
        <v>0</v>
      </c>
      <c r="B23" s="11" t="e">
        <f>IF(ISNUMBER('Raw concentration data'!B23),Bioreactor_data!$P24*'Raw concentration data'!B23-'Feed corrections'!B23,NA())</f>
        <v>#N/A</v>
      </c>
      <c r="C23" s="11" t="e">
        <f>IF(ISNUMBER('Raw concentration data'!C23),Bioreactor_data!$P24*'Raw concentration data'!C23-'Feed corrections'!C23,NA())</f>
        <v>#N/A</v>
      </c>
      <c r="D23" s="11" t="e">
        <f>IF(ISNUMBER('Raw concentration data'!D23),Bioreactor_data!$P24*'Raw concentration data'!D23-'Feed corrections'!D23,NA())</f>
        <v>#N/A</v>
      </c>
      <c r="E23" s="11" t="e">
        <f>IF(ISNUMBER('Raw concentration data'!E23),Bioreactor_data!$P24*'Raw concentration data'!E23-'Feed corrections'!E23,NA())</f>
        <v>#N/A</v>
      </c>
      <c r="F23" s="11" t="e">
        <f>IF(ISNUMBER('Raw concentration data'!F23),Bioreactor_data!$P24*'Raw concentration data'!F23-'Feed corrections'!F23,NA())</f>
        <v>#N/A</v>
      </c>
      <c r="G23" s="11" t="e">
        <f>IF(ISNUMBER('Raw concentration data'!G23),Bioreactor_data!$P24*'Raw concentration data'!G23-'Feed corrections'!G23,NA())</f>
        <v>#N/A</v>
      </c>
      <c r="H23" s="11" t="e">
        <f>IF(ISNUMBER('Raw concentration data'!H23),Bioreactor_data!$P24*'Raw concentration data'!H23-'Feed corrections'!H23,NA())</f>
        <v>#N/A</v>
      </c>
      <c r="I23" s="11" t="e">
        <f>IF(ISNUMBER('Raw concentration data'!I23),Bioreactor_data!$P24*'Raw concentration data'!I23-'Feed corrections'!I23,NA())</f>
        <v>#N/A</v>
      </c>
      <c r="J23" s="11" t="e">
        <f>IF(ISNUMBER('Raw concentration data'!J23),Bioreactor_data!$P24*'Raw concentration data'!J23-'Feed corrections'!J23,NA())</f>
        <v>#N/A</v>
      </c>
      <c r="K23" s="11" t="e">
        <f>IF(ISNUMBER('Raw concentration data'!K23),Bioreactor_data!$P24*'Raw concentration data'!K23-'Feed corrections'!K23,NA())</f>
        <v>#N/A</v>
      </c>
      <c r="L23" s="11" t="e">
        <f>IF(ISNUMBER('Raw concentration data'!L23),Bioreactor_data!$P24*'Raw concentration data'!L23-'Feed corrections'!L23,NA())</f>
        <v>#N/A</v>
      </c>
      <c r="M23" s="11" t="e">
        <f>IF(ISNUMBER('Raw concentration data'!M23),Bioreactor_data!$P24*'Raw concentration data'!M23-'Feed corrections'!M23,NA())</f>
        <v>#N/A</v>
      </c>
      <c r="N23" s="11" t="e">
        <f>IF(ISNUMBER('Raw concentration data'!N23),Bioreactor_data!$P24*'Raw concentration data'!N23-'Feed corrections'!N23,NA())</f>
        <v>#N/A</v>
      </c>
      <c r="O23" s="11" t="e">
        <f>IF(ISNUMBER('Raw concentration data'!O23),Bioreactor_data!$P24*'Raw concentration data'!O23-'Feed corrections'!O23,NA())</f>
        <v>#N/A</v>
      </c>
      <c r="P23" s="11" t="e">
        <f>IF(ISNUMBER('Raw concentration data'!P23),Bioreactor_data!$P24*'Raw concentration data'!P23-'Feed corrections'!P23,NA())</f>
        <v>#N/A</v>
      </c>
      <c r="Q23" s="11" t="e">
        <f>IF(ISNUMBER('Raw concentration data'!Q23),Bioreactor_data!$P24*'Raw concentration data'!Q23-'Feed corrections'!Q23,NA())</f>
        <v>#N/A</v>
      </c>
      <c r="R23" s="11" t="e">
        <f>IF(ISNUMBER('Raw concentration data'!R23),Bioreactor_data!$P24*'Raw concentration data'!R23-'Feed corrections'!R23,NA())</f>
        <v>#N/A</v>
      </c>
      <c r="S23" s="11" t="e">
        <f>IF(ISNUMBER('Raw concentration data'!S23),Bioreactor_data!$P24*'Raw concentration data'!S23-'Feed corrections'!S23,NA())</f>
        <v>#N/A</v>
      </c>
      <c r="T23" s="11" t="e">
        <f>IF(ISNUMBER('Raw concentration data'!T23),Bioreactor_data!$P24*'Raw concentration data'!T23-'Feed corrections'!T23,NA())</f>
        <v>#N/A</v>
      </c>
      <c r="U23" s="11" t="e">
        <f>IF(ISNUMBER('Raw concentration data'!U23),Bioreactor_data!$P24*'Raw concentration data'!U23-'Feed corrections'!U23,NA())</f>
        <v>#N/A</v>
      </c>
      <c r="V23" s="11" t="e">
        <f>IF(ISNUMBER('Raw concentration data'!V23),Bioreactor_data!$P24*'Raw concentration data'!V23-'Feed corrections'!V23,NA())</f>
        <v>#N/A</v>
      </c>
      <c r="W23" s="11" t="e">
        <f>IF(ISNUMBER('Raw concentration data'!W23),Bioreactor_data!$P24*'Raw concentration data'!W23-'Feed corrections'!W23,NA())</f>
        <v>#N/A</v>
      </c>
    </row>
    <row r="24" spans="1:23" x14ac:dyDescent="0.2">
      <c r="A24" s="3">
        <f>Bioreactor_data!B25</f>
        <v>0</v>
      </c>
      <c r="B24" s="11" t="e">
        <f>IF(ISNUMBER('Raw concentration data'!B24),Bioreactor_data!$P25*'Raw concentration data'!B24-'Feed corrections'!B24,NA())</f>
        <v>#N/A</v>
      </c>
      <c r="C24" s="11" t="e">
        <f>IF(ISNUMBER('Raw concentration data'!C24),Bioreactor_data!$P25*'Raw concentration data'!C24-'Feed corrections'!C24,NA())</f>
        <v>#N/A</v>
      </c>
      <c r="D24" s="11" t="e">
        <f>IF(ISNUMBER('Raw concentration data'!D24),Bioreactor_data!$P25*'Raw concentration data'!D24-'Feed corrections'!D24,NA())</f>
        <v>#N/A</v>
      </c>
      <c r="E24" s="11" t="e">
        <f>IF(ISNUMBER('Raw concentration data'!E24),Bioreactor_data!$P25*'Raw concentration data'!E24-'Feed corrections'!E24,NA())</f>
        <v>#N/A</v>
      </c>
      <c r="F24" s="11" t="e">
        <f>IF(ISNUMBER('Raw concentration data'!F24),Bioreactor_data!$P25*'Raw concentration data'!F24-'Feed corrections'!F24,NA())</f>
        <v>#N/A</v>
      </c>
      <c r="G24" s="11" t="e">
        <f>IF(ISNUMBER('Raw concentration data'!G24),Bioreactor_data!$P25*'Raw concentration data'!G24-'Feed corrections'!G24,NA())</f>
        <v>#N/A</v>
      </c>
      <c r="H24" s="11" t="e">
        <f>IF(ISNUMBER('Raw concentration data'!H24),Bioreactor_data!$P25*'Raw concentration data'!H24-'Feed corrections'!H24,NA())</f>
        <v>#N/A</v>
      </c>
      <c r="I24" s="11" t="e">
        <f>IF(ISNUMBER('Raw concentration data'!I24),Bioreactor_data!$P25*'Raw concentration data'!I24-'Feed corrections'!I24,NA())</f>
        <v>#N/A</v>
      </c>
      <c r="J24" s="11" t="e">
        <f>IF(ISNUMBER('Raw concentration data'!J24),Bioreactor_data!$P25*'Raw concentration data'!J24-'Feed corrections'!J24,NA())</f>
        <v>#N/A</v>
      </c>
      <c r="K24" s="11" t="e">
        <f>IF(ISNUMBER('Raw concentration data'!K24),Bioreactor_data!$P25*'Raw concentration data'!K24-'Feed corrections'!K24,NA())</f>
        <v>#N/A</v>
      </c>
      <c r="L24" s="11" t="e">
        <f>IF(ISNUMBER('Raw concentration data'!L24),Bioreactor_data!$P25*'Raw concentration data'!L24-'Feed corrections'!L24,NA())</f>
        <v>#N/A</v>
      </c>
      <c r="M24" s="11" t="e">
        <f>IF(ISNUMBER('Raw concentration data'!M24),Bioreactor_data!$P25*'Raw concentration data'!M24-'Feed corrections'!M24,NA())</f>
        <v>#N/A</v>
      </c>
      <c r="N24" s="11" t="e">
        <f>IF(ISNUMBER('Raw concentration data'!N24),Bioreactor_data!$P25*'Raw concentration data'!N24-'Feed corrections'!N24,NA())</f>
        <v>#N/A</v>
      </c>
      <c r="O24" s="11" t="e">
        <f>IF(ISNUMBER('Raw concentration data'!O24),Bioreactor_data!$P25*'Raw concentration data'!O24-'Feed corrections'!O24,NA())</f>
        <v>#N/A</v>
      </c>
      <c r="P24" s="11" t="e">
        <f>IF(ISNUMBER('Raw concentration data'!P24),Bioreactor_data!$P25*'Raw concentration data'!P24-'Feed corrections'!P24,NA())</f>
        <v>#N/A</v>
      </c>
      <c r="Q24" s="11" t="e">
        <f>IF(ISNUMBER('Raw concentration data'!Q24),Bioreactor_data!$P25*'Raw concentration data'!Q24-'Feed corrections'!Q24,NA())</f>
        <v>#N/A</v>
      </c>
      <c r="R24" s="11" t="e">
        <f>IF(ISNUMBER('Raw concentration data'!R24),Bioreactor_data!$P25*'Raw concentration data'!R24-'Feed corrections'!R24,NA())</f>
        <v>#N/A</v>
      </c>
      <c r="S24" s="11" t="e">
        <f>IF(ISNUMBER('Raw concentration data'!S24),Bioreactor_data!$P25*'Raw concentration data'!S24-'Feed corrections'!S24,NA())</f>
        <v>#N/A</v>
      </c>
      <c r="T24" s="11" t="e">
        <f>IF(ISNUMBER('Raw concentration data'!T24),Bioreactor_data!$P25*'Raw concentration data'!T24-'Feed corrections'!T24,NA())</f>
        <v>#N/A</v>
      </c>
      <c r="U24" s="11" t="e">
        <f>IF(ISNUMBER('Raw concentration data'!U24),Bioreactor_data!$P25*'Raw concentration data'!U24-'Feed corrections'!U24,NA())</f>
        <v>#N/A</v>
      </c>
      <c r="V24" s="11" t="e">
        <f>IF(ISNUMBER('Raw concentration data'!V24),Bioreactor_data!$P25*'Raw concentration data'!V24-'Feed corrections'!V24,NA())</f>
        <v>#N/A</v>
      </c>
      <c r="W24" s="11" t="e">
        <f>IF(ISNUMBER('Raw concentration data'!W24),Bioreactor_data!$P25*'Raw concentration data'!W24-'Feed corrections'!W24,NA())</f>
        <v>#N/A</v>
      </c>
    </row>
    <row r="25" spans="1:23" x14ac:dyDescent="0.2">
      <c r="A25" s="3">
        <f>Bioreactor_data!B26</f>
        <v>0</v>
      </c>
      <c r="B25" s="11" t="e">
        <f>IF(ISNUMBER('Raw concentration data'!B25),Bioreactor_data!$P26*'Raw concentration data'!B25-'Feed corrections'!B25,NA())</f>
        <v>#N/A</v>
      </c>
      <c r="C25" s="11" t="e">
        <f>IF(ISNUMBER('Raw concentration data'!C25),Bioreactor_data!$P26*'Raw concentration data'!C25-'Feed corrections'!C25,NA())</f>
        <v>#N/A</v>
      </c>
      <c r="D25" s="11" t="e">
        <f>IF(ISNUMBER('Raw concentration data'!D25),Bioreactor_data!$P26*'Raw concentration data'!D25-'Feed corrections'!D25,NA())</f>
        <v>#N/A</v>
      </c>
      <c r="E25" s="11" t="e">
        <f>IF(ISNUMBER('Raw concentration data'!E25),Bioreactor_data!$P26*'Raw concentration data'!E25-'Feed corrections'!E25,NA())</f>
        <v>#N/A</v>
      </c>
      <c r="F25" s="11" t="e">
        <f>IF(ISNUMBER('Raw concentration data'!F25),Bioreactor_data!$P26*'Raw concentration data'!F25-'Feed corrections'!F25,NA())</f>
        <v>#N/A</v>
      </c>
      <c r="G25" s="11" t="e">
        <f>IF(ISNUMBER('Raw concentration data'!G25),Bioreactor_data!$P26*'Raw concentration data'!G25-'Feed corrections'!G25,NA())</f>
        <v>#N/A</v>
      </c>
      <c r="H25" s="11" t="e">
        <f>IF(ISNUMBER('Raw concentration data'!H25),Bioreactor_data!$P26*'Raw concentration data'!H25-'Feed corrections'!H25,NA())</f>
        <v>#N/A</v>
      </c>
      <c r="I25" s="11" t="e">
        <f>IF(ISNUMBER('Raw concentration data'!I25),Bioreactor_data!$P26*'Raw concentration data'!I25-'Feed corrections'!I25,NA())</f>
        <v>#N/A</v>
      </c>
      <c r="J25" s="11" t="e">
        <f>IF(ISNUMBER('Raw concentration data'!J25),Bioreactor_data!$P26*'Raw concentration data'!J25-'Feed corrections'!J25,NA())</f>
        <v>#N/A</v>
      </c>
      <c r="K25" s="11" t="e">
        <f>IF(ISNUMBER('Raw concentration data'!K25),Bioreactor_data!$P26*'Raw concentration data'!K25-'Feed corrections'!K25,NA())</f>
        <v>#N/A</v>
      </c>
      <c r="L25" s="11" t="e">
        <f>IF(ISNUMBER('Raw concentration data'!L25),Bioreactor_data!$P26*'Raw concentration data'!L25-'Feed corrections'!L25,NA())</f>
        <v>#N/A</v>
      </c>
      <c r="M25" s="11" t="e">
        <f>IF(ISNUMBER('Raw concentration data'!M25),Bioreactor_data!$P26*'Raw concentration data'!M25-'Feed corrections'!M25,NA())</f>
        <v>#N/A</v>
      </c>
      <c r="N25" s="11" t="e">
        <f>IF(ISNUMBER('Raw concentration data'!N25),Bioreactor_data!$P26*'Raw concentration data'!N25-'Feed corrections'!N25,NA())</f>
        <v>#N/A</v>
      </c>
      <c r="O25" s="11" t="e">
        <f>IF(ISNUMBER('Raw concentration data'!O25),Bioreactor_data!$P26*'Raw concentration data'!O25-'Feed corrections'!O25,NA())</f>
        <v>#N/A</v>
      </c>
      <c r="P25" s="11" t="e">
        <f>IF(ISNUMBER('Raw concentration data'!P25),Bioreactor_data!$P26*'Raw concentration data'!P25-'Feed corrections'!P25,NA())</f>
        <v>#N/A</v>
      </c>
      <c r="Q25" s="11" t="e">
        <f>IF(ISNUMBER('Raw concentration data'!Q25),Bioreactor_data!$P26*'Raw concentration data'!Q25-'Feed corrections'!Q25,NA())</f>
        <v>#N/A</v>
      </c>
      <c r="R25" s="11" t="e">
        <f>IF(ISNUMBER('Raw concentration data'!R25),Bioreactor_data!$P26*'Raw concentration data'!R25-'Feed corrections'!R25,NA())</f>
        <v>#N/A</v>
      </c>
      <c r="S25" s="11" t="e">
        <f>IF(ISNUMBER('Raw concentration data'!S25),Bioreactor_data!$P26*'Raw concentration data'!S25-'Feed corrections'!S25,NA())</f>
        <v>#N/A</v>
      </c>
      <c r="T25" s="11" t="e">
        <f>IF(ISNUMBER('Raw concentration data'!T25),Bioreactor_data!$P26*'Raw concentration data'!T25-'Feed corrections'!T25,NA())</f>
        <v>#N/A</v>
      </c>
      <c r="U25" s="11" t="e">
        <f>IF(ISNUMBER('Raw concentration data'!U25),Bioreactor_data!$P26*'Raw concentration data'!U25-'Feed corrections'!U25,NA())</f>
        <v>#N/A</v>
      </c>
      <c r="V25" s="11" t="e">
        <f>IF(ISNUMBER('Raw concentration data'!V25),Bioreactor_data!$P26*'Raw concentration data'!V25-'Feed corrections'!V25,NA())</f>
        <v>#N/A</v>
      </c>
      <c r="W25" s="11" t="e">
        <f>IF(ISNUMBER('Raw concentration data'!W25),Bioreactor_data!$P26*'Raw concentration data'!W25-'Feed corrections'!W25,NA())</f>
        <v>#N/A</v>
      </c>
    </row>
    <row r="26" spans="1:23" x14ac:dyDescent="0.2">
      <c r="A26" s="3">
        <f>Bioreactor_data!B27</f>
        <v>0</v>
      </c>
      <c r="B26" s="11" t="e">
        <f>IF(ISNUMBER('Raw concentration data'!B26),Bioreactor_data!$P27*'Raw concentration data'!B26-'Feed corrections'!B26,NA())</f>
        <v>#N/A</v>
      </c>
      <c r="C26" s="11" t="e">
        <f>IF(ISNUMBER('Raw concentration data'!C26),Bioreactor_data!$P27*'Raw concentration data'!C26-'Feed corrections'!C26,NA())</f>
        <v>#N/A</v>
      </c>
      <c r="D26" s="11" t="e">
        <f>IF(ISNUMBER('Raw concentration data'!D26),Bioreactor_data!$P27*'Raw concentration data'!D26-'Feed corrections'!D26,NA())</f>
        <v>#N/A</v>
      </c>
      <c r="E26" s="11" t="e">
        <f>IF(ISNUMBER('Raw concentration data'!E26),Bioreactor_data!$P27*'Raw concentration data'!E26-'Feed corrections'!E26,NA())</f>
        <v>#N/A</v>
      </c>
      <c r="F26" s="11" t="e">
        <f>IF(ISNUMBER('Raw concentration data'!F26),Bioreactor_data!$P27*'Raw concentration data'!F26-'Feed corrections'!F26,NA())</f>
        <v>#N/A</v>
      </c>
      <c r="G26" s="11" t="e">
        <f>IF(ISNUMBER('Raw concentration data'!G26),Bioreactor_data!$P27*'Raw concentration data'!G26-'Feed corrections'!G26,NA())</f>
        <v>#N/A</v>
      </c>
      <c r="H26" s="11" t="e">
        <f>IF(ISNUMBER('Raw concentration data'!H26),Bioreactor_data!$P27*'Raw concentration data'!H26-'Feed corrections'!H26,NA())</f>
        <v>#N/A</v>
      </c>
      <c r="I26" s="11" t="e">
        <f>IF(ISNUMBER('Raw concentration data'!I26),Bioreactor_data!$P27*'Raw concentration data'!I26-'Feed corrections'!I26,NA())</f>
        <v>#N/A</v>
      </c>
      <c r="J26" s="11" t="e">
        <f>IF(ISNUMBER('Raw concentration data'!J26),Bioreactor_data!$P27*'Raw concentration data'!J26-'Feed corrections'!J26,NA())</f>
        <v>#N/A</v>
      </c>
      <c r="K26" s="11" t="e">
        <f>IF(ISNUMBER('Raw concentration data'!K26),Bioreactor_data!$P27*'Raw concentration data'!K26-'Feed corrections'!K26,NA())</f>
        <v>#N/A</v>
      </c>
      <c r="L26" s="11" t="e">
        <f>IF(ISNUMBER('Raw concentration data'!L26),Bioreactor_data!$P27*'Raw concentration data'!L26-'Feed corrections'!L26,NA())</f>
        <v>#N/A</v>
      </c>
      <c r="M26" s="11" t="e">
        <f>IF(ISNUMBER('Raw concentration data'!M26),Bioreactor_data!$P27*'Raw concentration data'!M26-'Feed corrections'!M26,NA())</f>
        <v>#N/A</v>
      </c>
      <c r="N26" s="11" t="e">
        <f>IF(ISNUMBER('Raw concentration data'!N26),Bioreactor_data!$P27*'Raw concentration data'!N26-'Feed corrections'!N26,NA())</f>
        <v>#N/A</v>
      </c>
      <c r="O26" s="11" t="e">
        <f>IF(ISNUMBER('Raw concentration data'!O26),Bioreactor_data!$P27*'Raw concentration data'!O26-'Feed corrections'!O26,NA())</f>
        <v>#N/A</v>
      </c>
      <c r="P26" s="11" t="e">
        <f>IF(ISNUMBER('Raw concentration data'!P26),Bioreactor_data!$P27*'Raw concentration data'!P26-'Feed corrections'!P26,NA())</f>
        <v>#N/A</v>
      </c>
      <c r="Q26" s="11" t="e">
        <f>IF(ISNUMBER('Raw concentration data'!Q26),Bioreactor_data!$P27*'Raw concentration data'!Q26-'Feed corrections'!Q26,NA())</f>
        <v>#N/A</v>
      </c>
      <c r="R26" s="11" t="e">
        <f>IF(ISNUMBER('Raw concentration data'!R26),Bioreactor_data!$P27*'Raw concentration data'!R26-'Feed corrections'!R26,NA())</f>
        <v>#N/A</v>
      </c>
      <c r="S26" s="11" t="e">
        <f>IF(ISNUMBER('Raw concentration data'!S26),Bioreactor_data!$P27*'Raw concentration data'!S26-'Feed corrections'!S26,NA())</f>
        <v>#N/A</v>
      </c>
      <c r="T26" s="11" t="e">
        <f>IF(ISNUMBER('Raw concentration data'!T26),Bioreactor_data!$P27*'Raw concentration data'!T26-'Feed corrections'!T26,NA())</f>
        <v>#N/A</v>
      </c>
      <c r="U26" s="11" t="e">
        <f>IF(ISNUMBER('Raw concentration data'!U26),Bioreactor_data!$P27*'Raw concentration data'!U26-'Feed corrections'!U26,NA())</f>
        <v>#N/A</v>
      </c>
      <c r="V26" s="11" t="e">
        <f>IF(ISNUMBER('Raw concentration data'!V26),Bioreactor_data!$P27*'Raw concentration data'!V26-'Feed corrections'!V26,NA())</f>
        <v>#N/A</v>
      </c>
      <c r="W26" s="11" t="e">
        <f>IF(ISNUMBER('Raw concentration data'!W26),Bioreactor_data!$P27*'Raw concentration data'!W26-'Feed corrections'!W26,NA())</f>
        <v>#N/A</v>
      </c>
    </row>
    <row r="27" spans="1:23" x14ac:dyDescent="0.2">
      <c r="A27" s="3">
        <f>Bioreactor_data!B28</f>
        <v>0</v>
      </c>
      <c r="B27" s="11" t="e">
        <f>IF(ISNUMBER('Raw concentration data'!B27),Bioreactor_data!$P28*'Raw concentration data'!B27-'Feed corrections'!B27,NA())</f>
        <v>#N/A</v>
      </c>
      <c r="C27" s="11" t="e">
        <f>IF(ISNUMBER('Raw concentration data'!C27),Bioreactor_data!$P28*'Raw concentration data'!C27-'Feed corrections'!C27,NA())</f>
        <v>#N/A</v>
      </c>
      <c r="D27" s="11" t="e">
        <f>IF(ISNUMBER('Raw concentration data'!D27),Bioreactor_data!$P28*'Raw concentration data'!D27-'Feed corrections'!D27,NA())</f>
        <v>#N/A</v>
      </c>
      <c r="E27" s="11" t="e">
        <f>IF(ISNUMBER('Raw concentration data'!E27),Bioreactor_data!$P28*'Raw concentration data'!E27-'Feed corrections'!E27,NA())</f>
        <v>#N/A</v>
      </c>
      <c r="F27" s="11" t="e">
        <f>IF(ISNUMBER('Raw concentration data'!F27),Bioreactor_data!$P28*'Raw concentration data'!F27-'Feed corrections'!F27,NA())</f>
        <v>#N/A</v>
      </c>
      <c r="G27" s="11" t="e">
        <f>IF(ISNUMBER('Raw concentration data'!G27),Bioreactor_data!$P28*'Raw concentration data'!G27-'Feed corrections'!G27,NA())</f>
        <v>#N/A</v>
      </c>
      <c r="H27" s="11" t="e">
        <f>IF(ISNUMBER('Raw concentration data'!H27),Bioreactor_data!$P28*'Raw concentration data'!H27-'Feed corrections'!H27,NA())</f>
        <v>#N/A</v>
      </c>
      <c r="I27" s="11" t="e">
        <f>IF(ISNUMBER('Raw concentration data'!I27),Bioreactor_data!$P28*'Raw concentration data'!I27-'Feed corrections'!I27,NA())</f>
        <v>#N/A</v>
      </c>
      <c r="J27" s="11" t="e">
        <f>IF(ISNUMBER('Raw concentration data'!J27),Bioreactor_data!$P28*'Raw concentration data'!J27-'Feed corrections'!J27,NA())</f>
        <v>#N/A</v>
      </c>
      <c r="K27" s="11" t="e">
        <f>IF(ISNUMBER('Raw concentration data'!K27),Bioreactor_data!$P28*'Raw concentration data'!K27-'Feed corrections'!K27,NA())</f>
        <v>#N/A</v>
      </c>
      <c r="L27" s="11" t="e">
        <f>IF(ISNUMBER('Raw concentration data'!L27),Bioreactor_data!$P28*'Raw concentration data'!L27-'Feed corrections'!L27,NA())</f>
        <v>#N/A</v>
      </c>
      <c r="M27" s="11" t="e">
        <f>IF(ISNUMBER('Raw concentration data'!M27),Bioreactor_data!$P28*'Raw concentration data'!M27-'Feed corrections'!M27,NA())</f>
        <v>#N/A</v>
      </c>
      <c r="N27" s="11" t="e">
        <f>IF(ISNUMBER('Raw concentration data'!N27),Bioreactor_data!$P28*'Raw concentration data'!N27-'Feed corrections'!N27,NA())</f>
        <v>#N/A</v>
      </c>
      <c r="O27" s="11" t="e">
        <f>IF(ISNUMBER('Raw concentration data'!O27),Bioreactor_data!$P28*'Raw concentration data'!O27-'Feed corrections'!O27,NA())</f>
        <v>#N/A</v>
      </c>
      <c r="P27" s="11" t="e">
        <f>IF(ISNUMBER('Raw concentration data'!P27),Bioreactor_data!$P28*'Raw concentration data'!P27-'Feed corrections'!P27,NA())</f>
        <v>#N/A</v>
      </c>
      <c r="Q27" s="11" t="e">
        <f>IF(ISNUMBER('Raw concentration data'!Q27),Bioreactor_data!$P28*'Raw concentration data'!Q27-'Feed corrections'!Q27,NA())</f>
        <v>#N/A</v>
      </c>
      <c r="R27" s="11" t="e">
        <f>IF(ISNUMBER('Raw concentration data'!R27),Bioreactor_data!$P28*'Raw concentration data'!R27-'Feed corrections'!R27,NA())</f>
        <v>#N/A</v>
      </c>
      <c r="S27" s="11" t="e">
        <f>IF(ISNUMBER('Raw concentration data'!S27),Bioreactor_data!$P28*'Raw concentration data'!S27-'Feed corrections'!S27,NA())</f>
        <v>#N/A</v>
      </c>
      <c r="T27" s="11" t="e">
        <f>IF(ISNUMBER('Raw concentration data'!T27),Bioreactor_data!$P28*'Raw concentration data'!T27-'Feed corrections'!T27,NA())</f>
        <v>#N/A</v>
      </c>
      <c r="U27" s="11" t="e">
        <f>IF(ISNUMBER('Raw concentration data'!U27),Bioreactor_data!$P28*'Raw concentration data'!U27-'Feed corrections'!U27,NA())</f>
        <v>#N/A</v>
      </c>
      <c r="V27" s="11" t="e">
        <f>IF(ISNUMBER('Raw concentration data'!V27),Bioreactor_data!$P28*'Raw concentration data'!V27-'Feed corrections'!V27,NA())</f>
        <v>#N/A</v>
      </c>
      <c r="W27" s="11" t="e">
        <f>IF(ISNUMBER('Raw concentration data'!W27),Bioreactor_data!$P28*'Raw concentration data'!W27-'Feed corrections'!W27,NA())</f>
        <v>#N/A</v>
      </c>
    </row>
    <row r="28" spans="1:23" x14ac:dyDescent="0.2">
      <c r="A28" s="3">
        <f>Bioreactor_data!B29</f>
        <v>0</v>
      </c>
      <c r="B28" s="11" t="e">
        <f>IF(ISNUMBER('Raw concentration data'!B28),Bioreactor_data!$P29*'Raw concentration data'!B28-'Feed corrections'!B28,NA())</f>
        <v>#N/A</v>
      </c>
      <c r="C28" s="11" t="e">
        <f>IF(ISNUMBER('Raw concentration data'!C28),Bioreactor_data!$P29*'Raw concentration data'!C28-'Feed corrections'!C28,NA())</f>
        <v>#N/A</v>
      </c>
      <c r="D28" s="11" t="e">
        <f>IF(ISNUMBER('Raw concentration data'!D28),Bioreactor_data!$P29*'Raw concentration data'!D28-'Feed corrections'!D28,NA())</f>
        <v>#N/A</v>
      </c>
      <c r="E28" s="11" t="e">
        <f>IF(ISNUMBER('Raw concentration data'!E28),Bioreactor_data!$P29*'Raw concentration data'!E28-'Feed corrections'!E28,NA())</f>
        <v>#N/A</v>
      </c>
      <c r="F28" s="11" t="e">
        <f>IF(ISNUMBER('Raw concentration data'!F28),Bioreactor_data!$P29*'Raw concentration data'!F28-'Feed corrections'!F28,NA())</f>
        <v>#N/A</v>
      </c>
      <c r="G28" s="11" t="e">
        <f>IF(ISNUMBER('Raw concentration data'!G28),Bioreactor_data!$P29*'Raw concentration data'!G28-'Feed corrections'!G28,NA())</f>
        <v>#N/A</v>
      </c>
      <c r="H28" s="11" t="e">
        <f>IF(ISNUMBER('Raw concentration data'!H28),Bioreactor_data!$P29*'Raw concentration data'!H28-'Feed corrections'!H28,NA())</f>
        <v>#N/A</v>
      </c>
      <c r="I28" s="11" t="e">
        <f>IF(ISNUMBER('Raw concentration data'!I28),Bioreactor_data!$P29*'Raw concentration data'!I28-'Feed corrections'!I28,NA())</f>
        <v>#N/A</v>
      </c>
      <c r="J28" s="11" t="e">
        <f>IF(ISNUMBER('Raw concentration data'!J28),Bioreactor_data!$P29*'Raw concentration data'!J28-'Feed corrections'!J28,NA())</f>
        <v>#N/A</v>
      </c>
      <c r="K28" s="11" t="e">
        <f>IF(ISNUMBER('Raw concentration data'!K28),Bioreactor_data!$P29*'Raw concentration data'!K28-'Feed corrections'!K28,NA())</f>
        <v>#N/A</v>
      </c>
      <c r="L28" s="11" t="e">
        <f>IF(ISNUMBER('Raw concentration data'!L28),Bioreactor_data!$P29*'Raw concentration data'!L28-'Feed corrections'!L28,NA())</f>
        <v>#N/A</v>
      </c>
      <c r="M28" s="11" t="e">
        <f>IF(ISNUMBER('Raw concentration data'!M28),Bioreactor_data!$P29*'Raw concentration data'!M28-'Feed corrections'!M28,NA())</f>
        <v>#N/A</v>
      </c>
      <c r="N28" s="11" t="e">
        <f>IF(ISNUMBER('Raw concentration data'!N28),Bioreactor_data!$P29*'Raw concentration data'!N28-'Feed corrections'!N28,NA())</f>
        <v>#N/A</v>
      </c>
      <c r="O28" s="11" t="e">
        <f>IF(ISNUMBER('Raw concentration data'!O28),Bioreactor_data!$P29*'Raw concentration data'!O28-'Feed corrections'!O28,NA())</f>
        <v>#N/A</v>
      </c>
      <c r="P28" s="11" t="e">
        <f>IF(ISNUMBER('Raw concentration data'!P28),Bioreactor_data!$P29*'Raw concentration data'!P28-'Feed corrections'!P28,NA())</f>
        <v>#N/A</v>
      </c>
      <c r="Q28" s="11" t="e">
        <f>IF(ISNUMBER('Raw concentration data'!Q28),Bioreactor_data!$P29*'Raw concentration data'!Q28-'Feed corrections'!Q28,NA())</f>
        <v>#N/A</v>
      </c>
      <c r="R28" s="11" t="e">
        <f>IF(ISNUMBER('Raw concentration data'!R28),Bioreactor_data!$P29*'Raw concentration data'!R28-'Feed corrections'!R28,NA())</f>
        <v>#N/A</v>
      </c>
      <c r="S28" s="11" t="e">
        <f>IF(ISNUMBER('Raw concentration data'!S28),Bioreactor_data!$P29*'Raw concentration data'!S28-'Feed corrections'!S28,NA())</f>
        <v>#N/A</v>
      </c>
      <c r="T28" s="11" t="e">
        <f>IF(ISNUMBER('Raw concentration data'!T28),Bioreactor_data!$P29*'Raw concentration data'!T28-'Feed corrections'!T28,NA())</f>
        <v>#N/A</v>
      </c>
      <c r="U28" s="11" t="e">
        <f>IF(ISNUMBER('Raw concentration data'!U28),Bioreactor_data!$P29*'Raw concentration data'!U28-'Feed corrections'!U28,NA())</f>
        <v>#N/A</v>
      </c>
      <c r="V28" s="11" t="e">
        <f>IF(ISNUMBER('Raw concentration data'!V28),Bioreactor_data!$P29*'Raw concentration data'!V28-'Feed corrections'!V28,NA())</f>
        <v>#N/A</v>
      </c>
      <c r="W28" s="11" t="e">
        <f>IF(ISNUMBER('Raw concentration data'!W28),Bioreactor_data!$P29*'Raw concentration data'!W28-'Feed corrections'!W28,NA())</f>
        <v>#N/A</v>
      </c>
    </row>
    <row r="29" spans="1:23" x14ac:dyDescent="0.2">
      <c r="A29" s="3">
        <f>Bioreactor_data!B30</f>
        <v>0</v>
      </c>
      <c r="B29" s="11" t="e">
        <f>IF(ISNUMBER('Raw concentration data'!B29),Bioreactor_data!$P30*'Raw concentration data'!B29-'Feed corrections'!B29,NA())</f>
        <v>#N/A</v>
      </c>
      <c r="C29" s="11" t="e">
        <f>IF(ISNUMBER('Raw concentration data'!C29),Bioreactor_data!$P30*'Raw concentration data'!C29-'Feed corrections'!C29,NA())</f>
        <v>#N/A</v>
      </c>
      <c r="D29" s="11" t="e">
        <f>IF(ISNUMBER('Raw concentration data'!D29),Bioreactor_data!$P30*'Raw concentration data'!D29-'Feed corrections'!D29,NA())</f>
        <v>#N/A</v>
      </c>
      <c r="E29" s="11" t="e">
        <f>IF(ISNUMBER('Raw concentration data'!E29),Bioreactor_data!$P30*'Raw concentration data'!E29-'Feed corrections'!E29,NA())</f>
        <v>#N/A</v>
      </c>
      <c r="F29" s="11" t="e">
        <f>IF(ISNUMBER('Raw concentration data'!F29),Bioreactor_data!$P30*'Raw concentration data'!F29-'Feed corrections'!F29,NA())</f>
        <v>#N/A</v>
      </c>
      <c r="G29" s="11" t="e">
        <f>IF(ISNUMBER('Raw concentration data'!G29),Bioreactor_data!$P30*'Raw concentration data'!G29-'Feed corrections'!G29,NA())</f>
        <v>#N/A</v>
      </c>
      <c r="H29" s="11" t="e">
        <f>IF(ISNUMBER('Raw concentration data'!H29),Bioreactor_data!$P30*'Raw concentration data'!H29-'Feed corrections'!H29,NA())</f>
        <v>#N/A</v>
      </c>
      <c r="I29" s="11" t="e">
        <f>IF(ISNUMBER('Raw concentration data'!I29),Bioreactor_data!$P30*'Raw concentration data'!I29-'Feed corrections'!I29,NA())</f>
        <v>#N/A</v>
      </c>
      <c r="J29" s="11" t="e">
        <f>IF(ISNUMBER('Raw concentration data'!J29),Bioreactor_data!$P30*'Raw concentration data'!J29-'Feed corrections'!J29,NA())</f>
        <v>#N/A</v>
      </c>
      <c r="K29" s="11" t="e">
        <f>IF(ISNUMBER('Raw concentration data'!K29),Bioreactor_data!$P30*'Raw concentration data'!K29-'Feed corrections'!K29,NA())</f>
        <v>#N/A</v>
      </c>
      <c r="L29" s="11" t="e">
        <f>IF(ISNUMBER('Raw concentration data'!L29),Bioreactor_data!$P30*'Raw concentration data'!L29-'Feed corrections'!L29,NA())</f>
        <v>#N/A</v>
      </c>
      <c r="M29" s="11" t="e">
        <f>IF(ISNUMBER('Raw concentration data'!M29),Bioreactor_data!$P30*'Raw concentration data'!M29-'Feed corrections'!M29,NA())</f>
        <v>#N/A</v>
      </c>
      <c r="N29" s="11" t="e">
        <f>IF(ISNUMBER('Raw concentration data'!N29),Bioreactor_data!$P30*'Raw concentration data'!N29-'Feed corrections'!N29,NA())</f>
        <v>#N/A</v>
      </c>
      <c r="O29" s="11" t="e">
        <f>IF(ISNUMBER('Raw concentration data'!O29),Bioreactor_data!$P30*'Raw concentration data'!O29-'Feed corrections'!O29,NA())</f>
        <v>#N/A</v>
      </c>
      <c r="P29" s="11" t="e">
        <f>IF(ISNUMBER('Raw concentration data'!P29),Bioreactor_data!$P30*'Raw concentration data'!P29-'Feed corrections'!P29,NA())</f>
        <v>#N/A</v>
      </c>
      <c r="Q29" s="11" t="e">
        <f>IF(ISNUMBER('Raw concentration data'!Q29),Bioreactor_data!$P30*'Raw concentration data'!Q29-'Feed corrections'!Q29,NA())</f>
        <v>#N/A</v>
      </c>
      <c r="R29" s="11" t="e">
        <f>IF(ISNUMBER('Raw concentration data'!R29),Bioreactor_data!$P30*'Raw concentration data'!R29-'Feed corrections'!R29,NA())</f>
        <v>#N/A</v>
      </c>
      <c r="S29" s="11" t="e">
        <f>IF(ISNUMBER('Raw concentration data'!S29),Bioreactor_data!$P30*'Raw concentration data'!S29-'Feed corrections'!S29,NA())</f>
        <v>#N/A</v>
      </c>
      <c r="T29" s="11" t="e">
        <f>IF(ISNUMBER('Raw concentration data'!T29),Bioreactor_data!$P30*'Raw concentration data'!T29-'Feed corrections'!T29,NA())</f>
        <v>#N/A</v>
      </c>
      <c r="U29" s="11" t="e">
        <f>IF(ISNUMBER('Raw concentration data'!U29),Bioreactor_data!$P30*'Raw concentration data'!U29-'Feed corrections'!U29,NA())</f>
        <v>#N/A</v>
      </c>
      <c r="V29" s="11" t="e">
        <f>IF(ISNUMBER('Raw concentration data'!V29),Bioreactor_data!$P30*'Raw concentration data'!V29-'Feed corrections'!V29,NA())</f>
        <v>#N/A</v>
      </c>
      <c r="W29" s="11" t="e">
        <f>IF(ISNUMBER('Raw concentration data'!W29),Bioreactor_data!$P30*'Raw concentration data'!W29-'Feed corrections'!W29,NA())</f>
        <v>#N/A</v>
      </c>
    </row>
    <row r="30" spans="1:23" x14ac:dyDescent="0.2">
      <c r="A30" s="3">
        <f>Bioreactor_data!B31</f>
        <v>0</v>
      </c>
      <c r="B30" s="11" t="e">
        <f>IF(ISNUMBER('Raw concentration data'!B30),Bioreactor_data!$P31*'Raw concentration data'!B30-'Feed corrections'!B30,NA())</f>
        <v>#N/A</v>
      </c>
      <c r="C30" s="11" t="e">
        <f>IF(ISNUMBER('Raw concentration data'!C30),Bioreactor_data!$P31*'Raw concentration data'!C30-'Feed corrections'!C30,NA())</f>
        <v>#N/A</v>
      </c>
      <c r="D30" s="11" t="e">
        <f>IF(ISNUMBER('Raw concentration data'!D30),Bioreactor_data!$P31*'Raw concentration data'!D30-'Feed corrections'!D30,NA())</f>
        <v>#N/A</v>
      </c>
      <c r="E30" s="11" t="e">
        <f>IF(ISNUMBER('Raw concentration data'!E30),Bioreactor_data!$P31*'Raw concentration data'!E30-'Feed corrections'!E30,NA())</f>
        <v>#N/A</v>
      </c>
      <c r="F30" s="11" t="e">
        <f>IF(ISNUMBER('Raw concentration data'!F30),Bioreactor_data!$P31*'Raw concentration data'!F30-'Feed corrections'!F30,NA())</f>
        <v>#N/A</v>
      </c>
      <c r="G30" s="11" t="e">
        <f>IF(ISNUMBER('Raw concentration data'!G30),Bioreactor_data!$P31*'Raw concentration data'!G30-'Feed corrections'!G30,NA())</f>
        <v>#N/A</v>
      </c>
      <c r="H30" s="11" t="e">
        <f>IF(ISNUMBER('Raw concentration data'!H30),Bioreactor_data!$P31*'Raw concentration data'!H30-'Feed corrections'!H30,NA())</f>
        <v>#N/A</v>
      </c>
      <c r="I30" s="11" t="e">
        <f>IF(ISNUMBER('Raw concentration data'!I30),Bioreactor_data!$P31*'Raw concentration data'!I30-'Feed corrections'!I30,NA())</f>
        <v>#N/A</v>
      </c>
      <c r="J30" s="11" t="e">
        <f>IF(ISNUMBER('Raw concentration data'!J30),Bioreactor_data!$P31*'Raw concentration data'!J30-'Feed corrections'!J30,NA())</f>
        <v>#N/A</v>
      </c>
      <c r="K30" s="11" t="e">
        <f>IF(ISNUMBER('Raw concentration data'!K30),Bioreactor_data!$P31*'Raw concentration data'!K30-'Feed corrections'!K30,NA())</f>
        <v>#N/A</v>
      </c>
      <c r="L30" s="11" t="e">
        <f>IF(ISNUMBER('Raw concentration data'!L30),Bioreactor_data!$P31*'Raw concentration data'!L30-'Feed corrections'!L30,NA())</f>
        <v>#N/A</v>
      </c>
      <c r="M30" s="11" t="e">
        <f>IF(ISNUMBER('Raw concentration data'!M30),Bioreactor_data!$P31*'Raw concentration data'!M30-'Feed corrections'!M30,NA())</f>
        <v>#N/A</v>
      </c>
      <c r="N30" s="11" t="e">
        <f>IF(ISNUMBER('Raw concentration data'!N30),Bioreactor_data!$P31*'Raw concentration data'!N30-'Feed corrections'!N30,NA())</f>
        <v>#N/A</v>
      </c>
      <c r="O30" s="11" t="e">
        <f>IF(ISNUMBER('Raw concentration data'!O30),Bioreactor_data!$P31*'Raw concentration data'!O30-'Feed corrections'!O30,NA())</f>
        <v>#N/A</v>
      </c>
      <c r="P30" s="11" t="e">
        <f>IF(ISNUMBER('Raw concentration data'!P30),Bioreactor_data!$P31*'Raw concentration data'!P30-'Feed corrections'!P30,NA())</f>
        <v>#N/A</v>
      </c>
      <c r="Q30" s="11" t="e">
        <f>IF(ISNUMBER('Raw concentration data'!Q30),Bioreactor_data!$P31*'Raw concentration data'!Q30-'Feed corrections'!Q30,NA())</f>
        <v>#N/A</v>
      </c>
      <c r="R30" s="11" t="e">
        <f>IF(ISNUMBER('Raw concentration data'!R30),Bioreactor_data!$P31*'Raw concentration data'!R30-'Feed corrections'!R30,NA())</f>
        <v>#N/A</v>
      </c>
      <c r="S30" s="11" t="e">
        <f>IF(ISNUMBER('Raw concentration data'!S30),Bioreactor_data!$P31*'Raw concentration data'!S30-'Feed corrections'!S30,NA())</f>
        <v>#N/A</v>
      </c>
      <c r="T30" s="11" t="e">
        <f>IF(ISNUMBER('Raw concentration data'!T30),Bioreactor_data!$P31*'Raw concentration data'!T30-'Feed corrections'!T30,NA())</f>
        <v>#N/A</v>
      </c>
      <c r="U30" s="11" t="e">
        <f>IF(ISNUMBER('Raw concentration data'!U30),Bioreactor_data!$P31*'Raw concentration data'!U30-'Feed corrections'!U30,NA())</f>
        <v>#N/A</v>
      </c>
      <c r="V30" s="11" t="e">
        <f>IF(ISNUMBER('Raw concentration data'!V30),Bioreactor_data!$P31*'Raw concentration data'!V30-'Feed corrections'!V30,NA())</f>
        <v>#N/A</v>
      </c>
      <c r="W30" s="11" t="e">
        <f>IF(ISNUMBER('Raw concentration data'!W30),Bioreactor_data!$P31*'Raw concentration data'!W30-'Feed corrections'!W30,NA())</f>
        <v>#N/A</v>
      </c>
    </row>
    <row r="31" spans="1:23" x14ac:dyDescent="0.2">
      <c r="A31" s="3">
        <f>Bioreactor_data!B32</f>
        <v>0</v>
      </c>
      <c r="B31" s="11" t="e">
        <f>IF(ISNUMBER('Raw concentration data'!B31),Bioreactor_data!$P32*'Raw concentration data'!B31-'Feed corrections'!B31,NA())</f>
        <v>#N/A</v>
      </c>
      <c r="C31" s="11" t="e">
        <f>IF(ISNUMBER('Raw concentration data'!C31),Bioreactor_data!$P32*'Raw concentration data'!C31-'Feed corrections'!C31,NA())</f>
        <v>#N/A</v>
      </c>
      <c r="D31" s="11" t="e">
        <f>IF(ISNUMBER('Raw concentration data'!D31),Bioreactor_data!$P32*'Raw concentration data'!D31-'Feed corrections'!D31,NA())</f>
        <v>#N/A</v>
      </c>
      <c r="E31" s="11" t="e">
        <f>IF(ISNUMBER('Raw concentration data'!E31),Bioreactor_data!$P32*'Raw concentration data'!E31-'Feed corrections'!E31,NA())</f>
        <v>#N/A</v>
      </c>
      <c r="F31" s="11" t="e">
        <f>IF(ISNUMBER('Raw concentration data'!F31),Bioreactor_data!$P32*'Raw concentration data'!F31-'Feed corrections'!F31,NA())</f>
        <v>#N/A</v>
      </c>
      <c r="G31" s="11" t="e">
        <f>IF(ISNUMBER('Raw concentration data'!G31),Bioreactor_data!$P32*'Raw concentration data'!G31-'Feed corrections'!G31,NA())</f>
        <v>#N/A</v>
      </c>
      <c r="H31" s="11" t="e">
        <f>IF(ISNUMBER('Raw concentration data'!H31),Bioreactor_data!$P32*'Raw concentration data'!H31-'Feed corrections'!H31,NA())</f>
        <v>#N/A</v>
      </c>
      <c r="I31" s="11" t="e">
        <f>IF(ISNUMBER('Raw concentration data'!I31),Bioreactor_data!$P32*'Raw concentration data'!I31-'Feed corrections'!I31,NA())</f>
        <v>#N/A</v>
      </c>
      <c r="J31" s="11" t="e">
        <f>IF(ISNUMBER('Raw concentration data'!J31),Bioreactor_data!$P32*'Raw concentration data'!J31-'Feed corrections'!J31,NA())</f>
        <v>#N/A</v>
      </c>
      <c r="K31" s="11" t="e">
        <f>IF(ISNUMBER('Raw concentration data'!K31),Bioreactor_data!$P32*'Raw concentration data'!K31-'Feed corrections'!K31,NA())</f>
        <v>#N/A</v>
      </c>
      <c r="L31" s="11" t="e">
        <f>IF(ISNUMBER('Raw concentration data'!L31),Bioreactor_data!$P32*'Raw concentration data'!L31-'Feed corrections'!L31,NA())</f>
        <v>#N/A</v>
      </c>
      <c r="M31" s="11" t="e">
        <f>IF(ISNUMBER('Raw concentration data'!M31),Bioreactor_data!$P32*'Raw concentration data'!M31-'Feed corrections'!M31,NA())</f>
        <v>#N/A</v>
      </c>
      <c r="N31" s="11" t="e">
        <f>IF(ISNUMBER('Raw concentration data'!N31),Bioreactor_data!$P32*'Raw concentration data'!N31-'Feed corrections'!N31,NA())</f>
        <v>#N/A</v>
      </c>
      <c r="O31" s="11" t="e">
        <f>IF(ISNUMBER('Raw concentration data'!O31),Bioreactor_data!$P32*'Raw concentration data'!O31-'Feed corrections'!O31,NA())</f>
        <v>#N/A</v>
      </c>
      <c r="P31" s="11" t="e">
        <f>IF(ISNUMBER('Raw concentration data'!P31),Bioreactor_data!$P32*'Raw concentration data'!P31-'Feed corrections'!P31,NA())</f>
        <v>#N/A</v>
      </c>
      <c r="Q31" s="11" t="e">
        <f>IF(ISNUMBER('Raw concentration data'!Q31),Bioreactor_data!$P32*'Raw concentration data'!Q31-'Feed corrections'!Q31,NA())</f>
        <v>#N/A</v>
      </c>
      <c r="R31" s="11" t="e">
        <f>IF(ISNUMBER('Raw concentration data'!R31),Bioreactor_data!$P32*'Raw concentration data'!R31-'Feed corrections'!R31,NA())</f>
        <v>#N/A</v>
      </c>
      <c r="S31" s="11" t="e">
        <f>IF(ISNUMBER('Raw concentration data'!S31),Bioreactor_data!$P32*'Raw concentration data'!S31-'Feed corrections'!S31,NA())</f>
        <v>#N/A</v>
      </c>
      <c r="T31" s="11" t="e">
        <f>IF(ISNUMBER('Raw concentration data'!T31),Bioreactor_data!$P32*'Raw concentration data'!T31-'Feed corrections'!T31,NA())</f>
        <v>#N/A</v>
      </c>
      <c r="U31" s="11" t="e">
        <f>IF(ISNUMBER('Raw concentration data'!U31),Bioreactor_data!$P32*'Raw concentration data'!U31-'Feed corrections'!U31,NA())</f>
        <v>#N/A</v>
      </c>
      <c r="V31" s="11" t="e">
        <f>IF(ISNUMBER('Raw concentration data'!V31),Bioreactor_data!$P32*'Raw concentration data'!V31-'Feed corrections'!V31,NA())</f>
        <v>#N/A</v>
      </c>
      <c r="W31" s="11" t="e">
        <f>IF(ISNUMBER('Raw concentration data'!W31),Bioreactor_data!$P32*'Raw concentration data'!W31-'Feed corrections'!W31,NA())</f>
        <v>#N/A</v>
      </c>
    </row>
    <row r="32" spans="1:23" x14ac:dyDescent="0.2">
      <c r="A32" s="3">
        <f>Bioreactor_data!B33</f>
        <v>0</v>
      </c>
      <c r="B32" s="11" t="e">
        <f>IF(ISNUMBER('Raw concentration data'!B32),Bioreactor_data!$P33*'Raw concentration data'!B32-'Feed corrections'!B32,NA())</f>
        <v>#N/A</v>
      </c>
      <c r="C32" s="11" t="e">
        <f>IF(ISNUMBER('Raw concentration data'!C32),Bioreactor_data!$P33*'Raw concentration data'!C32-'Feed corrections'!C32,NA())</f>
        <v>#N/A</v>
      </c>
      <c r="D32" s="11" t="e">
        <f>IF(ISNUMBER('Raw concentration data'!D32),Bioreactor_data!$P33*'Raw concentration data'!D32-'Feed corrections'!D32,NA())</f>
        <v>#N/A</v>
      </c>
      <c r="E32" s="11" t="e">
        <f>IF(ISNUMBER('Raw concentration data'!E32),Bioreactor_data!$P33*'Raw concentration data'!E32-'Feed corrections'!E32,NA())</f>
        <v>#N/A</v>
      </c>
      <c r="F32" s="11" t="e">
        <f>IF(ISNUMBER('Raw concentration data'!F32),Bioreactor_data!$P33*'Raw concentration data'!F32-'Feed corrections'!F32,NA())</f>
        <v>#N/A</v>
      </c>
      <c r="G32" s="11" t="e">
        <f>IF(ISNUMBER('Raw concentration data'!G32),Bioreactor_data!$P33*'Raw concentration data'!G32-'Feed corrections'!G32,NA())</f>
        <v>#N/A</v>
      </c>
      <c r="H32" s="11" t="e">
        <f>IF(ISNUMBER('Raw concentration data'!H32),Bioreactor_data!$P33*'Raw concentration data'!H32-'Feed corrections'!H32,NA())</f>
        <v>#N/A</v>
      </c>
      <c r="I32" s="11" t="e">
        <f>IF(ISNUMBER('Raw concentration data'!I32),Bioreactor_data!$P33*'Raw concentration data'!I32-'Feed corrections'!I32,NA())</f>
        <v>#N/A</v>
      </c>
      <c r="J32" s="11" t="e">
        <f>IF(ISNUMBER('Raw concentration data'!J32),Bioreactor_data!$P33*'Raw concentration data'!J32-'Feed corrections'!J32,NA())</f>
        <v>#N/A</v>
      </c>
      <c r="K32" s="11" t="e">
        <f>IF(ISNUMBER('Raw concentration data'!K32),Bioreactor_data!$P33*'Raw concentration data'!K32-'Feed corrections'!K32,NA())</f>
        <v>#N/A</v>
      </c>
      <c r="L32" s="11" t="e">
        <f>IF(ISNUMBER('Raw concentration data'!L32),Bioreactor_data!$P33*'Raw concentration data'!L32-'Feed corrections'!L32,NA())</f>
        <v>#N/A</v>
      </c>
      <c r="M32" s="11" t="e">
        <f>IF(ISNUMBER('Raw concentration data'!M32),Bioreactor_data!$P33*'Raw concentration data'!M32-'Feed corrections'!M32,NA())</f>
        <v>#N/A</v>
      </c>
      <c r="N32" s="11" t="e">
        <f>IF(ISNUMBER('Raw concentration data'!N32),Bioreactor_data!$P33*'Raw concentration data'!N32-'Feed corrections'!N32,NA())</f>
        <v>#N/A</v>
      </c>
      <c r="O32" s="11" t="e">
        <f>IF(ISNUMBER('Raw concentration data'!O32),Bioreactor_data!$P33*'Raw concentration data'!O32-'Feed corrections'!O32,NA())</f>
        <v>#N/A</v>
      </c>
      <c r="P32" s="11" t="e">
        <f>IF(ISNUMBER('Raw concentration data'!P32),Bioreactor_data!$P33*'Raw concentration data'!P32-'Feed corrections'!P32,NA())</f>
        <v>#N/A</v>
      </c>
      <c r="Q32" s="11" t="e">
        <f>IF(ISNUMBER('Raw concentration data'!Q32),Bioreactor_data!$P33*'Raw concentration data'!Q32-'Feed corrections'!Q32,NA())</f>
        <v>#N/A</v>
      </c>
      <c r="R32" s="11" t="e">
        <f>IF(ISNUMBER('Raw concentration data'!R32),Bioreactor_data!$P33*'Raw concentration data'!R32-'Feed corrections'!R32,NA())</f>
        <v>#N/A</v>
      </c>
      <c r="S32" s="11" t="e">
        <f>IF(ISNUMBER('Raw concentration data'!S32),Bioreactor_data!$P33*'Raw concentration data'!S32-'Feed corrections'!S32,NA())</f>
        <v>#N/A</v>
      </c>
      <c r="T32" s="11" t="e">
        <f>IF(ISNUMBER('Raw concentration data'!T32),Bioreactor_data!$P33*'Raw concentration data'!T32-'Feed corrections'!T32,NA())</f>
        <v>#N/A</v>
      </c>
      <c r="U32" s="11" t="e">
        <f>IF(ISNUMBER('Raw concentration data'!U32),Bioreactor_data!$P33*'Raw concentration data'!U32-'Feed corrections'!U32,NA())</f>
        <v>#N/A</v>
      </c>
      <c r="V32" s="11" t="e">
        <f>IF(ISNUMBER('Raw concentration data'!V32),Bioreactor_data!$P33*'Raw concentration data'!V32-'Feed corrections'!V32,NA())</f>
        <v>#N/A</v>
      </c>
      <c r="W32" s="11" t="e">
        <f>IF(ISNUMBER('Raw concentration data'!W32),Bioreactor_data!$P33*'Raw concentration data'!W32-'Feed corrections'!W32,NA())</f>
        <v>#N/A</v>
      </c>
    </row>
    <row r="33" spans="1:23" x14ac:dyDescent="0.2">
      <c r="A33" s="3">
        <f>Bioreactor_data!B34</f>
        <v>0</v>
      </c>
      <c r="B33" s="11" t="e">
        <f>IF(ISNUMBER('Raw concentration data'!B33),Bioreactor_data!$P34*'Raw concentration data'!B33-'Feed corrections'!B33,NA())</f>
        <v>#N/A</v>
      </c>
      <c r="C33" s="11" t="e">
        <f>IF(ISNUMBER('Raw concentration data'!C33),Bioreactor_data!$P34*'Raw concentration data'!C33-'Feed corrections'!C33,NA())</f>
        <v>#N/A</v>
      </c>
      <c r="D33" s="11" t="e">
        <f>IF(ISNUMBER('Raw concentration data'!D33),Bioreactor_data!$P34*'Raw concentration data'!D33-'Feed corrections'!D33,NA())</f>
        <v>#N/A</v>
      </c>
      <c r="E33" s="11" t="e">
        <f>IF(ISNUMBER('Raw concentration data'!E33),Bioreactor_data!$P34*'Raw concentration data'!E33-'Feed corrections'!E33,NA())</f>
        <v>#N/A</v>
      </c>
      <c r="F33" s="11" t="e">
        <f>IF(ISNUMBER('Raw concentration data'!F33),Bioreactor_data!$P34*'Raw concentration data'!F33-'Feed corrections'!F33,NA())</f>
        <v>#N/A</v>
      </c>
      <c r="G33" s="11" t="e">
        <f>IF(ISNUMBER('Raw concentration data'!G33),Bioreactor_data!$P34*'Raw concentration data'!G33-'Feed corrections'!G33,NA())</f>
        <v>#N/A</v>
      </c>
      <c r="H33" s="11" t="e">
        <f>IF(ISNUMBER('Raw concentration data'!H33),Bioreactor_data!$P34*'Raw concentration data'!H33-'Feed corrections'!H33,NA())</f>
        <v>#N/A</v>
      </c>
      <c r="I33" s="11" t="e">
        <f>IF(ISNUMBER('Raw concentration data'!I33),Bioreactor_data!$P34*'Raw concentration data'!I33-'Feed corrections'!I33,NA())</f>
        <v>#N/A</v>
      </c>
      <c r="J33" s="11" t="e">
        <f>IF(ISNUMBER('Raw concentration data'!J33),Bioreactor_data!$P34*'Raw concentration data'!J33-'Feed corrections'!J33,NA())</f>
        <v>#N/A</v>
      </c>
      <c r="K33" s="11" t="e">
        <f>IF(ISNUMBER('Raw concentration data'!K33),Bioreactor_data!$P34*'Raw concentration data'!K33-'Feed corrections'!K33,NA())</f>
        <v>#N/A</v>
      </c>
      <c r="L33" s="11" t="e">
        <f>IF(ISNUMBER('Raw concentration data'!L33),Bioreactor_data!$P34*'Raw concentration data'!L33-'Feed corrections'!L33,NA())</f>
        <v>#N/A</v>
      </c>
      <c r="M33" s="11" t="e">
        <f>IF(ISNUMBER('Raw concentration data'!M33),Bioreactor_data!$P34*'Raw concentration data'!M33-'Feed corrections'!M33,NA())</f>
        <v>#N/A</v>
      </c>
      <c r="N33" s="11" t="e">
        <f>IF(ISNUMBER('Raw concentration data'!N33),Bioreactor_data!$P34*'Raw concentration data'!N33-'Feed corrections'!N33,NA())</f>
        <v>#N/A</v>
      </c>
      <c r="O33" s="11" t="e">
        <f>IF(ISNUMBER('Raw concentration data'!O33),Bioreactor_data!$P34*'Raw concentration data'!O33-'Feed corrections'!O33,NA())</f>
        <v>#N/A</v>
      </c>
      <c r="P33" s="11" t="e">
        <f>IF(ISNUMBER('Raw concentration data'!P33),Bioreactor_data!$P34*'Raw concentration data'!P33-'Feed corrections'!P33,NA())</f>
        <v>#N/A</v>
      </c>
      <c r="Q33" s="11" t="e">
        <f>IF(ISNUMBER('Raw concentration data'!Q33),Bioreactor_data!$P34*'Raw concentration data'!Q33-'Feed corrections'!Q33,NA())</f>
        <v>#N/A</v>
      </c>
      <c r="R33" s="11" t="e">
        <f>IF(ISNUMBER('Raw concentration data'!R33),Bioreactor_data!$P34*'Raw concentration data'!R33-'Feed corrections'!R33,NA())</f>
        <v>#N/A</v>
      </c>
      <c r="S33" s="11" t="e">
        <f>IF(ISNUMBER('Raw concentration data'!S33),Bioreactor_data!$P34*'Raw concentration data'!S33-'Feed corrections'!S33,NA())</f>
        <v>#N/A</v>
      </c>
      <c r="T33" s="11" t="e">
        <f>IF(ISNUMBER('Raw concentration data'!T33),Bioreactor_data!$P34*'Raw concentration data'!T33-'Feed corrections'!T33,NA())</f>
        <v>#N/A</v>
      </c>
      <c r="U33" s="11" t="e">
        <f>IF(ISNUMBER('Raw concentration data'!U33),Bioreactor_data!$P34*'Raw concentration data'!U33-'Feed corrections'!U33,NA())</f>
        <v>#N/A</v>
      </c>
      <c r="V33" s="11" t="e">
        <f>IF(ISNUMBER('Raw concentration data'!V33),Bioreactor_data!$P34*'Raw concentration data'!V33-'Feed corrections'!V33,NA())</f>
        <v>#N/A</v>
      </c>
      <c r="W33" s="11" t="e">
        <f>IF(ISNUMBER('Raw concentration data'!W33),Bioreactor_data!$P34*'Raw concentration data'!W33-'Feed corrections'!W33,NA())</f>
        <v>#N/A</v>
      </c>
    </row>
    <row r="34" spans="1:23" x14ac:dyDescent="0.2">
      <c r="A34" s="3">
        <f>Bioreactor_data!B35</f>
        <v>0</v>
      </c>
      <c r="B34" s="11" t="e">
        <f>IF(ISNUMBER('Raw concentration data'!B34),Bioreactor_data!$P35*'Raw concentration data'!B34-'Feed corrections'!B34,NA())</f>
        <v>#N/A</v>
      </c>
      <c r="C34" s="11" t="e">
        <f>IF(ISNUMBER('Raw concentration data'!C34),Bioreactor_data!$P35*'Raw concentration data'!C34-'Feed corrections'!C34,NA())</f>
        <v>#N/A</v>
      </c>
      <c r="D34" s="11" t="e">
        <f>IF(ISNUMBER('Raw concentration data'!D34),Bioreactor_data!$P35*'Raw concentration data'!D34-'Feed corrections'!D34,NA())</f>
        <v>#N/A</v>
      </c>
      <c r="E34" s="11" t="e">
        <f>IF(ISNUMBER('Raw concentration data'!E34),Bioreactor_data!$P35*'Raw concentration data'!E34-'Feed corrections'!E34,NA())</f>
        <v>#N/A</v>
      </c>
      <c r="F34" s="11" t="e">
        <f>IF(ISNUMBER('Raw concentration data'!F34),Bioreactor_data!$P35*'Raw concentration data'!F34-'Feed corrections'!F34,NA())</f>
        <v>#N/A</v>
      </c>
      <c r="G34" s="11" t="e">
        <f>IF(ISNUMBER('Raw concentration data'!G34),Bioreactor_data!$P35*'Raw concentration data'!G34-'Feed corrections'!G34,NA())</f>
        <v>#N/A</v>
      </c>
      <c r="H34" s="11" t="e">
        <f>IF(ISNUMBER('Raw concentration data'!H34),Bioreactor_data!$P35*'Raw concentration data'!H34-'Feed corrections'!H34,NA())</f>
        <v>#N/A</v>
      </c>
      <c r="I34" s="11" t="e">
        <f>IF(ISNUMBER('Raw concentration data'!I34),Bioreactor_data!$P35*'Raw concentration data'!I34-'Feed corrections'!I34,NA())</f>
        <v>#N/A</v>
      </c>
      <c r="J34" s="11" t="e">
        <f>IF(ISNUMBER('Raw concentration data'!J34),Bioreactor_data!$P35*'Raw concentration data'!J34-'Feed corrections'!J34,NA())</f>
        <v>#N/A</v>
      </c>
      <c r="K34" s="11" t="e">
        <f>IF(ISNUMBER('Raw concentration data'!K34),Bioreactor_data!$P35*'Raw concentration data'!K34-'Feed corrections'!K34,NA())</f>
        <v>#N/A</v>
      </c>
      <c r="L34" s="11" t="e">
        <f>IF(ISNUMBER('Raw concentration data'!L34),Bioreactor_data!$P35*'Raw concentration data'!L34-'Feed corrections'!L34,NA())</f>
        <v>#N/A</v>
      </c>
      <c r="M34" s="11" t="e">
        <f>IF(ISNUMBER('Raw concentration data'!M34),Bioreactor_data!$P35*'Raw concentration data'!M34-'Feed corrections'!M34,NA())</f>
        <v>#N/A</v>
      </c>
      <c r="N34" s="11" t="e">
        <f>IF(ISNUMBER('Raw concentration data'!N34),Bioreactor_data!$P35*'Raw concentration data'!N34-'Feed corrections'!N34,NA())</f>
        <v>#N/A</v>
      </c>
      <c r="O34" s="11" t="e">
        <f>IF(ISNUMBER('Raw concentration data'!O34),Bioreactor_data!$P35*'Raw concentration data'!O34-'Feed corrections'!O34,NA())</f>
        <v>#N/A</v>
      </c>
      <c r="P34" s="11" t="e">
        <f>IF(ISNUMBER('Raw concentration data'!P34),Bioreactor_data!$P35*'Raw concentration data'!P34-'Feed corrections'!P34,NA())</f>
        <v>#N/A</v>
      </c>
      <c r="Q34" s="11" t="e">
        <f>IF(ISNUMBER('Raw concentration data'!Q34),Bioreactor_data!$P35*'Raw concentration data'!Q34-'Feed corrections'!Q34,NA())</f>
        <v>#N/A</v>
      </c>
      <c r="R34" s="11" t="e">
        <f>IF(ISNUMBER('Raw concentration data'!R34),Bioreactor_data!$P35*'Raw concentration data'!R34-'Feed corrections'!R34,NA())</f>
        <v>#N/A</v>
      </c>
      <c r="S34" s="11" t="e">
        <f>IF(ISNUMBER('Raw concentration data'!S34),Bioreactor_data!$P35*'Raw concentration data'!S34-'Feed corrections'!S34,NA())</f>
        <v>#N/A</v>
      </c>
      <c r="T34" s="11" t="e">
        <f>IF(ISNUMBER('Raw concentration data'!T34),Bioreactor_data!$P35*'Raw concentration data'!T34-'Feed corrections'!T34,NA())</f>
        <v>#N/A</v>
      </c>
      <c r="U34" s="11" t="e">
        <f>IF(ISNUMBER('Raw concentration data'!U34),Bioreactor_data!$P35*'Raw concentration data'!U34-'Feed corrections'!U34,NA())</f>
        <v>#N/A</v>
      </c>
      <c r="V34" s="11" t="e">
        <f>IF(ISNUMBER('Raw concentration data'!V34),Bioreactor_data!$P35*'Raw concentration data'!V34-'Feed corrections'!V34,NA())</f>
        <v>#N/A</v>
      </c>
      <c r="W34" s="11" t="e">
        <f>IF(ISNUMBER('Raw concentration data'!W34),Bioreactor_data!$P35*'Raw concentration data'!W34-'Feed corrections'!W34,NA())</f>
        <v>#N/A</v>
      </c>
    </row>
    <row r="35" spans="1:23" x14ac:dyDescent="0.2">
      <c r="A35" s="3">
        <f>Bioreactor_data!B36</f>
        <v>0</v>
      </c>
      <c r="B35" s="11" t="e">
        <f>IF(ISNUMBER('Raw concentration data'!B35),Bioreactor_data!$P36*'Raw concentration data'!B35-'Feed corrections'!B35,NA())</f>
        <v>#N/A</v>
      </c>
      <c r="C35" s="11" t="e">
        <f>IF(ISNUMBER('Raw concentration data'!C35),Bioreactor_data!$P36*'Raw concentration data'!C35-'Feed corrections'!C35,NA())</f>
        <v>#N/A</v>
      </c>
      <c r="D35" s="11" t="e">
        <f>IF(ISNUMBER('Raw concentration data'!D35),Bioreactor_data!$P36*'Raw concentration data'!D35-'Feed corrections'!D35,NA())</f>
        <v>#N/A</v>
      </c>
      <c r="E35" s="11" t="e">
        <f>IF(ISNUMBER('Raw concentration data'!E35),Bioreactor_data!$P36*'Raw concentration data'!E35-'Feed corrections'!E35,NA())</f>
        <v>#N/A</v>
      </c>
      <c r="F35" s="11" t="e">
        <f>IF(ISNUMBER('Raw concentration data'!F35),Bioreactor_data!$P36*'Raw concentration data'!F35-'Feed corrections'!F35,NA())</f>
        <v>#N/A</v>
      </c>
      <c r="G35" s="11" t="e">
        <f>IF(ISNUMBER('Raw concentration data'!G35),Bioreactor_data!$P36*'Raw concentration data'!G35-'Feed corrections'!G35,NA())</f>
        <v>#N/A</v>
      </c>
      <c r="H35" s="11" t="e">
        <f>IF(ISNUMBER('Raw concentration data'!H35),Bioreactor_data!$P36*'Raw concentration data'!H35-'Feed corrections'!H35,NA())</f>
        <v>#N/A</v>
      </c>
      <c r="I35" s="11" t="e">
        <f>IF(ISNUMBER('Raw concentration data'!I35),Bioreactor_data!$P36*'Raw concentration data'!I35-'Feed corrections'!I35,NA())</f>
        <v>#N/A</v>
      </c>
      <c r="J35" s="11" t="e">
        <f>IF(ISNUMBER('Raw concentration data'!J35),Bioreactor_data!$P36*'Raw concentration data'!J35-'Feed corrections'!J35,NA())</f>
        <v>#N/A</v>
      </c>
      <c r="K35" s="11" t="e">
        <f>IF(ISNUMBER('Raw concentration data'!K35),Bioreactor_data!$P36*'Raw concentration data'!K35-'Feed corrections'!K35,NA())</f>
        <v>#N/A</v>
      </c>
      <c r="L35" s="11" t="e">
        <f>IF(ISNUMBER('Raw concentration data'!L35),Bioreactor_data!$P36*'Raw concentration data'!L35-'Feed corrections'!L35,NA())</f>
        <v>#N/A</v>
      </c>
      <c r="M35" s="11" t="e">
        <f>IF(ISNUMBER('Raw concentration data'!M35),Bioreactor_data!$P36*'Raw concentration data'!M35-'Feed corrections'!M35,NA())</f>
        <v>#N/A</v>
      </c>
      <c r="N35" s="11" t="e">
        <f>IF(ISNUMBER('Raw concentration data'!N35),Bioreactor_data!$P36*'Raw concentration data'!N35-'Feed corrections'!N35,NA())</f>
        <v>#N/A</v>
      </c>
      <c r="O35" s="11" t="e">
        <f>IF(ISNUMBER('Raw concentration data'!O35),Bioreactor_data!$P36*'Raw concentration data'!O35-'Feed corrections'!O35,NA())</f>
        <v>#N/A</v>
      </c>
      <c r="P35" s="11" t="e">
        <f>IF(ISNUMBER('Raw concentration data'!P35),Bioreactor_data!$P36*'Raw concentration data'!P35-'Feed corrections'!P35,NA())</f>
        <v>#N/A</v>
      </c>
      <c r="Q35" s="11" t="e">
        <f>IF(ISNUMBER('Raw concentration data'!Q35),Bioreactor_data!$P36*'Raw concentration data'!Q35-'Feed corrections'!Q35,NA())</f>
        <v>#N/A</v>
      </c>
      <c r="R35" s="11" t="e">
        <f>IF(ISNUMBER('Raw concentration data'!R35),Bioreactor_data!$P36*'Raw concentration data'!R35-'Feed corrections'!R35,NA())</f>
        <v>#N/A</v>
      </c>
      <c r="S35" s="11" t="e">
        <f>IF(ISNUMBER('Raw concentration data'!S35),Bioreactor_data!$P36*'Raw concentration data'!S35-'Feed corrections'!S35,NA())</f>
        <v>#N/A</v>
      </c>
      <c r="T35" s="11" t="e">
        <f>IF(ISNUMBER('Raw concentration data'!T35),Bioreactor_data!$P36*'Raw concentration data'!T35-'Feed corrections'!T35,NA())</f>
        <v>#N/A</v>
      </c>
      <c r="U35" s="11" t="e">
        <f>IF(ISNUMBER('Raw concentration data'!U35),Bioreactor_data!$P36*'Raw concentration data'!U35-'Feed corrections'!U35,NA())</f>
        <v>#N/A</v>
      </c>
      <c r="V35" s="11" t="e">
        <f>IF(ISNUMBER('Raw concentration data'!V35),Bioreactor_data!$P36*'Raw concentration data'!V35-'Feed corrections'!V35,NA())</f>
        <v>#N/A</v>
      </c>
      <c r="W35" s="11" t="e">
        <f>IF(ISNUMBER('Raw concentration data'!W35),Bioreactor_data!$P36*'Raw concentration data'!W35-'Feed corrections'!W35,NA())</f>
        <v>#N/A</v>
      </c>
    </row>
    <row r="36" spans="1:23" x14ac:dyDescent="0.2">
      <c r="A36" s="3">
        <f>Bioreactor_data!B37</f>
        <v>0</v>
      </c>
      <c r="B36" s="11" t="e">
        <f>IF(ISNUMBER('Raw concentration data'!B36),Bioreactor_data!$P37*'Raw concentration data'!B36-'Feed corrections'!B36,NA())</f>
        <v>#N/A</v>
      </c>
      <c r="C36" s="11" t="e">
        <f>IF(ISNUMBER('Raw concentration data'!C36),Bioreactor_data!$P37*'Raw concentration data'!C36-'Feed corrections'!C36,NA())</f>
        <v>#N/A</v>
      </c>
      <c r="D36" s="11" t="e">
        <f>IF(ISNUMBER('Raw concentration data'!D36),Bioreactor_data!$P37*'Raw concentration data'!D36-'Feed corrections'!D36,NA())</f>
        <v>#N/A</v>
      </c>
      <c r="E36" s="11" t="e">
        <f>IF(ISNUMBER('Raw concentration data'!E36),Bioreactor_data!$P37*'Raw concentration data'!E36-'Feed corrections'!E36,NA())</f>
        <v>#N/A</v>
      </c>
      <c r="F36" s="11" t="e">
        <f>IF(ISNUMBER('Raw concentration data'!F36),Bioreactor_data!$P37*'Raw concentration data'!F36-'Feed corrections'!F36,NA())</f>
        <v>#N/A</v>
      </c>
      <c r="G36" s="11" t="e">
        <f>IF(ISNUMBER('Raw concentration data'!G36),Bioreactor_data!$P37*'Raw concentration data'!G36-'Feed corrections'!G36,NA())</f>
        <v>#N/A</v>
      </c>
      <c r="H36" s="11" t="e">
        <f>IF(ISNUMBER('Raw concentration data'!H36),Bioreactor_data!$P37*'Raw concentration data'!H36-'Feed corrections'!H36,NA())</f>
        <v>#N/A</v>
      </c>
      <c r="I36" s="11" t="e">
        <f>IF(ISNUMBER('Raw concentration data'!I36),Bioreactor_data!$P37*'Raw concentration data'!I36-'Feed corrections'!I36,NA())</f>
        <v>#N/A</v>
      </c>
      <c r="J36" s="11" t="e">
        <f>IF(ISNUMBER('Raw concentration data'!J36),Bioreactor_data!$P37*'Raw concentration data'!J36-'Feed corrections'!J36,NA())</f>
        <v>#N/A</v>
      </c>
      <c r="K36" s="11" t="e">
        <f>IF(ISNUMBER('Raw concentration data'!K36),Bioreactor_data!$P37*'Raw concentration data'!K36-'Feed corrections'!K36,NA())</f>
        <v>#N/A</v>
      </c>
      <c r="L36" s="11" t="e">
        <f>IF(ISNUMBER('Raw concentration data'!L36),Bioreactor_data!$P37*'Raw concentration data'!L36-'Feed corrections'!L36,NA())</f>
        <v>#N/A</v>
      </c>
      <c r="M36" s="11" t="e">
        <f>IF(ISNUMBER('Raw concentration data'!M36),Bioreactor_data!$P37*'Raw concentration data'!M36-'Feed corrections'!M36,NA())</f>
        <v>#N/A</v>
      </c>
      <c r="N36" s="11" t="e">
        <f>IF(ISNUMBER('Raw concentration data'!N36),Bioreactor_data!$P37*'Raw concentration data'!N36-'Feed corrections'!N36,NA())</f>
        <v>#N/A</v>
      </c>
      <c r="O36" s="11" t="e">
        <f>IF(ISNUMBER('Raw concentration data'!O36),Bioreactor_data!$P37*'Raw concentration data'!O36-'Feed corrections'!O36,NA())</f>
        <v>#N/A</v>
      </c>
      <c r="P36" s="11" t="e">
        <f>IF(ISNUMBER('Raw concentration data'!P36),Bioreactor_data!$P37*'Raw concentration data'!P36-'Feed corrections'!P36,NA())</f>
        <v>#N/A</v>
      </c>
      <c r="Q36" s="11" t="e">
        <f>IF(ISNUMBER('Raw concentration data'!Q36),Bioreactor_data!$P37*'Raw concentration data'!Q36-'Feed corrections'!Q36,NA())</f>
        <v>#N/A</v>
      </c>
      <c r="R36" s="11" t="e">
        <f>IF(ISNUMBER('Raw concentration data'!R36),Bioreactor_data!$P37*'Raw concentration data'!R36-'Feed corrections'!R36,NA())</f>
        <v>#N/A</v>
      </c>
      <c r="S36" s="11" t="e">
        <f>IF(ISNUMBER('Raw concentration data'!S36),Bioreactor_data!$P37*'Raw concentration data'!S36-'Feed corrections'!S36,NA())</f>
        <v>#N/A</v>
      </c>
      <c r="T36" s="11" t="e">
        <f>IF(ISNUMBER('Raw concentration data'!T36),Bioreactor_data!$P37*'Raw concentration data'!T36-'Feed corrections'!T36,NA())</f>
        <v>#N/A</v>
      </c>
      <c r="U36" s="11" t="e">
        <f>IF(ISNUMBER('Raw concentration data'!U36),Bioreactor_data!$P37*'Raw concentration data'!U36-'Feed corrections'!U36,NA())</f>
        <v>#N/A</v>
      </c>
      <c r="V36" s="11" t="e">
        <f>IF(ISNUMBER('Raw concentration data'!V36),Bioreactor_data!$P37*'Raw concentration data'!V36-'Feed corrections'!V36,NA())</f>
        <v>#N/A</v>
      </c>
      <c r="W36" s="11" t="e">
        <f>IF(ISNUMBER('Raw concentration data'!W36),Bioreactor_data!$P37*'Raw concentration data'!W36-'Feed corrections'!W36,NA())</f>
        <v>#N/A</v>
      </c>
    </row>
    <row r="37" spans="1:23" x14ac:dyDescent="0.2">
      <c r="A37" s="3">
        <f>Bioreactor_data!B38</f>
        <v>0</v>
      </c>
      <c r="B37" s="11" t="e">
        <f>IF(ISNUMBER('Raw concentration data'!B37),Bioreactor_data!$P38*'Raw concentration data'!B37-'Feed corrections'!B37,NA())</f>
        <v>#N/A</v>
      </c>
      <c r="C37" s="11" t="e">
        <f>IF(ISNUMBER('Raw concentration data'!C37),Bioreactor_data!$P38*'Raw concentration data'!C37-'Feed corrections'!C37,NA())</f>
        <v>#N/A</v>
      </c>
      <c r="D37" s="11" t="e">
        <f>IF(ISNUMBER('Raw concentration data'!D37),Bioreactor_data!$P38*'Raw concentration data'!D37-'Feed corrections'!D37,NA())</f>
        <v>#N/A</v>
      </c>
      <c r="E37" s="11" t="e">
        <f>IF(ISNUMBER('Raw concentration data'!E37),Bioreactor_data!$P38*'Raw concentration data'!E37-'Feed corrections'!E37,NA())</f>
        <v>#N/A</v>
      </c>
      <c r="F37" s="11" t="e">
        <f>IF(ISNUMBER('Raw concentration data'!F37),Bioreactor_data!$P38*'Raw concentration data'!F37-'Feed corrections'!F37,NA())</f>
        <v>#N/A</v>
      </c>
      <c r="G37" s="11" t="e">
        <f>IF(ISNUMBER('Raw concentration data'!G37),Bioreactor_data!$P38*'Raw concentration data'!G37-'Feed corrections'!G37,NA())</f>
        <v>#N/A</v>
      </c>
      <c r="H37" s="11" t="e">
        <f>IF(ISNUMBER('Raw concentration data'!H37),Bioreactor_data!$P38*'Raw concentration data'!H37-'Feed corrections'!H37,NA())</f>
        <v>#N/A</v>
      </c>
      <c r="I37" s="11" t="e">
        <f>IF(ISNUMBER('Raw concentration data'!I37),Bioreactor_data!$P38*'Raw concentration data'!I37-'Feed corrections'!I37,NA())</f>
        <v>#N/A</v>
      </c>
      <c r="J37" s="11" t="e">
        <f>IF(ISNUMBER('Raw concentration data'!J37),Bioreactor_data!$P38*'Raw concentration data'!J37-'Feed corrections'!J37,NA())</f>
        <v>#N/A</v>
      </c>
      <c r="K37" s="11" t="e">
        <f>IF(ISNUMBER('Raw concentration data'!K37),Bioreactor_data!$P38*'Raw concentration data'!K37-'Feed corrections'!K37,NA())</f>
        <v>#N/A</v>
      </c>
      <c r="L37" s="11" t="e">
        <f>IF(ISNUMBER('Raw concentration data'!L37),Bioreactor_data!$P38*'Raw concentration data'!L37-'Feed corrections'!L37,NA())</f>
        <v>#N/A</v>
      </c>
      <c r="M37" s="11" t="e">
        <f>IF(ISNUMBER('Raw concentration data'!M37),Bioreactor_data!$P38*'Raw concentration data'!M37-'Feed corrections'!M37,NA())</f>
        <v>#N/A</v>
      </c>
      <c r="N37" s="11" t="e">
        <f>IF(ISNUMBER('Raw concentration data'!N37),Bioreactor_data!$P38*'Raw concentration data'!N37-'Feed corrections'!N37,NA())</f>
        <v>#N/A</v>
      </c>
      <c r="O37" s="11" t="e">
        <f>IF(ISNUMBER('Raw concentration data'!O37),Bioreactor_data!$P38*'Raw concentration data'!O37-'Feed corrections'!O37,NA())</f>
        <v>#N/A</v>
      </c>
      <c r="P37" s="11" t="e">
        <f>IF(ISNUMBER('Raw concentration data'!P37),Bioreactor_data!$P38*'Raw concentration data'!P37-'Feed corrections'!P37,NA())</f>
        <v>#N/A</v>
      </c>
      <c r="Q37" s="11" t="e">
        <f>IF(ISNUMBER('Raw concentration data'!Q37),Bioreactor_data!$P38*'Raw concentration data'!Q37-'Feed corrections'!Q37,NA())</f>
        <v>#N/A</v>
      </c>
      <c r="R37" s="11" t="e">
        <f>IF(ISNUMBER('Raw concentration data'!R37),Bioreactor_data!$P38*'Raw concentration data'!R37-'Feed corrections'!R37,NA())</f>
        <v>#N/A</v>
      </c>
      <c r="S37" s="11" t="e">
        <f>IF(ISNUMBER('Raw concentration data'!S37),Bioreactor_data!$P38*'Raw concentration data'!S37-'Feed corrections'!S37,NA())</f>
        <v>#N/A</v>
      </c>
      <c r="T37" s="11" t="e">
        <f>IF(ISNUMBER('Raw concentration data'!T37),Bioreactor_data!$P38*'Raw concentration data'!T37-'Feed corrections'!T37,NA())</f>
        <v>#N/A</v>
      </c>
      <c r="U37" s="11" t="e">
        <f>IF(ISNUMBER('Raw concentration data'!U37),Bioreactor_data!$P38*'Raw concentration data'!U37-'Feed corrections'!U37,NA())</f>
        <v>#N/A</v>
      </c>
      <c r="V37" s="11" t="e">
        <f>IF(ISNUMBER('Raw concentration data'!V37),Bioreactor_data!$P38*'Raw concentration data'!V37-'Feed corrections'!V37,NA())</f>
        <v>#N/A</v>
      </c>
      <c r="W37" s="11" t="e">
        <f>IF(ISNUMBER('Raw concentration data'!W37),Bioreactor_data!$P38*'Raw concentration data'!W37-'Feed corrections'!W37,NA())</f>
        <v>#N/A</v>
      </c>
    </row>
    <row r="38" spans="1:23" x14ac:dyDescent="0.2">
      <c r="A38" s="3">
        <f>Bioreactor_data!B39</f>
        <v>0</v>
      </c>
      <c r="B38" s="11" t="e">
        <f>IF(ISNUMBER('Raw concentration data'!B38),Bioreactor_data!$P39*'Raw concentration data'!B38-'Feed corrections'!B38,NA())</f>
        <v>#N/A</v>
      </c>
      <c r="C38" s="11" t="e">
        <f>IF(ISNUMBER('Raw concentration data'!C38),Bioreactor_data!$P39*'Raw concentration data'!C38-'Feed corrections'!C38,NA())</f>
        <v>#N/A</v>
      </c>
      <c r="D38" s="11" t="e">
        <f>IF(ISNUMBER('Raw concentration data'!D38),Bioreactor_data!$P39*'Raw concentration data'!D38-'Feed corrections'!D38,NA())</f>
        <v>#N/A</v>
      </c>
      <c r="E38" s="11" t="e">
        <f>IF(ISNUMBER('Raw concentration data'!E38),Bioreactor_data!$P39*'Raw concentration data'!E38-'Feed corrections'!E38,NA())</f>
        <v>#N/A</v>
      </c>
      <c r="F38" s="11" t="e">
        <f>IF(ISNUMBER('Raw concentration data'!F38),Bioreactor_data!$P39*'Raw concentration data'!F38-'Feed corrections'!F38,NA())</f>
        <v>#N/A</v>
      </c>
      <c r="G38" s="11" t="e">
        <f>IF(ISNUMBER('Raw concentration data'!G38),Bioreactor_data!$P39*'Raw concentration data'!G38-'Feed corrections'!G38,NA())</f>
        <v>#N/A</v>
      </c>
      <c r="H38" s="11" t="e">
        <f>IF(ISNUMBER('Raw concentration data'!H38),Bioreactor_data!$P39*'Raw concentration data'!H38-'Feed corrections'!H38,NA())</f>
        <v>#N/A</v>
      </c>
      <c r="I38" s="11" t="e">
        <f>IF(ISNUMBER('Raw concentration data'!I38),Bioreactor_data!$P39*'Raw concentration data'!I38-'Feed corrections'!I38,NA())</f>
        <v>#N/A</v>
      </c>
      <c r="J38" s="11" t="e">
        <f>IF(ISNUMBER('Raw concentration data'!J38),Bioreactor_data!$P39*'Raw concentration data'!J38-'Feed corrections'!J38,NA())</f>
        <v>#N/A</v>
      </c>
      <c r="K38" s="11" t="e">
        <f>IF(ISNUMBER('Raw concentration data'!K38),Bioreactor_data!$P39*'Raw concentration data'!K38-'Feed corrections'!K38,NA())</f>
        <v>#N/A</v>
      </c>
      <c r="L38" s="11" t="e">
        <f>IF(ISNUMBER('Raw concentration data'!L38),Bioreactor_data!$P39*'Raw concentration data'!L38-'Feed corrections'!L38,NA())</f>
        <v>#N/A</v>
      </c>
      <c r="M38" s="11" t="e">
        <f>IF(ISNUMBER('Raw concentration data'!M38),Bioreactor_data!$P39*'Raw concentration data'!M38-'Feed corrections'!M38,NA())</f>
        <v>#N/A</v>
      </c>
      <c r="N38" s="11" t="e">
        <f>IF(ISNUMBER('Raw concentration data'!N38),Bioreactor_data!$P39*'Raw concentration data'!N38-'Feed corrections'!N38,NA())</f>
        <v>#N/A</v>
      </c>
      <c r="O38" s="11" t="e">
        <f>IF(ISNUMBER('Raw concentration data'!O38),Bioreactor_data!$P39*'Raw concentration data'!O38-'Feed corrections'!O38,NA())</f>
        <v>#N/A</v>
      </c>
      <c r="P38" s="11" t="e">
        <f>IF(ISNUMBER('Raw concentration data'!P38),Bioreactor_data!$P39*'Raw concentration data'!P38-'Feed corrections'!P38,NA())</f>
        <v>#N/A</v>
      </c>
      <c r="Q38" s="11" t="e">
        <f>IF(ISNUMBER('Raw concentration data'!Q38),Bioreactor_data!$P39*'Raw concentration data'!Q38-'Feed corrections'!Q38,NA())</f>
        <v>#N/A</v>
      </c>
      <c r="R38" s="11" t="e">
        <f>IF(ISNUMBER('Raw concentration data'!R38),Bioreactor_data!$P39*'Raw concentration data'!R38-'Feed corrections'!R38,NA())</f>
        <v>#N/A</v>
      </c>
      <c r="S38" s="11" t="e">
        <f>IF(ISNUMBER('Raw concentration data'!S38),Bioreactor_data!$P39*'Raw concentration data'!S38-'Feed corrections'!S38,NA())</f>
        <v>#N/A</v>
      </c>
      <c r="T38" s="11" t="e">
        <f>IF(ISNUMBER('Raw concentration data'!T38),Bioreactor_data!$P39*'Raw concentration data'!T38-'Feed corrections'!T38,NA())</f>
        <v>#N/A</v>
      </c>
      <c r="U38" s="11" t="e">
        <f>IF(ISNUMBER('Raw concentration data'!U38),Bioreactor_data!$P39*'Raw concentration data'!U38-'Feed corrections'!U38,NA())</f>
        <v>#N/A</v>
      </c>
      <c r="V38" s="11" t="e">
        <f>IF(ISNUMBER('Raw concentration data'!V38),Bioreactor_data!$P39*'Raw concentration data'!V38-'Feed corrections'!V38,NA())</f>
        <v>#N/A</v>
      </c>
      <c r="W38" s="11" t="e">
        <f>IF(ISNUMBER('Raw concentration data'!W38),Bioreactor_data!$P39*'Raw concentration data'!W38-'Feed corrections'!W38,NA())</f>
        <v>#N/A</v>
      </c>
    </row>
    <row r="39" spans="1:23" x14ac:dyDescent="0.2">
      <c r="A39" s="3">
        <f>Bioreactor_data!B40</f>
        <v>0</v>
      </c>
      <c r="B39" s="11" t="e">
        <f>IF(ISNUMBER('Raw concentration data'!B39),Bioreactor_data!$P40*'Raw concentration data'!B39-'Feed corrections'!B39,NA())</f>
        <v>#N/A</v>
      </c>
      <c r="C39" s="11" t="e">
        <f>IF(ISNUMBER('Raw concentration data'!C39),Bioreactor_data!$P40*'Raw concentration data'!C39-'Feed corrections'!C39,NA())</f>
        <v>#N/A</v>
      </c>
      <c r="D39" s="11" t="e">
        <f>IF(ISNUMBER('Raw concentration data'!D39),Bioreactor_data!$P40*'Raw concentration data'!D39-'Feed corrections'!D39,NA())</f>
        <v>#N/A</v>
      </c>
      <c r="E39" s="11" t="e">
        <f>IF(ISNUMBER('Raw concentration data'!E39),Bioreactor_data!$P40*'Raw concentration data'!E39-'Feed corrections'!E39,NA())</f>
        <v>#N/A</v>
      </c>
      <c r="F39" s="11" t="e">
        <f>IF(ISNUMBER('Raw concentration data'!F39),Bioreactor_data!$P40*'Raw concentration data'!F39-'Feed corrections'!F39,NA())</f>
        <v>#N/A</v>
      </c>
      <c r="G39" s="11" t="e">
        <f>IF(ISNUMBER('Raw concentration data'!G39),Bioreactor_data!$P40*'Raw concentration data'!G39-'Feed corrections'!G39,NA())</f>
        <v>#N/A</v>
      </c>
      <c r="H39" s="11" t="e">
        <f>IF(ISNUMBER('Raw concentration data'!H39),Bioreactor_data!$P40*'Raw concentration data'!H39-'Feed corrections'!H39,NA())</f>
        <v>#N/A</v>
      </c>
      <c r="I39" s="11" t="e">
        <f>IF(ISNUMBER('Raw concentration data'!I39),Bioreactor_data!$P40*'Raw concentration data'!I39-'Feed corrections'!I39,NA())</f>
        <v>#N/A</v>
      </c>
      <c r="J39" s="11" t="e">
        <f>IF(ISNUMBER('Raw concentration data'!J39),Bioreactor_data!$P40*'Raw concentration data'!J39-'Feed corrections'!J39,NA())</f>
        <v>#N/A</v>
      </c>
      <c r="K39" s="11" t="e">
        <f>IF(ISNUMBER('Raw concentration data'!K39),Bioreactor_data!$P40*'Raw concentration data'!K39-'Feed corrections'!K39,NA())</f>
        <v>#N/A</v>
      </c>
      <c r="L39" s="11" t="e">
        <f>IF(ISNUMBER('Raw concentration data'!L39),Bioreactor_data!$P40*'Raw concentration data'!L39-'Feed corrections'!L39,NA())</f>
        <v>#N/A</v>
      </c>
      <c r="M39" s="11" t="e">
        <f>IF(ISNUMBER('Raw concentration data'!M39),Bioreactor_data!$P40*'Raw concentration data'!M39-'Feed corrections'!M39,NA())</f>
        <v>#N/A</v>
      </c>
      <c r="N39" s="11" t="e">
        <f>IF(ISNUMBER('Raw concentration data'!N39),Bioreactor_data!$P40*'Raw concentration data'!N39-'Feed corrections'!N39,NA())</f>
        <v>#N/A</v>
      </c>
      <c r="O39" s="11" t="e">
        <f>IF(ISNUMBER('Raw concentration data'!O39),Bioreactor_data!$P40*'Raw concentration data'!O39-'Feed corrections'!O39,NA())</f>
        <v>#N/A</v>
      </c>
      <c r="P39" s="11" t="e">
        <f>IF(ISNUMBER('Raw concentration data'!P39),Bioreactor_data!$P40*'Raw concentration data'!P39-'Feed corrections'!P39,NA())</f>
        <v>#N/A</v>
      </c>
      <c r="Q39" s="11" t="e">
        <f>IF(ISNUMBER('Raw concentration data'!Q39),Bioreactor_data!$P40*'Raw concentration data'!Q39-'Feed corrections'!Q39,NA())</f>
        <v>#N/A</v>
      </c>
      <c r="R39" s="11" t="e">
        <f>IF(ISNUMBER('Raw concentration data'!R39),Bioreactor_data!$P40*'Raw concentration data'!R39-'Feed corrections'!R39,NA())</f>
        <v>#N/A</v>
      </c>
      <c r="S39" s="11" t="e">
        <f>IF(ISNUMBER('Raw concentration data'!S39),Bioreactor_data!$P40*'Raw concentration data'!S39-'Feed corrections'!S39,NA())</f>
        <v>#N/A</v>
      </c>
      <c r="T39" s="11" t="e">
        <f>IF(ISNUMBER('Raw concentration data'!T39),Bioreactor_data!$P40*'Raw concentration data'!T39-'Feed corrections'!T39,NA())</f>
        <v>#N/A</v>
      </c>
      <c r="U39" s="11" t="e">
        <f>IF(ISNUMBER('Raw concentration data'!U39),Bioreactor_data!$P40*'Raw concentration data'!U39-'Feed corrections'!U39,NA())</f>
        <v>#N/A</v>
      </c>
      <c r="V39" s="11" t="e">
        <f>IF(ISNUMBER('Raw concentration data'!V39),Bioreactor_data!$P40*'Raw concentration data'!V39-'Feed corrections'!V39,NA())</f>
        <v>#N/A</v>
      </c>
      <c r="W39" s="11" t="e">
        <f>IF(ISNUMBER('Raw concentration data'!W39),Bioreactor_data!$P40*'Raw concentration data'!W39-'Feed corrections'!W39,NA())</f>
        <v>#N/A</v>
      </c>
    </row>
    <row r="40" spans="1:23" x14ac:dyDescent="0.2">
      <c r="A40" s="3">
        <f>Bioreactor_data!B41</f>
        <v>0</v>
      </c>
      <c r="B40" s="11" t="e">
        <f>IF(ISNUMBER('Raw concentration data'!B40),Bioreactor_data!$P41*'Raw concentration data'!B40-'Feed corrections'!B40,NA())</f>
        <v>#N/A</v>
      </c>
      <c r="C40" s="11" t="e">
        <f>IF(ISNUMBER('Raw concentration data'!C40),Bioreactor_data!$P41*'Raw concentration data'!C40-'Feed corrections'!C40,NA())</f>
        <v>#N/A</v>
      </c>
      <c r="D40" s="11" t="e">
        <f>IF(ISNUMBER('Raw concentration data'!D40),Bioreactor_data!$P41*'Raw concentration data'!D40-'Feed corrections'!D40,NA())</f>
        <v>#N/A</v>
      </c>
      <c r="E40" s="11" t="e">
        <f>IF(ISNUMBER('Raw concentration data'!E40),Bioreactor_data!$P41*'Raw concentration data'!E40-'Feed corrections'!E40,NA())</f>
        <v>#N/A</v>
      </c>
      <c r="F40" s="11" t="e">
        <f>IF(ISNUMBER('Raw concentration data'!F40),Bioreactor_data!$P41*'Raw concentration data'!F40-'Feed corrections'!F40,NA())</f>
        <v>#N/A</v>
      </c>
      <c r="G40" s="11" t="e">
        <f>IF(ISNUMBER('Raw concentration data'!G40),Bioreactor_data!$P41*'Raw concentration data'!G40-'Feed corrections'!G40,NA())</f>
        <v>#N/A</v>
      </c>
      <c r="H40" s="11" t="e">
        <f>IF(ISNUMBER('Raw concentration data'!H40),Bioreactor_data!$P41*'Raw concentration data'!H40-'Feed corrections'!H40,NA())</f>
        <v>#N/A</v>
      </c>
      <c r="I40" s="11" t="e">
        <f>IF(ISNUMBER('Raw concentration data'!I40),Bioreactor_data!$P41*'Raw concentration data'!I40-'Feed corrections'!I40,NA())</f>
        <v>#N/A</v>
      </c>
      <c r="J40" s="11" t="e">
        <f>IF(ISNUMBER('Raw concentration data'!J40),Bioreactor_data!$P41*'Raw concentration data'!J40-'Feed corrections'!J40,NA())</f>
        <v>#N/A</v>
      </c>
      <c r="K40" s="11" t="e">
        <f>IF(ISNUMBER('Raw concentration data'!K40),Bioreactor_data!$P41*'Raw concentration data'!K40-'Feed corrections'!K40,NA())</f>
        <v>#N/A</v>
      </c>
      <c r="L40" s="11" t="e">
        <f>IF(ISNUMBER('Raw concentration data'!L40),Bioreactor_data!$P41*'Raw concentration data'!L40-'Feed corrections'!L40,NA())</f>
        <v>#N/A</v>
      </c>
      <c r="M40" s="11" t="e">
        <f>IF(ISNUMBER('Raw concentration data'!M40),Bioreactor_data!$P41*'Raw concentration data'!M40-'Feed corrections'!M40,NA())</f>
        <v>#N/A</v>
      </c>
      <c r="N40" s="11" t="e">
        <f>IF(ISNUMBER('Raw concentration data'!N40),Bioreactor_data!$P41*'Raw concentration data'!N40-'Feed corrections'!N40,NA())</f>
        <v>#N/A</v>
      </c>
      <c r="O40" s="11" t="e">
        <f>IF(ISNUMBER('Raw concentration data'!O40),Bioreactor_data!$P41*'Raw concentration data'!O40-'Feed corrections'!O40,NA())</f>
        <v>#N/A</v>
      </c>
      <c r="P40" s="11" t="e">
        <f>IF(ISNUMBER('Raw concentration data'!P40),Bioreactor_data!$P41*'Raw concentration data'!P40-'Feed corrections'!P40,NA())</f>
        <v>#N/A</v>
      </c>
      <c r="Q40" s="11" t="e">
        <f>IF(ISNUMBER('Raw concentration data'!Q40),Bioreactor_data!$P41*'Raw concentration data'!Q40-'Feed corrections'!Q40,NA())</f>
        <v>#N/A</v>
      </c>
      <c r="R40" s="11" t="e">
        <f>IF(ISNUMBER('Raw concentration data'!R40),Bioreactor_data!$P41*'Raw concentration data'!R40-'Feed corrections'!R40,NA())</f>
        <v>#N/A</v>
      </c>
      <c r="S40" s="11" t="e">
        <f>IF(ISNUMBER('Raw concentration data'!S40),Bioreactor_data!$P41*'Raw concentration data'!S40-'Feed corrections'!S40,NA())</f>
        <v>#N/A</v>
      </c>
      <c r="T40" s="11" t="e">
        <f>IF(ISNUMBER('Raw concentration data'!T40),Bioreactor_data!$P41*'Raw concentration data'!T40-'Feed corrections'!T40,NA())</f>
        <v>#N/A</v>
      </c>
      <c r="U40" s="11" t="e">
        <f>IF(ISNUMBER('Raw concentration data'!U40),Bioreactor_data!$P41*'Raw concentration data'!U40-'Feed corrections'!U40,NA())</f>
        <v>#N/A</v>
      </c>
      <c r="V40" s="11" t="e">
        <f>IF(ISNUMBER('Raw concentration data'!V40),Bioreactor_data!$P41*'Raw concentration data'!V40-'Feed corrections'!V40,NA())</f>
        <v>#N/A</v>
      </c>
      <c r="W40" s="11" t="e">
        <f>IF(ISNUMBER('Raw concentration data'!W40),Bioreactor_data!$P41*'Raw concentration data'!W40-'Feed corrections'!W40,NA())</f>
        <v>#N/A</v>
      </c>
    </row>
    <row r="41" spans="1:23" x14ac:dyDescent="0.2">
      <c r="A41" s="3">
        <f>Bioreactor_data!B42</f>
        <v>0</v>
      </c>
      <c r="B41" s="11" t="e">
        <f>IF(ISNUMBER('Raw concentration data'!B41),Bioreactor_data!$P42*'Raw concentration data'!B41-'Feed corrections'!B41,NA())</f>
        <v>#N/A</v>
      </c>
      <c r="C41" s="11" t="e">
        <f>IF(ISNUMBER('Raw concentration data'!C41),Bioreactor_data!$P42*'Raw concentration data'!C41-'Feed corrections'!C41,NA())</f>
        <v>#N/A</v>
      </c>
      <c r="D41" s="11" t="e">
        <f>IF(ISNUMBER('Raw concentration data'!D41),Bioreactor_data!$P42*'Raw concentration data'!D41-'Feed corrections'!D41,NA())</f>
        <v>#N/A</v>
      </c>
      <c r="E41" s="11" t="e">
        <f>IF(ISNUMBER('Raw concentration data'!E41),Bioreactor_data!$P42*'Raw concentration data'!E41-'Feed corrections'!E41,NA())</f>
        <v>#N/A</v>
      </c>
      <c r="F41" s="11" t="e">
        <f>IF(ISNUMBER('Raw concentration data'!F41),Bioreactor_data!$P42*'Raw concentration data'!F41-'Feed corrections'!F41,NA())</f>
        <v>#N/A</v>
      </c>
      <c r="G41" s="11" t="e">
        <f>IF(ISNUMBER('Raw concentration data'!G41),Bioreactor_data!$P42*'Raw concentration data'!G41-'Feed corrections'!G41,NA())</f>
        <v>#N/A</v>
      </c>
      <c r="H41" s="11" t="e">
        <f>IF(ISNUMBER('Raw concentration data'!H41),Bioreactor_data!$P42*'Raw concentration data'!H41-'Feed corrections'!H41,NA())</f>
        <v>#N/A</v>
      </c>
      <c r="I41" s="11" t="e">
        <f>IF(ISNUMBER('Raw concentration data'!I41),Bioreactor_data!$P42*'Raw concentration data'!I41-'Feed corrections'!I41,NA())</f>
        <v>#N/A</v>
      </c>
      <c r="J41" s="11" t="e">
        <f>IF(ISNUMBER('Raw concentration data'!J41),Bioreactor_data!$P42*'Raw concentration data'!J41-'Feed corrections'!J41,NA())</f>
        <v>#N/A</v>
      </c>
      <c r="K41" s="11" t="e">
        <f>IF(ISNUMBER('Raw concentration data'!K41),Bioreactor_data!$P42*'Raw concentration data'!K41-'Feed corrections'!K41,NA())</f>
        <v>#N/A</v>
      </c>
      <c r="L41" s="11" t="e">
        <f>IF(ISNUMBER('Raw concentration data'!L41),Bioreactor_data!$P42*'Raw concentration data'!L41-'Feed corrections'!L41,NA())</f>
        <v>#N/A</v>
      </c>
      <c r="M41" s="11" t="e">
        <f>IF(ISNUMBER('Raw concentration data'!M41),Bioreactor_data!$P42*'Raw concentration data'!M41-'Feed corrections'!M41,NA())</f>
        <v>#N/A</v>
      </c>
      <c r="N41" s="11" t="e">
        <f>IF(ISNUMBER('Raw concentration data'!N41),Bioreactor_data!$P42*'Raw concentration data'!N41-'Feed corrections'!N41,NA())</f>
        <v>#N/A</v>
      </c>
      <c r="O41" s="11" t="e">
        <f>IF(ISNUMBER('Raw concentration data'!O41),Bioreactor_data!$P42*'Raw concentration data'!O41-'Feed corrections'!O41,NA())</f>
        <v>#N/A</v>
      </c>
      <c r="P41" s="11" t="e">
        <f>IF(ISNUMBER('Raw concentration data'!P41),Bioreactor_data!$P42*'Raw concentration data'!P41-'Feed corrections'!P41,NA())</f>
        <v>#N/A</v>
      </c>
      <c r="Q41" s="11" t="e">
        <f>IF(ISNUMBER('Raw concentration data'!Q41),Bioreactor_data!$P42*'Raw concentration data'!Q41-'Feed corrections'!Q41,NA())</f>
        <v>#N/A</v>
      </c>
      <c r="R41" s="11" t="e">
        <f>IF(ISNUMBER('Raw concentration data'!R41),Bioreactor_data!$P42*'Raw concentration data'!R41-'Feed corrections'!R41,NA())</f>
        <v>#N/A</v>
      </c>
      <c r="S41" s="11" t="e">
        <f>IF(ISNUMBER('Raw concentration data'!S41),Bioreactor_data!$P42*'Raw concentration data'!S41-'Feed corrections'!S41,NA())</f>
        <v>#N/A</v>
      </c>
      <c r="T41" s="11" t="e">
        <f>IF(ISNUMBER('Raw concentration data'!T41),Bioreactor_data!$P42*'Raw concentration data'!T41-'Feed corrections'!T41,NA())</f>
        <v>#N/A</v>
      </c>
      <c r="U41" s="11" t="e">
        <f>IF(ISNUMBER('Raw concentration data'!U41),Bioreactor_data!$P42*'Raw concentration data'!U41-'Feed corrections'!U41,NA())</f>
        <v>#N/A</v>
      </c>
      <c r="V41" s="11" t="e">
        <f>IF(ISNUMBER('Raw concentration data'!V41),Bioreactor_data!$P42*'Raw concentration data'!V41-'Feed corrections'!V41,NA())</f>
        <v>#N/A</v>
      </c>
      <c r="W41" s="11" t="e">
        <f>IF(ISNUMBER('Raw concentration data'!W41),Bioreactor_data!$P42*'Raw concentration data'!W41-'Feed corrections'!W41,NA())</f>
        <v>#N/A</v>
      </c>
    </row>
    <row r="42" spans="1:23" x14ac:dyDescent="0.2">
      <c r="A42" s="3">
        <f>Bioreactor_data!B43</f>
        <v>0</v>
      </c>
      <c r="B42" s="11" t="e">
        <f>IF(ISNUMBER('Raw concentration data'!B42),Bioreactor_data!$P43*'Raw concentration data'!B42-'Feed corrections'!B42,NA())</f>
        <v>#N/A</v>
      </c>
      <c r="C42" s="11" t="e">
        <f>IF(ISNUMBER('Raw concentration data'!C42),Bioreactor_data!$P43*'Raw concentration data'!C42-'Feed corrections'!C42,NA())</f>
        <v>#N/A</v>
      </c>
      <c r="D42" s="11" t="e">
        <f>IF(ISNUMBER('Raw concentration data'!D42),Bioreactor_data!$P43*'Raw concentration data'!D42-'Feed corrections'!D42,NA())</f>
        <v>#N/A</v>
      </c>
      <c r="E42" s="11" t="e">
        <f>IF(ISNUMBER('Raw concentration data'!E42),Bioreactor_data!$P43*'Raw concentration data'!E42-'Feed corrections'!E42,NA())</f>
        <v>#N/A</v>
      </c>
      <c r="F42" s="11" t="e">
        <f>IF(ISNUMBER('Raw concentration data'!F42),Bioreactor_data!$P43*'Raw concentration data'!F42-'Feed corrections'!F42,NA())</f>
        <v>#N/A</v>
      </c>
      <c r="G42" s="11" t="e">
        <f>IF(ISNUMBER('Raw concentration data'!G42),Bioreactor_data!$P43*'Raw concentration data'!G42-'Feed corrections'!G42,NA())</f>
        <v>#N/A</v>
      </c>
      <c r="H42" s="11" t="e">
        <f>IF(ISNUMBER('Raw concentration data'!H42),Bioreactor_data!$P43*'Raw concentration data'!H42-'Feed corrections'!H42,NA())</f>
        <v>#N/A</v>
      </c>
      <c r="I42" s="11" t="e">
        <f>IF(ISNUMBER('Raw concentration data'!I42),Bioreactor_data!$P43*'Raw concentration data'!I42-'Feed corrections'!I42,NA())</f>
        <v>#N/A</v>
      </c>
      <c r="J42" s="11" t="e">
        <f>IF(ISNUMBER('Raw concentration data'!J42),Bioreactor_data!$P43*'Raw concentration data'!J42-'Feed corrections'!J42,NA())</f>
        <v>#N/A</v>
      </c>
      <c r="K42" s="11" t="e">
        <f>IF(ISNUMBER('Raw concentration data'!K42),Bioreactor_data!$P43*'Raw concentration data'!K42-'Feed corrections'!K42,NA())</f>
        <v>#N/A</v>
      </c>
      <c r="L42" s="11" t="e">
        <f>IF(ISNUMBER('Raw concentration data'!L42),Bioreactor_data!$P43*'Raw concentration data'!L42-'Feed corrections'!L42,NA())</f>
        <v>#N/A</v>
      </c>
      <c r="M42" s="11" t="e">
        <f>IF(ISNUMBER('Raw concentration data'!M42),Bioreactor_data!$P43*'Raw concentration data'!M42-'Feed corrections'!M42,NA())</f>
        <v>#N/A</v>
      </c>
      <c r="N42" s="11" t="e">
        <f>IF(ISNUMBER('Raw concentration data'!N42),Bioreactor_data!$P43*'Raw concentration data'!N42-'Feed corrections'!N42,NA())</f>
        <v>#N/A</v>
      </c>
      <c r="O42" s="11" t="e">
        <f>IF(ISNUMBER('Raw concentration data'!O42),Bioreactor_data!$P43*'Raw concentration data'!O42-'Feed corrections'!O42,NA())</f>
        <v>#N/A</v>
      </c>
      <c r="P42" s="11" t="e">
        <f>IF(ISNUMBER('Raw concentration data'!P42),Bioreactor_data!$P43*'Raw concentration data'!P42-'Feed corrections'!P42,NA())</f>
        <v>#N/A</v>
      </c>
      <c r="Q42" s="11" t="e">
        <f>IF(ISNUMBER('Raw concentration data'!Q42),Bioreactor_data!$P43*'Raw concentration data'!Q42-'Feed corrections'!Q42,NA())</f>
        <v>#N/A</v>
      </c>
      <c r="R42" s="11" t="e">
        <f>IF(ISNUMBER('Raw concentration data'!R42),Bioreactor_data!$P43*'Raw concentration data'!R42-'Feed corrections'!R42,NA())</f>
        <v>#N/A</v>
      </c>
      <c r="S42" s="11" t="e">
        <f>IF(ISNUMBER('Raw concentration data'!S42),Bioreactor_data!$P43*'Raw concentration data'!S42-'Feed corrections'!S42,NA())</f>
        <v>#N/A</v>
      </c>
      <c r="T42" s="11" t="e">
        <f>IF(ISNUMBER('Raw concentration data'!T42),Bioreactor_data!$P43*'Raw concentration data'!T42-'Feed corrections'!T42,NA())</f>
        <v>#N/A</v>
      </c>
      <c r="U42" s="11" t="e">
        <f>IF(ISNUMBER('Raw concentration data'!U42),Bioreactor_data!$P43*'Raw concentration data'!U42-'Feed corrections'!U42,NA())</f>
        <v>#N/A</v>
      </c>
      <c r="V42" s="11" t="e">
        <f>IF(ISNUMBER('Raw concentration data'!V42),Bioreactor_data!$P43*'Raw concentration data'!V42-'Feed corrections'!V42,NA())</f>
        <v>#N/A</v>
      </c>
      <c r="W42" s="11" t="e">
        <f>IF(ISNUMBER('Raw concentration data'!W42),Bioreactor_data!$P43*'Raw concentration data'!W42-'Feed corrections'!W42,NA())</f>
        <v>#N/A</v>
      </c>
    </row>
    <row r="43" spans="1:23" x14ac:dyDescent="0.2">
      <c r="A43" s="3">
        <f>Bioreactor_data!B44</f>
        <v>0</v>
      </c>
      <c r="B43" s="11" t="e">
        <f>IF(ISNUMBER('Raw concentration data'!B43),Bioreactor_data!$P44*'Raw concentration data'!B43-'Feed corrections'!B43,NA())</f>
        <v>#N/A</v>
      </c>
      <c r="C43" s="11" t="e">
        <f>IF(ISNUMBER('Raw concentration data'!C43),Bioreactor_data!$P44*'Raw concentration data'!C43-'Feed corrections'!C43,NA())</f>
        <v>#N/A</v>
      </c>
      <c r="D43" s="11" t="e">
        <f>IF(ISNUMBER('Raw concentration data'!D43),Bioreactor_data!$P44*'Raw concentration data'!D43-'Feed corrections'!D43,NA())</f>
        <v>#N/A</v>
      </c>
      <c r="E43" s="11" t="e">
        <f>IF(ISNUMBER('Raw concentration data'!E43),Bioreactor_data!$P44*'Raw concentration data'!E43-'Feed corrections'!E43,NA())</f>
        <v>#N/A</v>
      </c>
      <c r="F43" s="11" t="e">
        <f>IF(ISNUMBER('Raw concentration data'!F43),Bioreactor_data!$P44*'Raw concentration data'!F43-'Feed corrections'!F43,NA())</f>
        <v>#N/A</v>
      </c>
      <c r="G43" s="11" t="e">
        <f>IF(ISNUMBER('Raw concentration data'!G43),Bioreactor_data!$P44*'Raw concentration data'!G43-'Feed corrections'!G43,NA())</f>
        <v>#N/A</v>
      </c>
      <c r="H43" s="11" t="e">
        <f>IF(ISNUMBER('Raw concentration data'!H43),Bioreactor_data!$P44*'Raw concentration data'!H43-'Feed corrections'!H43,NA())</f>
        <v>#N/A</v>
      </c>
      <c r="I43" s="11" t="e">
        <f>IF(ISNUMBER('Raw concentration data'!I43),Bioreactor_data!$P44*'Raw concentration data'!I43-'Feed corrections'!I43,NA())</f>
        <v>#N/A</v>
      </c>
      <c r="J43" s="11" t="e">
        <f>IF(ISNUMBER('Raw concentration data'!J43),Bioreactor_data!$P44*'Raw concentration data'!J43-'Feed corrections'!J43,NA())</f>
        <v>#N/A</v>
      </c>
      <c r="K43" s="11" t="e">
        <f>IF(ISNUMBER('Raw concentration data'!K43),Bioreactor_data!$P44*'Raw concentration data'!K43-'Feed corrections'!K43,NA())</f>
        <v>#N/A</v>
      </c>
      <c r="L43" s="11" t="e">
        <f>IF(ISNUMBER('Raw concentration data'!L43),Bioreactor_data!$P44*'Raw concentration data'!L43-'Feed corrections'!L43,NA())</f>
        <v>#N/A</v>
      </c>
      <c r="M43" s="11" t="e">
        <f>IF(ISNUMBER('Raw concentration data'!M43),Bioreactor_data!$P44*'Raw concentration data'!M43-'Feed corrections'!M43,NA())</f>
        <v>#N/A</v>
      </c>
      <c r="N43" s="11" t="e">
        <f>IF(ISNUMBER('Raw concentration data'!N43),Bioreactor_data!$P44*'Raw concentration data'!N43-'Feed corrections'!N43,NA())</f>
        <v>#N/A</v>
      </c>
      <c r="O43" s="11" t="e">
        <f>IF(ISNUMBER('Raw concentration data'!O43),Bioreactor_data!$P44*'Raw concentration data'!O43-'Feed corrections'!O43,NA())</f>
        <v>#N/A</v>
      </c>
      <c r="P43" s="11" t="e">
        <f>IF(ISNUMBER('Raw concentration data'!P43),Bioreactor_data!$P44*'Raw concentration data'!P43-'Feed corrections'!P43,NA())</f>
        <v>#N/A</v>
      </c>
      <c r="Q43" s="11" t="e">
        <f>IF(ISNUMBER('Raw concentration data'!Q43),Bioreactor_data!$P44*'Raw concentration data'!Q43-'Feed corrections'!Q43,NA())</f>
        <v>#N/A</v>
      </c>
      <c r="R43" s="11" t="e">
        <f>IF(ISNUMBER('Raw concentration data'!R43),Bioreactor_data!$P44*'Raw concentration data'!R43-'Feed corrections'!R43,NA())</f>
        <v>#N/A</v>
      </c>
      <c r="S43" s="11" t="e">
        <f>IF(ISNUMBER('Raw concentration data'!S43),Bioreactor_data!$P44*'Raw concentration data'!S43-'Feed corrections'!S43,NA())</f>
        <v>#N/A</v>
      </c>
      <c r="T43" s="11" t="e">
        <f>IF(ISNUMBER('Raw concentration data'!T43),Bioreactor_data!$P44*'Raw concentration data'!T43-'Feed corrections'!T43,NA())</f>
        <v>#N/A</v>
      </c>
      <c r="U43" s="11" t="e">
        <f>IF(ISNUMBER('Raw concentration data'!U43),Bioreactor_data!$P44*'Raw concentration data'!U43-'Feed corrections'!U43,NA())</f>
        <v>#N/A</v>
      </c>
      <c r="V43" s="11" t="e">
        <f>IF(ISNUMBER('Raw concentration data'!V43),Bioreactor_data!$P44*'Raw concentration data'!V43-'Feed corrections'!V43,NA())</f>
        <v>#N/A</v>
      </c>
      <c r="W43" s="11" t="e">
        <f>IF(ISNUMBER('Raw concentration data'!W43),Bioreactor_data!$P44*'Raw concentration data'!W43-'Feed corrections'!W43,NA())</f>
        <v>#N/A</v>
      </c>
    </row>
    <row r="44" spans="1:23" x14ac:dyDescent="0.2">
      <c r="A44" s="3">
        <f>Bioreactor_data!B45</f>
        <v>0</v>
      </c>
      <c r="B44" s="11" t="e">
        <f>IF(ISNUMBER('Raw concentration data'!B44),Bioreactor_data!$P45*'Raw concentration data'!B44-'Feed corrections'!B44,NA())</f>
        <v>#N/A</v>
      </c>
      <c r="C44" s="11" t="e">
        <f>IF(ISNUMBER('Raw concentration data'!C44),Bioreactor_data!$P45*'Raw concentration data'!C44-'Feed corrections'!C44,NA())</f>
        <v>#N/A</v>
      </c>
      <c r="D44" s="11" t="e">
        <f>IF(ISNUMBER('Raw concentration data'!D44),Bioreactor_data!$P45*'Raw concentration data'!D44-'Feed corrections'!D44,NA())</f>
        <v>#N/A</v>
      </c>
      <c r="E44" s="11" t="e">
        <f>IF(ISNUMBER('Raw concentration data'!E44),Bioreactor_data!$P45*'Raw concentration data'!E44-'Feed corrections'!E44,NA())</f>
        <v>#N/A</v>
      </c>
      <c r="F44" s="11" t="e">
        <f>IF(ISNUMBER('Raw concentration data'!F44),Bioreactor_data!$P45*'Raw concentration data'!F44-'Feed corrections'!F44,NA())</f>
        <v>#N/A</v>
      </c>
      <c r="G44" s="11" t="e">
        <f>IF(ISNUMBER('Raw concentration data'!G44),Bioreactor_data!$P45*'Raw concentration data'!G44-'Feed corrections'!G44,NA())</f>
        <v>#N/A</v>
      </c>
      <c r="H44" s="11" t="e">
        <f>IF(ISNUMBER('Raw concentration data'!H44),Bioreactor_data!$P45*'Raw concentration data'!H44-'Feed corrections'!H44,NA())</f>
        <v>#N/A</v>
      </c>
      <c r="I44" s="11" t="e">
        <f>IF(ISNUMBER('Raw concentration data'!I44),Bioreactor_data!$P45*'Raw concentration data'!I44-'Feed corrections'!I44,NA())</f>
        <v>#N/A</v>
      </c>
      <c r="J44" s="11" t="e">
        <f>IF(ISNUMBER('Raw concentration data'!J44),Bioreactor_data!$P45*'Raw concentration data'!J44-'Feed corrections'!J44,NA())</f>
        <v>#N/A</v>
      </c>
      <c r="K44" s="11" t="e">
        <f>IF(ISNUMBER('Raw concentration data'!K44),Bioreactor_data!$P45*'Raw concentration data'!K44-'Feed corrections'!K44,NA())</f>
        <v>#N/A</v>
      </c>
      <c r="L44" s="11" t="e">
        <f>IF(ISNUMBER('Raw concentration data'!L44),Bioreactor_data!$P45*'Raw concentration data'!L44-'Feed corrections'!L44,NA())</f>
        <v>#N/A</v>
      </c>
      <c r="M44" s="11" t="e">
        <f>IF(ISNUMBER('Raw concentration data'!M44),Bioreactor_data!$P45*'Raw concentration data'!M44-'Feed corrections'!M44,NA())</f>
        <v>#N/A</v>
      </c>
      <c r="N44" s="11" t="e">
        <f>IF(ISNUMBER('Raw concentration data'!N44),Bioreactor_data!$P45*'Raw concentration data'!N44-'Feed corrections'!N44,NA())</f>
        <v>#N/A</v>
      </c>
      <c r="O44" s="11" t="e">
        <f>IF(ISNUMBER('Raw concentration data'!O44),Bioreactor_data!$P45*'Raw concentration data'!O44-'Feed corrections'!O44,NA())</f>
        <v>#N/A</v>
      </c>
      <c r="P44" s="11" t="e">
        <f>IF(ISNUMBER('Raw concentration data'!P44),Bioreactor_data!$P45*'Raw concentration data'!P44-'Feed corrections'!P44,NA())</f>
        <v>#N/A</v>
      </c>
      <c r="Q44" s="11" t="e">
        <f>IF(ISNUMBER('Raw concentration data'!Q44),Bioreactor_data!$P45*'Raw concentration data'!Q44-'Feed corrections'!Q44,NA())</f>
        <v>#N/A</v>
      </c>
      <c r="R44" s="11" t="e">
        <f>IF(ISNUMBER('Raw concentration data'!R44),Bioreactor_data!$P45*'Raw concentration data'!R44-'Feed corrections'!R44,NA())</f>
        <v>#N/A</v>
      </c>
      <c r="S44" s="11" t="e">
        <f>IF(ISNUMBER('Raw concentration data'!S44),Bioreactor_data!$P45*'Raw concentration data'!S44-'Feed corrections'!S44,NA())</f>
        <v>#N/A</v>
      </c>
      <c r="T44" s="11" t="e">
        <f>IF(ISNUMBER('Raw concentration data'!T44),Bioreactor_data!$P45*'Raw concentration data'!T44-'Feed corrections'!T44,NA())</f>
        <v>#N/A</v>
      </c>
      <c r="U44" s="11" t="e">
        <f>IF(ISNUMBER('Raw concentration data'!U44),Bioreactor_data!$P45*'Raw concentration data'!U44-'Feed corrections'!U44,NA())</f>
        <v>#N/A</v>
      </c>
      <c r="V44" s="11" t="e">
        <f>IF(ISNUMBER('Raw concentration data'!V44),Bioreactor_data!$P45*'Raw concentration data'!V44-'Feed corrections'!V44,NA())</f>
        <v>#N/A</v>
      </c>
      <c r="W44" s="11" t="e">
        <f>IF(ISNUMBER('Raw concentration data'!W44),Bioreactor_data!$P45*'Raw concentration data'!W44-'Feed corrections'!W44,NA())</f>
        <v>#N/A</v>
      </c>
    </row>
    <row r="45" spans="1:23" x14ac:dyDescent="0.2">
      <c r="A45" s="3">
        <f>Bioreactor_data!B46</f>
        <v>0</v>
      </c>
      <c r="B45" s="11" t="e">
        <f>IF(ISNUMBER('Raw concentration data'!B45),Bioreactor_data!$P46*'Raw concentration data'!B45-'Feed corrections'!B45,NA())</f>
        <v>#N/A</v>
      </c>
      <c r="C45" s="11" t="e">
        <f>IF(ISNUMBER('Raw concentration data'!C45),Bioreactor_data!$P46*'Raw concentration data'!C45-'Feed corrections'!C45,NA())</f>
        <v>#N/A</v>
      </c>
      <c r="D45" s="11" t="e">
        <f>IF(ISNUMBER('Raw concentration data'!D45),Bioreactor_data!$P46*'Raw concentration data'!D45-'Feed corrections'!D45,NA())</f>
        <v>#N/A</v>
      </c>
      <c r="E45" s="11" t="e">
        <f>IF(ISNUMBER('Raw concentration data'!E45),Bioreactor_data!$P46*'Raw concentration data'!E45-'Feed corrections'!E45,NA())</f>
        <v>#N/A</v>
      </c>
      <c r="F45" s="11" t="e">
        <f>IF(ISNUMBER('Raw concentration data'!F45),Bioreactor_data!$P46*'Raw concentration data'!F45-'Feed corrections'!F45,NA())</f>
        <v>#N/A</v>
      </c>
      <c r="G45" s="11" t="e">
        <f>IF(ISNUMBER('Raw concentration data'!G45),Bioreactor_data!$P46*'Raw concentration data'!G45-'Feed corrections'!G45,NA())</f>
        <v>#N/A</v>
      </c>
      <c r="H45" s="11" t="e">
        <f>IF(ISNUMBER('Raw concentration data'!H45),Bioreactor_data!$P46*'Raw concentration data'!H45-'Feed corrections'!H45,NA())</f>
        <v>#N/A</v>
      </c>
      <c r="I45" s="11" t="e">
        <f>IF(ISNUMBER('Raw concentration data'!I45),Bioreactor_data!$P46*'Raw concentration data'!I45-'Feed corrections'!I45,NA())</f>
        <v>#N/A</v>
      </c>
      <c r="J45" s="11" t="e">
        <f>IF(ISNUMBER('Raw concentration data'!J45),Bioreactor_data!$P46*'Raw concentration data'!J45-'Feed corrections'!J45,NA())</f>
        <v>#N/A</v>
      </c>
      <c r="K45" s="11" t="e">
        <f>IF(ISNUMBER('Raw concentration data'!K45),Bioreactor_data!$P46*'Raw concentration data'!K45-'Feed corrections'!K45,NA())</f>
        <v>#N/A</v>
      </c>
      <c r="L45" s="11" t="e">
        <f>IF(ISNUMBER('Raw concentration data'!L45),Bioreactor_data!$P46*'Raw concentration data'!L45-'Feed corrections'!L45,NA())</f>
        <v>#N/A</v>
      </c>
      <c r="M45" s="11" t="e">
        <f>IF(ISNUMBER('Raw concentration data'!M45),Bioreactor_data!$P46*'Raw concentration data'!M45-'Feed corrections'!M45,NA())</f>
        <v>#N/A</v>
      </c>
      <c r="N45" s="11" t="e">
        <f>IF(ISNUMBER('Raw concentration data'!N45),Bioreactor_data!$P46*'Raw concentration data'!N45-'Feed corrections'!N45,NA())</f>
        <v>#N/A</v>
      </c>
      <c r="O45" s="11" t="e">
        <f>IF(ISNUMBER('Raw concentration data'!O45),Bioreactor_data!$P46*'Raw concentration data'!O45-'Feed corrections'!O45,NA())</f>
        <v>#N/A</v>
      </c>
      <c r="P45" s="11" t="e">
        <f>IF(ISNUMBER('Raw concentration data'!P45),Bioreactor_data!$P46*'Raw concentration data'!P45-'Feed corrections'!P45,NA())</f>
        <v>#N/A</v>
      </c>
      <c r="Q45" s="11" t="e">
        <f>IF(ISNUMBER('Raw concentration data'!Q45),Bioreactor_data!$P46*'Raw concentration data'!Q45-'Feed corrections'!Q45,NA())</f>
        <v>#N/A</v>
      </c>
      <c r="R45" s="11" t="e">
        <f>IF(ISNUMBER('Raw concentration data'!R45),Bioreactor_data!$P46*'Raw concentration data'!R45-'Feed corrections'!R45,NA())</f>
        <v>#N/A</v>
      </c>
      <c r="S45" s="11" t="e">
        <f>IF(ISNUMBER('Raw concentration data'!S45),Bioreactor_data!$P46*'Raw concentration data'!S45-'Feed corrections'!S45,NA())</f>
        <v>#N/A</v>
      </c>
      <c r="T45" s="11" t="e">
        <f>IF(ISNUMBER('Raw concentration data'!T45),Bioreactor_data!$P46*'Raw concentration data'!T45-'Feed corrections'!T45,NA())</f>
        <v>#N/A</v>
      </c>
      <c r="U45" s="11" t="e">
        <f>IF(ISNUMBER('Raw concentration data'!U45),Bioreactor_data!$P46*'Raw concentration data'!U45-'Feed corrections'!U45,NA())</f>
        <v>#N/A</v>
      </c>
      <c r="V45" s="11" t="e">
        <f>IF(ISNUMBER('Raw concentration data'!V45),Bioreactor_data!$P46*'Raw concentration data'!V45-'Feed corrections'!V45,NA())</f>
        <v>#N/A</v>
      </c>
      <c r="W45" s="11" t="e">
        <f>IF(ISNUMBER('Raw concentration data'!W45),Bioreactor_data!$P46*'Raw concentration data'!W45-'Feed corrections'!W45,NA())</f>
        <v>#N/A</v>
      </c>
    </row>
    <row r="46" spans="1:23" x14ac:dyDescent="0.2">
      <c r="A46" s="3">
        <f>Bioreactor_data!B47</f>
        <v>0</v>
      </c>
      <c r="B46" s="11" t="e">
        <f>IF(ISNUMBER('Raw concentration data'!B46),Bioreactor_data!$P47*'Raw concentration data'!B46-'Feed corrections'!B46,NA())</f>
        <v>#N/A</v>
      </c>
      <c r="C46" s="11" t="e">
        <f>IF(ISNUMBER('Raw concentration data'!C46),Bioreactor_data!$P47*'Raw concentration data'!C46-'Feed corrections'!C46,NA())</f>
        <v>#N/A</v>
      </c>
      <c r="D46" s="11" t="e">
        <f>IF(ISNUMBER('Raw concentration data'!D46),Bioreactor_data!$P47*'Raw concentration data'!D46-'Feed corrections'!D46,NA())</f>
        <v>#N/A</v>
      </c>
      <c r="E46" s="11" t="e">
        <f>IF(ISNUMBER('Raw concentration data'!E46),Bioreactor_data!$P47*'Raw concentration data'!E46-'Feed corrections'!E46,NA())</f>
        <v>#N/A</v>
      </c>
      <c r="F46" s="11" t="e">
        <f>IF(ISNUMBER('Raw concentration data'!F46),Bioreactor_data!$P47*'Raw concentration data'!F46-'Feed corrections'!F46,NA())</f>
        <v>#N/A</v>
      </c>
      <c r="G46" s="11" t="e">
        <f>IF(ISNUMBER('Raw concentration data'!G46),Bioreactor_data!$P47*'Raw concentration data'!G46-'Feed corrections'!G46,NA())</f>
        <v>#N/A</v>
      </c>
      <c r="H46" s="11" t="e">
        <f>IF(ISNUMBER('Raw concentration data'!H46),Bioreactor_data!$P47*'Raw concentration data'!H46-'Feed corrections'!H46,NA())</f>
        <v>#N/A</v>
      </c>
      <c r="I46" s="11" t="e">
        <f>IF(ISNUMBER('Raw concentration data'!I46),Bioreactor_data!$P47*'Raw concentration data'!I46-'Feed corrections'!I46,NA())</f>
        <v>#N/A</v>
      </c>
      <c r="J46" s="11" t="e">
        <f>IF(ISNUMBER('Raw concentration data'!J46),Bioreactor_data!$P47*'Raw concentration data'!J46-'Feed corrections'!J46,NA())</f>
        <v>#N/A</v>
      </c>
      <c r="K46" s="11" t="e">
        <f>IF(ISNUMBER('Raw concentration data'!K46),Bioreactor_data!$P47*'Raw concentration data'!K46-'Feed corrections'!K46,NA())</f>
        <v>#N/A</v>
      </c>
      <c r="L46" s="11" t="e">
        <f>IF(ISNUMBER('Raw concentration data'!L46),Bioreactor_data!$P47*'Raw concentration data'!L46-'Feed corrections'!L46,NA())</f>
        <v>#N/A</v>
      </c>
      <c r="M46" s="11" t="e">
        <f>IF(ISNUMBER('Raw concentration data'!M46),Bioreactor_data!$P47*'Raw concentration data'!M46-'Feed corrections'!M46,NA())</f>
        <v>#N/A</v>
      </c>
      <c r="N46" s="11" t="e">
        <f>IF(ISNUMBER('Raw concentration data'!N46),Bioreactor_data!$P47*'Raw concentration data'!N46-'Feed corrections'!N46,NA())</f>
        <v>#N/A</v>
      </c>
      <c r="O46" s="11" t="e">
        <f>IF(ISNUMBER('Raw concentration data'!O46),Bioreactor_data!$P47*'Raw concentration data'!O46-'Feed corrections'!O46,NA())</f>
        <v>#N/A</v>
      </c>
      <c r="P46" s="11" t="e">
        <f>IF(ISNUMBER('Raw concentration data'!P46),Bioreactor_data!$P47*'Raw concentration data'!P46-'Feed corrections'!P46,NA())</f>
        <v>#N/A</v>
      </c>
      <c r="Q46" s="11" t="e">
        <f>IF(ISNUMBER('Raw concentration data'!Q46),Bioreactor_data!$P47*'Raw concentration data'!Q46-'Feed corrections'!Q46,NA())</f>
        <v>#N/A</v>
      </c>
      <c r="R46" s="11" t="e">
        <f>IF(ISNUMBER('Raw concentration data'!R46),Bioreactor_data!$P47*'Raw concentration data'!R46-'Feed corrections'!R46,NA())</f>
        <v>#N/A</v>
      </c>
      <c r="S46" s="11" t="e">
        <f>IF(ISNUMBER('Raw concentration data'!S46),Bioreactor_data!$P47*'Raw concentration data'!S46-'Feed corrections'!S46,NA())</f>
        <v>#N/A</v>
      </c>
      <c r="T46" s="11" t="e">
        <f>IF(ISNUMBER('Raw concentration data'!T46),Bioreactor_data!$P47*'Raw concentration data'!T46-'Feed corrections'!T46,NA())</f>
        <v>#N/A</v>
      </c>
      <c r="U46" s="11" t="e">
        <f>IF(ISNUMBER('Raw concentration data'!U46),Bioreactor_data!$P47*'Raw concentration data'!U46-'Feed corrections'!U46,NA())</f>
        <v>#N/A</v>
      </c>
      <c r="V46" s="11" t="e">
        <f>IF(ISNUMBER('Raw concentration data'!V46),Bioreactor_data!$P47*'Raw concentration data'!V46-'Feed corrections'!V46,NA())</f>
        <v>#N/A</v>
      </c>
      <c r="W46" s="11" t="e">
        <f>IF(ISNUMBER('Raw concentration data'!W46),Bioreactor_data!$P47*'Raw concentration data'!W46-'Feed corrections'!W46,NA())</f>
        <v>#N/A</v>
      </c>
    </row>
    <row r="47" spans="1:23" x14ac:dyDescent="0.2">
      <c r="A47" s="3">
        <f>Bioreactor_data!B48</f>
        <v>0</v>
      </c>
      <c r="B47" s="11" t="e">
        <f>IF(ISNUMBER('Raw concentration data'!B47),Bioreactor_data!$P48*'Raw concentration data'!B47-'Feed corrections'!B47,NA())</f>
        <v>#N/A</v>
      </c>
      <c r="C47" s="11" t="e">
        <f>IF(ISNUMBER('Raw concentration data'!C47),Bioreactor_data!$P48*'Raw concentration data'!C47-'Feed corrections'!C47,NA())</f>
        <v>#N/A</v>
      </c>
      <c r="D47" s="11" t="e">
        <f>IF(ISNUMBER('Raw concentration data'!D47),Bioreactor_data!$P48*'Raw concentration data'!D47-'Feed corrections'!D47,NA())</f>
        <v>#N/A</v>
      </c>
      <c r="E47" s="11" t="e">
        <f>IF(ISNUMBER('Raw concentration data'!E47),Bioreactor_data!$P48*'Raw concentration data'!E47-'Feed corrections'!E47,NA())</f>
        <v>#N/A</v>
      </c>
      <c r="F47" s="11" t="e">
        <f>IF(ISNUMBER('Raw concentration data'!F47),Bioreactor_data!$P48*'Raw concentration data'!F47-'Feed corrections'!F47,NA())</f>
        <v>#N/A</v>
      </c>
      <c r="G47" s="11" t="e">
        <f>IF(ISNUMBER('Raw concentration data'!G47),Bioreactor_data!$P48*'Raw concentration data'!G47-'Feed corrections'!G47,NA())</f>
        <v>#N/A</v>
      </c>
      <c r="H47" s="11" t="e">
        <f>IF(ISNUMBER('Raw concentration data'!H47),Bioreactor_data!$P48*'Raw concentration data'!H47-'Feed corrections'!H47,NA())</f>
        <v>#N/A</v>
      </c>
      <c r="I47" s="11" t="e">
        <f>IF(ISNUMBER('Raw concentration data'!I47),Bioreactor_data!$P48*'Raw concentration data'!I47-'Feed corrections'!I47,NA())</f>
        <v>#N/A</v>
      </c>
      <c r="J47" s="11" t="e">
        <f>IF(ISNUMBER('Raw concentration data'!J47),Bioreactor_data!$P48*'Raw concentration data'!J47-'Feed corrections'!J47,NA())</f>
        <v>#N/A</v>
      </c>
      <c r="K47" s="11" t="e">
        <f>IF(ISNUMBER('Raw concentration data'!K47),Bioreactor_data!$P48*'Raw concentration data'!K47-'Feed corrections'!K47,NA())</f>
        <v>#N/A</v>
      </c>
      <c r="L47" s="11" t="e">
        <f>IF(ISNUMBER('Raw concentration data'!L47),Bioreactor_data!$P48*'Raw concentration data'!L47-'Feed corrections'!L47,NA())</f>
        <v>#N/A</v>
      </c>
      <c r="M47" s="11" t="e">
        <f>IF(ISNUMBER('Raw concentration data'!M47),Bioreactor_data!$P48*'Raw concentration data'!M47-'Feed corrections'!M47,NA())</f>
        <v>#N/A</v>
      </c>
      <c r="N47" s="11" t="e">
        <f>IF(ISNUMBER('Raw concentration data'!N47),Bioreactor_data!$P48*'Raw concentration data'!N47-'Feed corrections'!N47,NA())</f>
        <v>#N/A</v>
      </c>
      <c r="O47" s="11" t="e">
        <f>IF(ISNUMBER('Raw concentration data'!O47),Bioreactor_data!$P48*'Raw concentration data'!O47-'Feed corrections'!O47,NA())</f>
        <v>#N/A</v>
      </c>
      <c r="P47" s="11" t="e">
        <f>IF(ISNUMBER('Raw concentration data'!P47),Bioreactor_data!$P48*'Raw concentration data'!P47-'Feed corrections'!P47,NA())</f>
        <v>#N/A</v>
      </c>
      <c r="Q47" s="11" t="e">
        <f>IF(ISNUMBER('Raw concentration data'!Q47),Bioreactor_data!$P48*'Raw concentration data'!Q47-'Feed corrections'!Q47,NA())</f>
        <v>#N/A</v>
      </c>
      <c r="R47" s="11" t="e">
        <f>IF(ISNUMBER('Raw concentration data'!R47),Bioreactor_data!$P48*'Raw concentration data'!R47-'Feed corrections'!R47,NA())</f>
        <v>#N/A</v>
      </c>
      <c r="S47" s="11" t="e">
        <f>IF(ISNUMBER('Raw concentration data'!S47),Bioreactor_data!$P48*'Raw concentration data'!S47-'Feed corrections'!S47,NA())</f>
        <v>#N/A</v>
      </c>
      <c r="T47" s="11" t="e">
        <f>IF(ISNUMBER('Raw concentration data'!T47),Bioreactor_data!$P48*'Raw concentration data'!T47-'Feed corrections'!T47,NA())</f>
        <v>#N/A</v>
      </c>
      <c r="U47" s="11" t="e">
        <f>IF(ISNUMBER('Raw concentration data'!U47),Bioreactor_data!$P48*'Raw concentration data'!U47-'Feed corrections'!U47,NA())</f>
        <v>#N/A</v>
      </c>
      <c r="V47" s="11" t="e">
        <f>IF(ISNUMBER('Raw concentration data'!V47),Bioreactor_data!$P48*'Raw concentration data'!V47-'Feed corrections'!V47,NA())</f>
        <v>#N/A</v>
      </c>
      <c r="W47" s="11" t="e">
        <f>IF(ISNUMBER('Raw concentration data'!W47),Bioreactor_data!$P48*'Raw concentration data'!W47-'Feed corrections'!W47,NA())</f>
        <v>#N/A</v>
      </c>
    </row>
    <row r="48" spans="1:23" x14ac:dyDescent="0.2">
      <c r="A48" s="3">
        <f>Bioreactor_data!B49</f>
        <v>0</v>
      </c>
      <c r="B48" s="11" t="e">
        <f>IF(ISNUMBER('Raw concentration data'!B48),Bioreactor_data!$P49*'Raw concentration data'!B48-'Feed corrections'!B48,NA())</f>
        <v>#N/A</v>
      </c>
      <c r="C48" s="11" t="e">
        <f>IF(ISNUMBER('Raw concentration data'!C48),Bioreactor_data!$P49*'Raw concentration data'!C48-'Feed corrections'!C48,NA())</f>
        <v>#N/A</v>
      </c>
      <c r="D48" s="11" t="e">
        <f>IF(ISNUMBER('Raw concentration data'!D48),Bioreactor_data!$P49*'Raw concentration data'!D48-'Feed corrections'!D48,NA())</f>
        <v>#N/A</v>
      </c>
      <c r="E48" s="11" t="e">
        <f>IF(ISNUMBER('Raw concentration data'!E48),Bioreactor_data!$P49*'Raw concentration data'!E48-'Feed corrections'!E48,NA())</f>
        <v>#N/A</v>
      </c>
      <c r="F48" s="11" t="e">
        <f>IF(ISNUMBER('Raw concentration data'!F48),Bioreactor_data!$P49*'Raw concentration data'!F48-'Feed corrections'!F48,NA())</f>
        <v>#N/A</v>
      </c>
      <c r="G48" s="11" t="e">
        <f>IF(ISNUMBER('Raw concentration data'!G48),Bioreactor_data!$P49*'Raw concentration data'!G48-'Feed corrections'!G48,NA())</f>
        <v>#N/A</v>
      </c>
      <c r="H48" s="11" t="e">
        <f>IF(ISNUMBER('Raw concentration data'!H48),Bioreactor_data!$P49*'Raw concentration data'!H48-'Feed corrections'!H48,NA())</f>
        <v>#N/A</v>
      </c>
      <c r="I48" s="11" t="e">
        <f>IF(ISNUMBER('Raw concentration data'!I48),Bioreactor_data!$P49*'Raw concentration data'!I48-'Feed corrections'!I48,NA())</f>
        <v>#N/A</v>
      </c>
      <c r="J48" s="11" t="e">
        <f>IF(ISNUMBER('Raw concentration data'!J48),Bioreactor_data!$P49*'Raw concentration data'!J48-'Feed corrections'!J48,NA())</f>
        <v>#N/A</v>
      </c>
      <c r="K48" s="11" t="e">
        <f>IF(ISNUMBER('Raw concentration data'!K48),Bioreactor_data!$P49*'Raw concentration data'!K48-'Feed corrections'!K48,NA())</f>
        <v>#N/A</v>
      </c>
      <c r="L48" s="11" t="e">
        <f>IF(ISNUMBER('Raw concentration data'!L48),Bioreactor_data!$P49*'Raw concentration data'!L48-'Feed corrections'!L48,NA())</f>
        <v>#N/A</v>
      </c>
      <c r="M48" s="11" t="e">
        <f>IF(ISNUMBER('Raw concentration data'!M48),Bioreactor_data!$P49*'Raw concentration data'!M48-'Feed corrections'!M48,NA())</f>
        <v>#N/A</v>
      </c>
      <c r="N48" s="11" t="e">
        <f>IF(ISNUMBER('Raw concentration data'!N48),Bioreactor_data!$P49*'Raw concentration data'!N48-'Feed corrections'!N48,NA())</f>
        <v>#N/A</v>
      </c>
      <c r="O48" s="11" t="e">
        <f>IF(ISNUMBER('Raw concentration data'!O48),Bioreactor_data!$P49*'Raw concentration data'!O48-'Feed corrections'!O48,NA())</f>
        <v>#N/A</v>
      </c>
      <c r="P48" s="11" t="e">
        <f>IF(ISNUMBER('Raw concentration data'!P48),Bioreactor_data!$P49*'Raw concentration data'!P48-'Feed corrections'!P48,NA())</f>
        <v>#N/A</v>
      </c>
      <c r="Q48" s="11" t="e">
        <f>IF(ISNUMBER('Raw concentration data'!Q48),Bioreactor_data!$P49*'Raw concentration data'!Q48-'Feed corrections'!Q48,NA())</f>
        <v>#N/A</v>
      </c>
      <c r="R48" s="11" t="e">
        <f>IF(ISNUMBER('Raw concentration data'!R48),Bioreactor_data!$P49*'Raw concentration data'!R48-'Feed corrections'!R48,NA())</f>
        <v>#N/A</v>
      </c>
      <c r="S48" s="11" t="e">
        <f>IF(ISNUMBER('Raw concentration data'!S48),Bioreactor_data!$P49*'Raw concentration data'!S48-'Feed corrections'!S48,NA())</f>
        <v>#N/A</v>
      </c>
      <c r="T48" s="11" t="e">
        <f>IF(ISNUMBER('Raw concentration data'!T48),Bioreactor_data!$P49*'Raw concentration data'!T48-'Feed corrections'!T48,NA())</f>
        <v>#N/A</v>
      </c>
      <c r="U48" s="11" t="e">
        <f>IF(ISNUMBER('Raw concentration data'!U48),Bioreactor_data!$P49*'Raw concentration data'!U48-'Feed corrections'!U48,NA())</f>
        <v>#N/A</v>
      </c>
      <c r="V48" s="11" t="e">
        <f>IF(ISNUMBER('Raw concentration data'!V48),Bioreactor_data!$P49*'Raw concentration data'!V48-'Feed corrections'!V48,NA())</f>
        <v>#N/A</v>
      </c>
      <c r="W48" s="11" t="e">
        <f>IF(ISNUMBER('Raw concentration data'!W48),Bioreactor_data!$P49*'Raw concentration data'!W48-'Feed corrections'!W48,NA())</f>
        <v>#N/A</v>
      </c>
    </row>
    <row r="49" spans="1:23" x14ac:dyDescent="0.2">
      <c r="A49" s="3">
        <f>Bioreactor_data!B50</f>
        <v>0</v>
      </c>
      <c r="B49" s="11" t="e">
        <f>IF(ISNUMBER('Raw concentration data'!B49),Bioreactor_data!$P50*'Raw concentration data'!B49-'Feed corrections'!B49,NA())</f>
        <v>#N/A</v>
      </c>
      <c r="C49" s="11" t="e">
        <f>IF(ISNUMBER('Raw concentration data'!C49),Bioreactor_data!$P50*'Raw concentration data'!C49-'Feed corrections'!C49,NA())</f>
        <v>#N/A</v>
      </c>
      <c r="D49" s="11" t="e">
        <f>IF(ISNUMBER('Raw concentration data'!D49),Bioreactor_data!$P50*'Raw concentration data'!D49-'Feed corrections'!D49,NA())</f>
        <v>#N/A</v>
      </c>
      <c r="E49" s="11" t="e">
        <f>IF(ISNUMBER('Raw concentration data'!E49),Bioreactor_data!$P50*'Raw concentration data'!E49-'Feed corrections'!E49,NA())</f>
        <v>#N/A</v>
      </c>
      <c r="F49" s="11" t="e">
        <f>IF(ISNUMBER('Raw concentration data'!F49),Bioreactor_data!$P50*'Raw concentration data'!F49-'Feed corrections'!F49,NA())</f>
        <v>#N/A</v>
      </c>
      <c r="G49" s="11" t="e">
        <f>IF(ISNUMBER('Raw concentration data'!G49),Bioreactor_data!$P50*'Raw concentration data'!G49-'Feed corrections'!G49,NA())</f>
        <v>#N/A</v>
      </c>
      <c r="H49" s="11" t="e">
        <f>IF(ISNUMBER('Raw concentration data'!H49),Bioreactor_data!$P50*'Raw concentration data'!H49-'Feed corrections'!H49,NA())</f>
        <v>#N/A</v>
      </c>
      <c r="I49" s="11" t="e">
        <f>IF(ISNUMBER('Raw concentration data'!I49),Bioreactor_data!$P50*'Raw concentration data'!I49-'Feed corrections'!I49,NA())</f>
        <v>#N/A</v>
      </c>
      <c r="J49" s="11" t="e">
        <f>IF(ISNUMBER('Raw concentration data'!J49),Bioreactor_data!$P50*'Raw concentration data'!J49-'Feed corrections'!J49,NA())</f>
        <v>#N/A</v>
      </c>
      <c r="K49" s="11" t="e">
        <f>IF(ISNUMBER('Raw concentration data'!K49),Bioreactor_data!$P50*'Raw concentration data'!K49-'Feed corrections'!K49,NA())</f>
        <v>#N/A</v>
      </c>
      <c r="L49" s="11" t="e">
        <f>IF(ISNUMBER('Raw concentration data'!L49),Bioreactor_data!$P50*'Raw concentration data'!L49-'Feed corrections'!L49,NA())</f>
        <v>#N/A</v>
      </c>
      <c r="M49" s="11" t="e">
        <f>IF(ISNUMBER('Raw concentration data'!M49),Bioreactor_data!$P50*'Raw concentration data'!M49-'Feed corrections'!M49,NA())</f>
        <v>#N/A</v>
      </c>
      <c r="N49" s="11" t="e">
        <f>IF(ISNUMBER('Raw concentration data'!N49),Bioreactor_data!$P50*'Raw concentration data'!N49-'Feed corrections'!N49,NA())</f>
        <v>#N/A</v>
      </c>
      <c r="O49" s="11" t="e">
        <f>IF(ISNUMBER('Raw concentration data'!O49),Bioreactor_data!$P50*'Raw concentration data'!O49-'Feed corrections'!O49,NA())</f>
        <v>#N/A</v>
      </c>
      <c r="P49" s="11" t="e">
        <f>IF(ISNUMBER('Raw concentration data'!P49),Bioreactor_data!$P50*'Raw concentration data'!P49-'Feed corrections'!P49,NA())</f>
        <v>#N/A</v>
      </c>
      <c r="Q49" s="11" t="e">
        <f>IF(ISNUMBER('Raw concentration data'!Q49),Bioreactor_data!$P50*'Raw concentration data'!Q49-'Feed corrections'!Q49,NA())</f>
        <v>#N/A</v>
      </c>
      <c r="R49" s="11" t="e">
        <f>IF(ISNUMBER('Raw concentration data'!R49),Bioreactor_data!$P50*'Raw concentration data'!R49-'Feed corrections'!R49,NA())</f>
        <v>#N/A</v>
      </c>
      <c r="S49" s="11" t="e">
        <f>IF(ISNUMBER('Raw concentration data'!S49),Bioreactor_data!$P50*'Raw concentration data'!S49-'Feed corrections'!S49,NA())</f>
        <v>#N/A</v>
      </c>
      <c r="T49" s="11" t="e">
        <f>IF(ISNUMBER('Raw concentration data'!T49),Bioreactor_data!$P50*'Raw concentration data'!T49-'Feed corrections'!T49,NA())</f>
        <v>#N/A</v>
      </c>
      <c r="U49" s="11" t="e">
        <f>IF(ISNUMBER('Raw concentration data'!U49),Bioreactor_data!$P50*'Raw concentration data'!U49-'Feed corrections'!U49,NA())</f>
        <v>#N/A</v>
      </c>
      <c r="V49" s="11" t="e">
        <f>IF(ISNUMBER('Raw concentration data'!V49),Bioreactor_data!$P50*'Raw concentration data'!V49-'Feed corrections'!V49,NA())</f>
        <v>#N/A</v>
      </c>
      <c r="W49" s="11" t="e">
        <f>IF(ISNUMBER('Raw concentration data'!W49),Bioreactor_data!$P50*'Raw concentration data'!W49-'Feed corrections'!W49,NA())</f>
        <v>#N/A</v>
      </c>
    </row>
    <row r="50" spans="1:23" x14ac:dyDescent="0.2">
      <c r="A50" s="3">
        <f>Bioreactor_data!B51</f>
        <v>0</v>
      </c>
      <c r="B50" s="11" t="e">
        <f>IF(ISNUMBER('Raw concentration data'!B50),Bioreactor_data!$P51*'Raw concentration data'!B50-'Feed corrections'!B50,NA())</f>
        <v>#N/A</v>
      </c>
      <c r="C50" s="11" t="e">
        <f>IF(ISNUMBER('Raw concentration data'!C50),Bioreactor_data!$P51*'Raw concentration data'!C50-'Feed corrections'!C50,NA())</f>
        <v>#N/A</v>
      </c>
      <c r="D50" s="11" t="e">
        <f>IF(ISNUMBER('Raw concentration data'!D50),Bioreactor_data!$P51*'Raw concentration data'!D50-'Feed corrections'!D50,NA())</f>
        <v>#N/A</v>
      </c>
      <c r="E50" s="11" t="e">
        <f>IF(ISNUMBER('Raw concentration data'!E50),Bioreactor_data!$P51*'Raw concentration data'!E50-'Feed corrections'!E50,NA())</f>
        <v>#N/A</v>
      </c>
      <c r="F50" s="11" t="e">
        <f>IF(ISNUMBER('Raw concentration data'!F50),Bioreactor_data!$P51*'Raw concentration data'!F50-'Feed corrections'!F50,NA())</f>
        <v>#N/A</v>
      </c>
      <c r="G50" s="11" t="e">
        <f>IF(ISNUMBER('Raw concentration data'!G50),Bioreactor_data!$P51*'Raw concentration data'!G50-'Feed corrections'!G50,NA())</f>
        <v>#N/A</v>
      </c>
      <c r="H50" s="11" t="e">
        <f>IF(ISNUMBER('Raw concentration data'!H50),Bioreactor_data!$P51*'Raw concentration data'!H50-'Feed corrections'!H50,NA())</f>
        <v>#N/A</v>
      </c>
      <c r="I50" s="11" t="e">
        <f>IF(ISNUMBER('Raw concentration data'!I50),Bioreactor_data!$P51*'Raw concentration data'!I50-'Feed corrections'!I50,NA())</f>
        <v>#N/A</v>
      </c>
      <c r="J50" s="11" t="e">
        <f>IF(ISNUMBER('Raw concentration data'!J50),Bioreactor_data!$P51*'Raw concentration data'!J50-'Feed corrections'!J50,NA())</f>
        <v>#N/A</v>
      </c>
      <c r="K50" s="11" t="e">
        <f>IF(ISNUMBER('Raw concentration data'!K50),Bioreactor_data!$P51*'Raw concentration data'!K50-'Feed corrections'!K50,NA())</f>
        <v>#N/A</v>
      </c>
      <c r="L50" s="11" t="e">
        <f>IF(ISNUMBER('Raw concentration data'!L50),Bioreactor_data!$P51*'Raw concentration data'!L50-'Feed corrections'!L50,NA())</f>
        <v>#N/A</v>
      </c>
      <c r="M50" s="11" t="e">
        <f>IF(ISNUMBER('Raw concentration data'!M50),Bioreactor_data!$P51*'Raw concentration data'!M50-'Feed corrections'!M50,NA())</f>
        <v>#N/A</v>
      </c>
      <c r="N50" s="11" t="e">
        <f>IF(ISNUMBER('Raw concentration data'!N50),Bioreactor_data!$P51*'Raw concentration data'!N50-'Feed corrections'!N50,NA())</f>
        <v>#N/A</v>
      </c>
      <c r="O50" s="11" t="e">
        <f>IF(ISNUMBER('Raw concentration data'!O50),Bioreactor_data!$P51*'Raw concentration data'!O50-'Feed corrections'!O50,NA())</f>
        <v>#N/A</v>
      </c>
      <c r="P50" s="11" t="e">
        <f>IF(ISNUMBER('Raw concentration data'!P50),Bioreactor_data!$P51*'Raw concentration data'!P50-'Feed corrections'!P50,NA())</f>
        <v>#N/A</v>
      </c>
      <c r="Q50" s="11" t="e">
        <f>IF(ISNUMBER('Raw concentration data'!Q50),Bioreactor_data!$P51*'Raw concentration data'!Q50-'Feed corrections'!Q50,NA())</f>
        <v>#N/A</v>
      </c>
      <c r="R50" s="11" t="e">
        <f>IF(ISNUMBER('Raw concentration data'!R50),Bioreactor_data!$P51*'Raw concentration data'!R50-'Feed corrections'!R50,NA())</f>
        <v>#N/A</v>
      </c>
      <c r="S50" s="11" t="e">
        <f>IF(ISNUMBER('Raw concentration data'!S50),Bioreactor_data!$P51*'Raw concentration data'!S50-'Feed corrections'!S50,NA())</f>
        <v>#N/A</v>
      </c>
      <c r="T50" s="11" t="e">
        <f>IF(ISNUMBER('Raw concentration data'!T50),Bioreactor_data!$P51*'Raw concentration data'!T50-'Feed corrections'!T50,NA())</f>
        <v>#N/A</v>
      </c>
      <c r="U50" s="11" t="e">
        <f>IF(ISNUMBER('Raw concentration data'!U50),Bioreactor_data!$P51*'Raw concentration data'!U50-'Feed corrections'!U50,NA())</f>
        <v>#N/A</v>
      </c>
      <c r="V50" s="11" t="e">
        <f>IF(ISNUMBER('Raw concentration data'!V50),Bioreactor_data!$P51*'Raw concentration data'!V50-'Feed corrections'!V50,NA())</f>
        <v>#N/A</v>
      </c>
      <c r="W50" s="11" t="e">
        <f>IF(ISNUMBER('Raw concentration data'!W50),Bioreactor_data!$P51*'Raw concentration data'!W50-'Feed corrections'!W50,NA())</f>
        <v>#N/A</v>
      </c>
    </row>
    <row r="54" spans="1:23" x14ac:dyDescent="0.2">
      <c r="B54" s="19"/>
    </row>
    <row r="62" spans="1:23" x14ac:dyDescent="0.2">
      <c r="B62" s="18"/>
      <c r="C62" s="19"/>
    </row>
  </sheetData>
  <protectedRanges>
    <protectedRange sqref="B3:W50" name="cell number_all_1_2"/>
  </protectedRanges>
  <mergeCells count="1">
    <mergeCell ref="AA2:AC6"/>
  </mergeCells>
  <phoneticPr fontId="5"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0D3E0C3-E546-4D84-A239-142BC23ABB30}">
          <x14:formula1>
            <xm:f>Bioreactor_data!$E$3:$E$50</xm:f>
          </x14:formula1>
          <xm:sqref>B51</xm:sqref>
        </x14:dataValidation>
        <x14:dataValidation type="list" allowBlank="1" showInputMessage="1" showErrorMessage="1" xr:uid="{FBAA1D4D-6DF6-4931-BFEF-BC69A245F826}">
          <x14:formula1>
            <xm:f>Bioreactor_data!$E$4:$E$50</xm:f>
          </x14:formula1>
          <xm:sqref>B52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B1CE-11D2-464E-BF61-FDA8893451D9}">
  <dimension ref="A1:V49"/>
  <sheetViews>
    <sheetView zoomScale="85" zoomScaleNormal="85" workbookViewId="0">
      <selection activeCell="B45" sqref="B45"/>
    </sheetView>
  </sheetViews>
  <sheetFormatPr baseColWidth="10" defaultColWidth="8.83203125" defaultRowHeight="15" x14ac:dyDescent="0.2"/>
  <cols>
    <col min="1" max="1" width="16.5" customWidth="1"/>
    <col min="2" max="2" width="52.6640625" customWidth="1"/>
    <col min="3" max="3" width="53" customWidth="1"/>
    <col min="4" max="22" width="52.6640625" customWidth="1"/>
  </cols>
  <sheetData>
    <row r="1" spans="1:22" ht="29" x14ac:dyDescent="0.2">
      <c r="A1" s="16" t="s">
        <v>73</v>
      </c>
      <c r="B1" s="16" t="str">
        <f>'Raw concentration data'!B1</f>
        <v>Glucose
(mM)</v>
      </c>
      <c r="C1" s="16" t="str">
        <f>'Raw concentration data'!C1</f>
        <v>Lactate
(mM)</v>
      </c>
      <c r="D1" s="16" t="str">
        <f>'Raw concentration data'!D1</f>
        <v>Aspartic acid (mM)</v>
      </c>
      <c r="E1" s="16" t="str">
        <f>'Raw concentration data'!E1</f>
        <v>Glutamic acid (mM)</v>
      </c>
      <c r="F1" s="16" t="str">
        <f>'Raw concentration data'!F1</f>
        <v>Cysteine (mM)</v>
      </c>
      <c r="G1" s="16" t="str">
        <f>'Raw concentration data'!G1</f>
        <v>Aspargine (mM)</v>
      </c>
      <c r="H1" s="16" t="str">
        <f>'Raw concentration data'!H1</f>
        <v>Serine (mM)</v>
      </c>
      <c r="I1" s="16" t="str">
        <f>'Raw concentration data'!I1</f>
        <v>Glutamine (mM)</v>
      </c>
      <c r="J1" s="16" t="str">
        <f>'Raw concentration data'!J1</f>
        <v>Histidine (mM)</v>
      </c>
      <c r="K1" s="16" t="str">
        <f>'Raw concentration data'!K1</f>
        <v>Glycine (mM)</v>
      </c>
      <c r="L1" s="16" t="str">
        <f>'Raw concentration data'!L1</f>
        <v>Threonine (mM)</v>
      </c>
      <c r="M1" s="16" t="str">
        <f>'Raw concentration data'!M1</f>
        <v>Arginine (mM)</v>
      </c>
      <c r="N1" s="16" t="str">
        <f>'Raw concentration data'!N1</f>
        <v>Alanine (mM)</v>
      </c>
      <c r="O1" s="16" t="str">
        <f>'Raw concentration data'!O1</f>
        <v>Tyrosine (mM)</v>
      </c>
      <c r="P1" s="16" t="str">
        <f>'Raw concentration data'!P1</f>
        <v>Valine (mM)</v>
      </c>
      <c r="Q1" s="16" t="str">
        <f>'Raw concentration data'!Q1</f>
        <v>Methionine (mM)</v>
      </c>
      <c r="R1" s="16" t="str">
        <f>'Raw concentration data'!R1</f>
        <v>Tryptophan (mM)</v>
      </c>
      <c r="S1" s="16" t="str">
        <f>'Raw concentration data'!S1</f>
        <v>Phenylalanine (mM)</v>
      </c>
      <c r="T1" s="16" t="str">
        <f>'Raw concentration data'!T1</f>
        <v>Isoleucine (mM)</v>
      </c>
      <c r="U1" s="16" t="str">
        <f>'Raw concentration data'!U1</f>
        <v>Leucine (mM)</v>
      </c>
      <c r="V1" s="16" t="str">
        <f>'Raw concentration data'!V1</f>
        <v>Lysine (mM)</v>
      </c>
    </row>
    <row r="2" spans="1:22" x14ac:dyDescent="0.2">
      <c r="A2" s="40" t="s">
        <v>114</v>
      </c>
    </row>
    <row r="3" spans="1:22" x14ac:dyDescent="0.2">
      <c r="A3" s="41"/>
    </row>
    <row r="4" spans="1:22" x14ac:dyDescent="0.2">
      <c r="A4" s="41"/>
    </row>
    <row r="5" spans="1:22" x14ac:dyDescent="0.2">
      <c r="A5" s="41"/>
    </row>
    <row r="6" spans="1:22" x14ac:dyDescent="0.2">
      <c r="A6" s="41"/>
    </row>
    <row r="7" spans="1:22" x14ac:dyDescent="0.2">
      <c r="A7" s="41"/>
    </row>
    <row r="8" spans="1:22" x14ac:dyDescent="0.2">
      <c r="A8" s="41"/>
    </row>
    <row r="9" spans="1:22" x14ac:dyDescent="0.2">
      <c r="A9" s="41"/>
    </row>
    <row r="10" spans="1:22" x14ac:dyDescent="0.2">
      <c r="A10" s="41"/>
    </row>
    <row r="11" spans="1:22" x14ac:dyDescent="0.2">
      <c r="A11" s="41"/>
    </row>
    <row r="12" spans="1:22" x14ac:dyDescent="0.2">
      <c r="A12" s="41"/>
    </row>
    <row r="13" spans="1:22" x14ac:dyDescent="0.2">
      <c r="A13" s="41"/>
    </row>
    <row r="14" spans="1:22" x14ac:dyDescent="0.2">
      <c r="A14" s="41"/>
    </row>
    <row r="15" spans="1:22" x14ac:dyDescent="0.2">
      <c r="A15" s="41"/>
    </row>
    <row r="16" spans="1:22" x14ac:dyDescent="0.2">
      <c r="A16" s="41"/>
    </row>
    <row r="17" spans="1:1" x14ac:dyDescent="0.2">
      <c r="A17" s="41"/>
    </row>
    <row r="18" spans="1:1" x14ac:dyDescent="0.2">
      <c r="A18" s="41"/>
    </row>
    <row r="19" spans="1:1" x14ac:dyDescent="0.2">
      <c r="A19" s="41"/>
    </row>
    <row r="20" spans="1:1" x14ac:dyDescent="0.2">
      <c r="A20" s="41"/>
    </row>
    <row r="21" spans="1:1" x14ac:dyDescent="0.2">
      <c r="A21" s="41" t="s">
        <v>79</v>
      </c>
    </row>
    <row r="22" spans="1:1" x14ac:dyDescent="0.2">
      <c r="A22" s="41"/>
    </row>
    <row r="23" spans="1:1" x14ac:dyDescent="0.2">
      <c r="A23" s="41"/>
    </row>
    <row r="24" spans="1:1" x14ac:dyDescent="0.2">
      <c r="A24" s="41"/>
    </row>
    <row r="25" spans="1:1" x14ac:dyDescent="0.2">
      <c r="A25" s="41"/>
    </row>
    <row r="26" spans="1:1" x14ac:dyDescent="0.2">
      <c r="A26" s="41"/>
    </row>
    <row r="27" spans="1:1" x14ac:dyDescent="0.2">
      <c r="A27" s="41"/>
    </row>
    <row r="28" spans="1:1" x14ac:dyDescent="0.2">
      <c r="A28" s="41"/>
    </row>
    <row r="29" spans="1:1" x14ac:dyDescent="0.2">
      <c r="A29" s="41"/>
    </row>
    <row r="30" spans="1:1" x14ac:dyDescent="0.2">
      <c r="A30" s="41"/>
    </row>
    <row r="31" spans="1:1" x14ac:dyDescent="0.2">
      <c r="A31" s="41"/>
    </row>
    <row r="32" spans="1:1" x14ac:dyDescent="0.2">
      <c r="A32" s="41"/>
    </row>
    <row r="33" spans="1:22" x14ac:dyDescent="0.2">
      <c r="A33" s="41"/>
    </row>
    <row r="34" spans="1:22" x14ac:dyDescent="0.2">
      <c r="A34" s="41"/>
    </row>
    <row r="35" spans="1:22" x14ac:dyDescent="0.2">
      <c r="A35" s="41"/>
    </row>
    <row r="36" spans="1:22" x14ac:dyDescent="0.2">
      <c r="A36" s="41"/>
    </row>
    <row r="37" spans="1:22" x14ac:dyDescent="0.2">
      <c r="A37" s="41"/>
    </row>
    <row r="38" spans="1:22" x14ac:dyDescent="0.2">
      <c r="A38" s="41"/>
    </row>
    <row r="39" spans="1:22" x14ac:dyDescent="0.2">
      <c r="A39" s="41"/>
    </row>
    <row r="40" spans="1:22" x14ac:dyDescent="0.2">
      <c r="A40" s="7" t="s">
        <v>80</v>
      </c>
      <c r="B40" s="24">
        <v>0.35825500700000001</v>
      </c>
      <c r="C40" s="24">
        <v>8.6080000000000004E-2</v>
      </c>
      <c r="D40" s="24">
        <v>8.6080000000000004E-2</v>
      </c>
      <c r="E40" s="24">
        <v>8.6080000000000004E-2</v>
      </c>
      <c r="F40" s="24">
        <v>8.6080000000000004E-2</v>
      </c>
      <c r="G40" s="24">
        <v>8.6080000000000004E-2</v>
      </c>
      <c r="H40" s="24">
        <v>8.6080000000000004E-2</v>
      </c>
      <c r="I40" s="24">
        <v>8.6080000000000004E-2</v>
      </c>
      <c r="J40" s="24">
        <v>8.6080000000000004E-2</v>
      </c>
      <c r="K40" s="24">
        <v>8.6080000000000004E-2</v>
      </c>
      <c r="L40" s="24">
        <v>8.6080000000000004E-2</v>
      </c>
      <c r="M40" s="24">
        <v>8.6080000000000004E-2</v>
      </c>
      <c r="N40" s="24">
        <v>8.6080000000000004E-2</v>
      </c>
      <c r="O40" s="24">
        <v>8.6080000000000004E-2</v>
      </c>
      <c r="P40" s="24">
        <v>8.6080000000000004E-2</v>
      </c>
      <c r="Q40" s="24">
        <v>8.6080000000000004E-2</v>
      </c>
      <c r="R40" s="24">
        <v>8.6080000000000004E-2</v>
      </c>
      <c r="S40" s="24">
        <v>8.6080000000000004E-2</v>
      </c>
      <c r="T40" s="24">
        <v>8.6080000000000004E-2</v>
      </c>
      <c r="U40" s="24">
        <v>8.6080000000000004E-2</v>
      </c>
      <c r="V40" s="24">
        <v>8.6080000000000004E-2</v>
      </c>
    </row>
    <row r="41" spans="1:22" x14ac:dyDescent="0.2">
      <c r="A41" s="7" t="s">
        <v>81</v>
      </c>
      <c r="B41" s="24">
        <v>29.327523196975047</v>
      </c>
      <c r="C41" s="24">
        <v>2.3355267777927149</v>
      </c>
      <c r="D41" s="24">
        <v>2.3355267777927149</v>
      </c>
      <c r="E41" s="24">
        <v>2.3355267777927149</v>
      </c>
      <c r="F41" s="24">
        <v>2.3355267777927149</v>
      </c>
      <c r="G41" s="24">
        <v>2.3355267777927149</v>
      </c>
      <c r="H41" s="24">
        <v>2.3355267777927149</v>
      </c>
      <c r="I41" s="24">
        <v>2.3355267777927149</v>
      </c>
      <c r="J41" s="24">
        <v>2.3355267777927149</v>
      </c>
      <c r="K41" s="24">
        <v>2.3355267777927149</v>
      </c>
      <c r="L41" s="24">
        <v>2.3355267777927149</v>
      </c>
      <c r="M41" s="24">
        <v>2.3355267777927149</v>
      </c>
      <c r="N41" s="24">
        <v>2.3355267777927149</v>
      </c>
      <c r="O41" s="24">
        <v>2.3355267777927149</v>
      </c>
      <c r="P41" s="24">
        <v>2.3355267777927149</v>
      </c>
      <c r="Q41" s="24">
        <v>2.3355267777927149</v>
      </c>
      <c r="R41" s="24">
        <v>2.3355267777927149</v>
      </c>
      <c r="S41" s="24">
        <v>2.3355267777927149</v>
      </c>
      <c r="T41" s="24">
        <v>2.3355267777927149</v>
      </c>
      <c r="U41" s="24">
        <v>2.3355267777927149</v>
      </c>
      <c r="V41" s="24">
        <v>2.3355267777927149</v>
      </c>
    </row>
    <row r="42" spans="1:22" x14ac:dyDescent="0.2">
      <c r="A42" s="7" t="s">
        <v>82</v>
      </c>
      <c r="B42" s="24">
        <v>8.6080000000000004E-2</v>
      </c>
      <c r="C42" s="24">
        <v>8.6080000000000004E-2</v>
      </c>
      <c r="D42" s="24">
        <v>8.6080000000000004E-2</v>
      </c>
      <c r="E42" s="24">
        <v>8.6080000000000004E-2</v>
      </c>
      <c r="F42" s="24">
        <v>8.6080000000000004E-2</v>
      </c>
      <c r="G42" s="24">
        <v>8.6080000000000004E-2</v>
      </c>
      <c r="H42" s="24">
        <v>8.6080000000000004E-2</v>
      </c>
      <c r="I42" s="24">
        <v>8.6080000000000004E-2</v>
      </c>
      <c r="J42" s="24">
        <v>8.6080000000000004E-2</v>
      </c>
      <c r="K42" s="24">
        <v>8.6080000000000004E-2</v>
      </c>
      <c r="L42" s="24">
        <v>8.6080000000000004E-2</v>
      </c>
      <c r="M42" s="24">
        <v>8.6080000000000004E-2</v>
      </c>
      <c r="N42" s="24">
        <v>8.6080000000000004E-2</v>
      </c>
      <c r="O42" s="24">
        <v>8.6080000000000004E-2</v>
      </c>
      <c r="P42" s="24">
        <v>8.6080000000000004E-2</v>
      </c>
      <c r="Q42" s="24">
        <v>8.6080000000000004E-2</v>
      </c>
      <c r="R42" s="24">
        <v>8.6080000000000004E-2</v>
      </c>
      <c r="S42" s="24">
        <v>8.6080000000000004E-2</v>
      </c>
      <c r="T42" s="24">
        <v>8.6080000000000004E-2</v>
      </c>
      <c r="U42" s="24">
        <v>8.6080000000000004E-2</v>
      </c>
      <c r="V42" s="24">
        <v>8.6080000000000004E-2</v>
      </c>
    </row>
    <row r="43" spans="1:22" x14ac:dyDescent="0.2">
      <c r="A43" s="7" t="s">
        <v>83</v>
      </c>
      <c r="B43" s="24">
        <v>1.5907034211587583</v>
      </c>
      <c r="C43" s="24">
        <v>1.5907034211587583</v>
      </c>
      <c r="D43" s="24">
        <v>1.5907034211587583</v>
      </c>
      <c r="E43" s="24">
        <v>1.5907034211587583</v>
      </c>
      <c r="F43" s="24">
        <v>1.5907034211587583</v>
      </c>
      <c r="G43" s="24">
        <v>1.5907034211587583</v>
      </c>
      <c r="H43" s="24">
        <v>1.5907034211587583</v>
      </c>
      <c r="I43" s="24">
        <v>1.5907034211587583</v>
      </c>
      <c r="J43" s="24">
        <v>1.5907034211587583</v>
      </c>
      <c r="K43" s="24">
        <v>1.5907034211587583</v>
      </c>
      <c r="L43" s="24">
        <v>1.5907034211587583</v>
      </c>
      <c r="M43" s="24">
        <v>1.5907034211587583</v>
      </c>
      <c r="N43" s="24">
        <v>1.5907034211587583</v>
      </c>
      <c r="O43" s="24">
        <v>1.5907034211587583</v>
      </c>
      <c r="P43" s="24">
        <v>1.5907034211587583</v>
      </c>
      <c r="Q43" s="24">
        <v>1.5907034211587583</v>
      </c>
      <c r="R43" s="24">
        <v>1.5907034211587583</v>
      </c>
      <c r="S43" s="24">
        <v>1.5907034211587583</v>
      </c>
      <c r="T43" s="24">
        <v>1.5907034211587583</v>
      </c>
      <c r="U43" s="24">
        <v>1.5907034211587583</v>
      </c>
      <c r="V43" s="24">
        <v>1.5907034211587583</v>
      </c>
    </row>
    <row r="44" spans="1:22" x14ac:dyDescent="0.2">
      <c r="A44" s="7" t="s">
        <v>84</v>
      </c>
      <c r="B44" s="24">
        <v>1.6060807904288215</v>
      </c>
      <c r="C44" s="24">
        <v>1.6060807904288215</v>
      </c>
      <c r="D44" s="24">
        <v>1.6060807904288215</v>
      </c>
      <c r="E44" s="24">
        <v>1.6060807904288215</v>
      </c>
      <c r="F44" s="24">
        <v>1.6060807904288215</v>
      </c>
      <c r="G44" s="24">
        <v>1.6060807904288215</v>
      </c>
      <c r="H44" s="24">
        <v>1.6060807904288215</v>
      </c>
      <c r="I44" s="24">
        <v>1.6060807904288215</v>
      </c>
      <c r="J44" s="24">
        <v>1.6060807904288215</v>
      </c>
      <c r="K44" s="24">
        <v>1.6060807904288215</v>
      </c>
      <c r="L44" s="24">
        <v>1.6060807904288215</v>
      </c>
      <c r="M44" s="24">
        <v>1.6060807904288215</v>
      </c>
      <c r="N44" s="24">
        <v>1.6060807904288215</v>
      </c>
      <c r="O44" s="24">
        <v>1.6060807904288215</v>
      </c>
      <c r="P44" s="24">
        <v>1.6060807904288215</v>
      </c>
      <c r="Q44" s="24">
        <v>1.6060807904288215</v>
      </c>
      <c r="R44" s="24">
        <v>1.6060807904288215</v>
      </c>
      <c r="S44" s="24">
        <v>1.6060807904288215</v>
      </c>
      <c r="T44" s="24">
        <v>1.6060807904288215</v>
      </c>
      <c r="U44" s="24">
        <v>1.6060807904288215</v>
      </c>
      <c r="V44" s="24">
        <v>1.6060807904288215</v>
      </c>
    </row>
    <row r="45" spans="1:22" x14ac:dyDescent="0.2">
      <c r="A45" s="7" t="s">
        <v>85</v>
      </c>
      <c r="B45" cm="1">
        <f t="array" aca="1" ref="B45"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1,1)</f>
        <v>-6.4989376581075025</v>
      </c>
      <c r="C45" t="e" cm="1">
        <f t="array" aca="1" ref="C45"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1,1)</f>
        <v>#REF!</v>
      </c>
      <c r="D45" t="e" cm="1">
        <f t="array" aca="1" ref="D45"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1,1)</f>
        <v>#REF!</v>
      </c>
      <c r="E45" t="e" cm="1">
        <f t="array" aca="1" ref="E45"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1,1)</f>
        <v>#REF!</v>
      </c>
      <c r="F45" t="e" cm="1">
        <f t="array" aca="1" ref="F45"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1,1)</f>
        <v>#REF!</v>
      </c>
      <c r="G45" t="e" cm="1">
        <f t="array" aca="1" ref="G45"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1,1)</f>
        <v>#REF!</v>
      </c>
      <c r="H45" t="e" cm="1">
        <f t="array" aca="1" ref="H45"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1,1)</f>
        <v>#REF!</v>
      </c>
      <c r="I45" t="e" cm="1">
        <f t="array" aca="1" ref="I45"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1,1)</f>
        <v>#REF!</v>
      </c>
      <c r="J45" t="e" cm="1">
        <f t="array" aca="1" ref="J45"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1,1)</f>
        <v>#REF!</v>
      </c>
      <c r="K45" t="e" cm="1">
        <f t="array" aca="1" ref="K45"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1,1)</f>
        <v>#REF!</v>
      </c>
      <c r="L45" t="e" cm="1">
        <f t="array" aca="1" ref="L45"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1,1)</f>
        <v>#REF!</v>
      </c>
      <c r="M45" t="e" cm="1">
        <f t="array" aca="1" ref="M45"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1,1)</f>
        <v>#REF!</v>
      </c>
      <c r="N45" t="e" cm="1">
        <f t="array" aca="1" ref="N45"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1,1)</f>
        <v>#REF!</v>
      </c>
      <c r="O45" t="e" cm="1">
        <f t="array" aca="1" ref="O45"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1,1)</f>
        <v>#REF!</v>
      </c>
      <c r="P45" t="e" cm="1">
        <f t="array" aca="1" ref="P45"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1,1)</f>
        <v>#REF!</v>
      </c>
      <c r="Q45" t="e" cm="1">
        <f t="array" aca="1" ref="Q45"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1,1)</f>
        <v>#REF!</v>
      </c>
      <c r="R45" t="e" cm="1">
        <f t="array" aca="1" ref="R45"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1,1)</f>
        <v>#REF!</v>
      </c>
      <c r="S45" t="e" cm="1">
        <f t="array" aca="1" ref="S45"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1,1)</f>
        <v>#REF!</v>
      </c>
      <c r="T45" t="e" cm="1">
        <f t="array" aca="1" ref="T45"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1,1)</f>
        <v>#REF!</v>
      </c>
      <c r="U45" t="e" cm="1">
        <f t="array" aca="1" ref="U45"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1,1)</f>
        <v>#REF!</v>
      </c>
      <c r="V45" t="e" cm="1">
        <f t="array" aca="1" ref="V45"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1,1)</f>
        <v>#REF!</v>
      </c>
    </row>
    <row r="46" spans="1:22" x14ac:dyDescent="0.2">
      <c r="A46" s="7" t="s">
        <v>86</v>
      </c>
      <c r="B46" cm="1">
        <f t="array" aca="1" ref="B46"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2,1)</f>
        <v>1.2345787496665575E-2</v>
      </c>
      <c r="C46" t="e" cm="1">
        <f t="array" aca="1" ref="C46"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2,1)</f>
        <v>#REF!</v>
      </c>
      <c r="D46" t="e" cm="1">
        <f t="array" aca="1" ref="D46"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2,1)</f>
        <v>#REF!</v>
      </c>
      <c r="E46" t="e" cm="1">
        <f t="array" aca="1" ref="E46"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2,1)</f>
        <v>#REF!</v>
      </c>
      <c r="F46" t="e" cm="1">
        <f t="array" aca="1" ref="F46"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2,1)</f>
        <v>#REF!</v>
      </c>
      <c r="G46" t="e" cm="1">
        <f t="array" aca="1" ref="G46"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2,1)</f>
        <v>#REF!</v>
      </c>
      <c r="H46" t="e" cm="1">
        <f t="array" aca="1" ref="H46"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2,1)</f>
        <v>#REF!</v>
      </c>
      <c r="I46" t="e" cm="1">
        <f t="array" aca="1" ref="I46"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2,1)</f>
        <v>#REF!</v>
      </c>
      <c r="J46" t="e" cm="1">
        <f t="array" aca="1" ref="J46"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2,1)</f>
        <v>#REF!</v>
      </c>
      <c r="K46" t="e" cm="1">
        <f t="array" aca="1" ref="K46"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2,1)</f>
        <v>#REF!</v>
      </c>
      <c r="L46" t="e" cm="1">
        <f t="array" aca="1" ref="L46"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2,1)</f>
        <v>#REF!</v>
      </c>
      <c r="M46" t="e" cm="1">
        <f t="array" aca="1" ref="M46"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2,1)</f>
        <v>#REF!</v>
      </c>
      <c r="N46" t="e" cm="1">
        <f t="array" aca="1" ref="N46"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2,1)</f>
        <v>#REF!</v>
      </c>
      <c r="O46" t="e" cm="1">
        <f t="array" aca="1" ref="O46"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2,1)</f>
        <v>#REF!</v>
      </c>
      <c r="P46" t="e" cm="1">
        <f t="array" aca="1" ref="P46"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2,1)</f>
        <v>#REF!</v>
      </c>
      <c r="Q46" t="e" cm="1">
        <f t="array" aca="1" ref="Q46"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2,1)</f>
        <v>#REF!</v>
      </c>
      <c r="R46" t="e" cm="1">
        <f t="array" aca="1" ref="R46"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2,1)</f>
        <v>#REF!</v>
      </c>
      <c r="S46" t="e" cm="1">
        <f t="array" aca="1" ref="S46"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2,1)</f>
        <v>#REF!</v>
      </c>
      <c r="T46" t="e" cm="1">
        <f t="array" aca="1" ref="T46"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2,1)</f>
        <v>#REF!</v>
      </c>
      <c r="U46" t="e" cm="1">
        <f t="array" aca="1" ref="U46"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2,1)</f>
        <v>#REF!</v>
      </c>
      <c r="V46" t="e" cm="1">
        <f t="array" aca="1" ref="V46"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2,1)</f>
        <v>#REF!</v>
      </c>
    </row>
    <row r="47" spans="1:22" x14ac:dyDescent="0.2">
      <c r="A47" s="7" t="s">
        <v>76</v>
      </c>
      <c r="B47">
        <f ca="1">B45*Bioreactor_data!$AI$4</f>
        <v>-0.6434194983131597</v>
      </c>
      <c r="C47" t="e">
        <f ca="1">C45*Bioreactor_data!$AI$4</f>
        <v>#REF!</v>
      </c>
      <c r="D47" t="e">
        <f ca="1">D45*Bioreactor_data!$AI$4</f>
        <v>#REF!</v>
      </c>
      <c r="E47" t="e">
        <f ca="1">E45*Bioreactor_data!$AI$4</f>
        <v>#REF!</v>
      </c>
      <c r="F47" t="e">
        <f ca="1">F45*Bioreactor_data!$AI$4</f>
        <v>#REF!</v>
      </c>
      <c r="G47" t="e">
        <f ca="1">G45*Bioreactor_data!$AI$4</f>
        <v>#REF!</v>
      </c>
      <c r="H47" t="e">
        <f ca="1">H45*Bioreactor_data!$AI$4</f>
        <v>#REF!</v>
      </c>
      <c r="I47" t="e">
        <f ca="1">I45*Bioreactor_data!$AI$4</f>
        <v>#REF!</v>
      </c>
      <c r="J47" t="e">
        <f ca="1">J45*Bioreactor_data!$AI$4</f>
        <v>#REF!</v>
      </c>
      <c r="K47" t="e">
        <f ca="1">K45*Bioreactor_data!$AI$4</f>
        <v>#REF!</v>
      </c>
      <c r="L47" t="e">
        <f ca="1">L45*Bioreactor_data!$AI$4</f>
        <v>#REF!</v>
      </c>
      <c r="M47" t="e">
        <f ca="1">M45*Bioreactor_data!$AI$4</f>
        <v>#REF!</v>
      </c>
      <c r="N47" t="e">
        <f ca="1">N45*Bioreactor_data!$AI$4</f>
        <v>#REF!</v>
      </c>
      <c r="O47" t="e">
        <f ca="1">O45*Bioreactor_data!$AI$4</f>
        <v>#REF!</v>
      </c>
      <c r="P47" t="e">
        <f ca="1">P45*Bioreactor_data!$AI$4</f>
        <v>#REF!</v>
      </c>
      <c r="Q47" t="e">
        <f ca="1">Q45*Bioreactor_data!$AI$4</f>
        <v>#REF!</v>
      </c>
      <c r="R47" t="e">
        <f ca="1">R45*Bioreactor_data!$AI$4</f>
        <v>#REF!</v>
      </c>
      <c r="S47" t="e">
        <f ca="1">S45*Bioreactor_data!$AI$4</f>
        <v>#REF!</v>
      </c>
      <c r="T47" t="e">
        <f ca="1">T45*Bioreactor_data!$AI$4</f>
        <v>#REF!</v>
      </c>
      <c r="U47" t="e">
        <f ca="1">U45*Bioreactor_data!$AI$4</f>
        <v>#REF!</v>
      </c>
      <c r="V47" t="e">
        <f ca="1">V45*Bioreactor_data!$AI$4</f>
        <v>#REF!</v>
      </c>
    </row>
    <row r="48" spans="1:22" x14ac:dyDescent="0.2">
      <c r="A48" s="7" t="s">
        <v>87</v>
      </c>
      <c r="B48">
        <f ca="1">ABS(B47*SQRT((B46/B45)^2+(Bioreactor_data!$AJ$4/Bioreactor_data!$AI$4)^2))</f>
        <v>1.6152494047772612E-3</v>
      </c>
      <c r="C48" t="e">
        <f ca="1">ABS(C47*SQRT((C46/C45)^2+(Bioreactor_data!$AJ$4/Bioreactor_data!$AI$4)^2))</f>
        <v>#REF!</v>
      </c>
      <c r="D48" t="e">
        <f ca="1">ABS(D47*SQRT((D46/D45)^2+(Bioreactor_data!$AJ$4/Bioreactor_data!$AI$4)^2))</f>
        <v>#REF!</v>
      </c>
      <c r="E48" t="e">
        <f ca="1">ABS(E47*SQRT((E46/E45)^2+(Bioreactor_data!$AJ$4/Bioreactor_data!$AI$4)^2))</f>
        <v>#REF!</v>
      </c>
      <c r="F48" t="e">
        <f ca="1">ABS(F47*SQRT((F46/F45)^2+(Bioreactor_data!$AJ$4/Bioreactor_data!$AI$4)^2))</f>
        <v>#REF!</v>
      </c>
      <c r="G48" t="e">
        <f ca="1">ABS(G47*SQRT((G46/G45)^2+(Bioreactor_data!$AJ$4/Bioreactor_data!$AI$4)^2))</f>
        <v>#REF!</v>
      </c>
      <c r="H48" t="e">
        <f ca="1">ABS(H47*SQRT((H46/H45)^2+(Bioreactor_data!$AJ$4/Bioreactor_data!$AI$4)^2))</f>
        <v>#REF!</v>
      </c>
      <c r="I48" t="e">
        <f ca="1">ABS(I47*SQRT((I46/I45)^2+(Bioreactor_data!$AJ$4/Bioreactor_data!$AI$4)^2))</f>
        <v>#REF!</v>
      </c>
      <c r="J48" t="e">
        <f ca="1">ABS(J47*SQRT((J46/J45)^2+(Bioreactor_data!$AJ$4/Bioreactor_data!$AI$4)^2))</f>
        <v>#REF!</v>
      </c>
      <c r="K48" t="e">
        <f ca="1">ABS(K47*SQRT((K46/K45)^2+(Bioreactor_data!$AJ$4/Bioreactor_data!$AI$4)^2))</f>
        <v>#REF!</v>
      </c>
      <c r="L48" t="e">
        <f ca="1">ABS(L47*SQRT((L46/L45)^2+(Bioreactor_data!$AJ$4/Bioreactor_data!$AI$4)^2))</f>
        <v>#REF!</v>
      </c>
      <c r="M48" t="e">
        <f ca="1">ABS(M47*SQRT((M46/M45)^2+(Bioreactor_data!$AJ$4/Bioreactor_data!$AI$4)^2))</f>
        <v>#REF!</v>
      </c>
      <c r="N48" t="e">
        <f ca="1">ABS(N47*SQRT((N46/N45)^2+(Bioreactor_data!$AJ$4/Bioreactor_data!$AI$4)^2))</f>
        <v>#REF!</v>
      </c>
      <c r="O48" t="e">
        <f ca="1">ABS(O47*SQRT((O46/O45)^2+(Bioreactor_data!$AJ$4/Bioreactor_data!$AI$4)^2))</f>
        <v>#REF!</v>
      </c>
      <c r="P48" t="e">
        <f ca="1">ABS(P47*SQRT((P46/P45)^2+(Bioreactor_data!$AJ$4/Bioreactor_data!$AI$4)^2))</f>
        <v>#REF!</v>
      </c>
      <c r="Q48" t="e">
        <f ca="1">ABS(Q47*SQRT((Q46/Q45)^2+(Bioreactor_data!$AJ$4/Bioreactor_data!$AI$4)^2))</f>
        <v>#REF!</v>
      </c>
      <c r="R48" t="e">
        <f ca="1">ABS(R47*SQRT((R46/R45)^2+(Bioreactor_data!$AJ$4/Bioreactor_data!$AI$4)^2))</f>
        <v>#REF!</v>
      </c>
      <c r="S48" t="e">
        <f ca="1">ABS(S47*SQRT((S46/S45)^2+(Bioreactor_data!$AJ$4/Bioreactor_data!$AI$4)^2))</f>
        <v>#REF!</v>
      </c>
      <c r="T48" t="e">
        <f ca="1">ABS(T47*SQRT((T46/T45)^2+(Bioreactor_data!$AJ$4/Bioreactor_data!$AI$4)^2))</f>
        <v>#REF!</v>
      </c>
      <c r="U48" t="e">
        <f ca="1">ABS(U47*SQRT((U46/U45)^2+(Bioreactor_data!$AJ$4/Bioreactor_data!$AI$4)^2))</f>
        <v>#REF!</v>
      </c>
      <c r="V48" t="e">
        <f ca="1">ABS(V47*SQRT((V46/V45)^2+(Bioreactor_data!$AJ$4/Bioreactor_data!$AI$4)^2))</f>
        <v>#REF!</v>
      </c>
    </row>
    <row r="49" spans="1:22" x14ac:dyDescent="0.2">
      <c r="A49" s="7" t="s">
        <v>89</v>
      </c>
      <c r="B49" t="str">
        <f>Phase_1_Helper_data!A360</f>
        <v>29.327523196975</v>
      </c>
      <c r="C49" t="e" vm="1">
        <f>Phase_1_Helper_data!B360</f>
        <v>#VALUE!</v>
      </c>
      <c r="D49" t="e" vm="1">
        <f>Phase_1_Helper_data!C360</f>
        <v>#VALUE!</v>
      </c>
      <c r="E49" t="e" vm="1">
        <f>Phase_1_Helper_data!D360</f>
        <v>#VALUE!</v>
      </c>
      <c r="F49" t="e" vm="1">
        <f>Phase_1_Helper_data!E360</f>
        <v>#VALUE!</v>
      </c>
      <c r="G49" t="e" vm="1">
        <f>Phase_1_Helper_data!F360</f>
        <v>#VALUE!</v>
      </c>
      <c r="H49" t="e" vm="1">
        <f>Phase_1_Helper_data!G360</f>
        <v>#VALUE!</v>
      </c>
      <c r="I49" t="e" vm="1">
        <f>Phase_1_Helper_data!H360</f>
        <v>#VALUE!</v>
      </c>
      <c r="J49" t="e" vm="1">
        <f>Phase_1_Helper_data!I360</f>
        <v>#VALUE!</v>
      </c>
      <c r="K49" t="e" vm="1">
        <f>Phase_1_Helper_data!J360</f>
        <v>#VALUE!</v>
      </c>
      <c r="L49" t="e" vm="1">
        <f>Phase_1_Helper_data!K360</f>
        <v>#VALUE!</v>
      </c>
      <c r="M49" t="e" vm="1">
        <f>Phase_1_Helper_data!L360</f>
        <v>#VALUE!</v>
      </c>
      <c r="N49" t="e" vm="1">
        <f>Phase_1_Helper_data!M360</f>
        <v>#VALUE!</v>
      </c>
      <c r="O49" t="e" vm="1">
        <f>Phase_1_Helper_data!N360</f>
        <v>#VALUE!</v>
      </c>
      <c r="P49" t="e" vm="1">
        <f>Phase_1_Helper_data!O360</f>
        <v>#VALUE!</v>
      </c>
      <c r="Q49" t="e" vm="1">
        <f>Phase_1_Helper_data!P360</f>
        <v>#VALUE!</v>
      </c>
      <c r="R49" t="e" vm="1">
        <f>Phase_1_Helper_data!Q360</f>
        <v>#VALUE!</v>
      </c>
      <c r="S49" t="e" vm="1">
        <f>Phase_1_Helper_data!R360</f>
        <v>#VALUE!</v>
      </c>
      <c r="T49" t="e" vm="1">
        <f>Phase_1_Helper_data!S360</f>
        <v>#VALUE!</v>
      </c>
      <c r="U49" t="e" vm="1">
        <f>Phase_1_Helper_data!T360</f>
        <v>#VALUE!</v>
      </c>
      <c r="V49" t="e" vm="1">
        <f>Phase_1_Helper_data!U360</f>
        <v>#VALUE!</v>
      </c>
    </row>
  </sheetData>
  <mergeCells count="2">
    <mergeCell ref="A2:A20"/>
    <mergeCell ref="A21:A39"/>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CBB7000-6A28-4DC8-8520-23AFE192C2FB}">
          <x14:formula1>
            <xm:f>Bioreactor_data!$R$4:$R$51</xm:f>
          </x14:formula1>
          <xm:sqref>B40:V41</xm:sqref>
        </x14:dataValidation>
        <x14:dataValidation type="list" allowBlank="1" showInputMessage="1" showErrorMessage="1" xr:uid="{54A87557-44DF-4650-A584-907F45343870}">
          <x14:formula1>
            <xm:f>Bioreactor_data!$R$4:$R$53</xm:f>
          </x14:formula1>
          <xm:sqref>B42:V44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BD4D-A595-483B-AE49-8C315576D21E}">
  <dimension ref="A1:X8"/>
  <sheetViews>
    <sheetView workbookViewId="0">
      <selection activeCell="C3" sqref="C3"/>
    </sheetView>
  </sheetViews>
  <sheetFormatPr baseColWidth="10" defaultColWidth="8.83203125" defaultRowHeight="15" x14ac:dyDescent="0.2"/>
  <cols>
    <col min="1" max="1" width="13.5" customWidth="1"/>
  </cols>
  <sheetData>
    <row r="1" spans="1:24" ht="43" x14ac:dyDescent="0.2">
      <c r="A1" s="7" t="s">
        <v>70</v>
      </c>
      <c r="B1" s="7" t="s">
        <v>68</v>
      </c>
      <c r="C1" s="16" t="s">
        <v>46</v>
      </c>
      <c r="D1" s="16" t="s">
        <v>47</v>
      </c>
      <c r="E1" s="16" t="s">
        <v>48</v>
      </c>
      <c r="F1" s="16" t="s">
        <v>49</v>
      </c>
      <c r="G1" s="16" t="s">
        <v>50</v>
      </c>
      <c r="H1" s="16" t="s">
        <v>51</v>
      </c>
      <c r="I1" s="16" t="s">
        <v>52</v>
      </c>
      <c r="J1" s="16" t="s">
        <v>53</v>
      </c>
      <c r="K1" s="16" t="s">
        <v>54</v>
      </c>
      <c r="L1" s="16" t="s">
        <v>55</v>
      </c>
      <c r="M1" s="16" t="s">
        <v>56</v>
      </c>
      <c r="N1" s="16" t="s">
        <v>57</v>
      </c>
      <c r="O1" s="16" t="s">
        <v>58</v>
      </c>
      <c r="P1" s="16" t="s">
        <v>59</v>
      </c>
      <c r="Q1" s="16" t="s">
        <v>60</v>
      </c>
      <c r="R1" s="16" t="s">
        <v>61</v>
      </c>
      <c r="S1" s="16" t="s">
        <v>62</v>
      </c>
      <c r="T1" s="16" t="s">
        <v>63</v>
      </c>
      <c r="U1" s="16" t="s">
        <v>64</v>
      </c>
      <c r="V1" s="16" t="s">
        <v>65</v>
      </c>
      <c r="W1" s="17" t="s">
        <v>66</v>
      </c>
      <c r="X1" s="17" t="s">
        <v>67</v>
      </c>
    </row>
    <row r="2" spans="1:24" x14ac:dyDescent="0.2">
      <c r="B2" s="7" t="s">
        <v>10</v>
      </c>
      <c r="C2" s="35">
        <v>100</v>
      </c>
      <c r="D2" s="35">
        <v>0</v>
      </c>
      <c r="E2" s="35">
        <v>0</v>
      </c>
      <c r="F2" s="35">
        <v>0</v>
      </c>
      <c r="G2" s="35">
        <v>0</v>
      </c>
      <c r="H2" s="35">
        <v>0</v>
      </c>
      <c r="I2" s="35">
        <v>0</v>
      </c>
      <c r="J2" s="35">
        <v>0</v>
      </c>
      <c r="K2" s="35">
        <v>0</v>
      </c>
      <c r="L2" s="35">
        <v>0</v>
      </c>
      <c r="M2" s="35">
        <v>0</v>
      </c>
      <c r="N2" s="35">
        <v>0</v>
      </c>
      <c r="O2" s="35">
        <v>0</v>
      </c>
      <c r="P2" s="35">
        <v>0</v>
      </c>
      <c r="Q2" s="35">
        <v>0</v>
      </c>
      <c r="R2" s="35">
        <v>0</v>
      </c>
      <c r="S2" s="35">
        <v>0</v>
      </c>
      <c r="T2" s="35">
        <v>0</v>
      </c>
      <c r="U2" s="35">
        <v>0</v>
      </c>
      <c r="V2" s="35">
        <v>0</v>
      </c>
      <c r="W2" s="35">
        <v>0</v>
      </c>
      <c r="X2" s="35">
        <v>0</v>
      </c>
    </row>
    <row r="3" spans="1:24" x14ac:dyDescent="0.2">
      <c r="B3" s="7" t="s">
        <v>11</v>
      </c>
      <c r="C3" s="35"/>
      <c r="D3" s="35"/>
      <c r="E3" s="35"/>
      <c r="F3" s="35"/>
      <c r="G3" s="35"/>
      <c r="H3" s="35"/>
      <c r="I3" s="35"/>
      <c r="J3" s="35"/>
      <c r="K3" s="35"/>
      <c r="L3" s="35"/>
      <c r="M3" s="35"/>
      <c r="N3" s="35"/>
      <c r="O3" s="35"/>
      <c r="P3" s="35"/>
      <c r="Q3" s="35"/>
      <c r="R3" s="35"/>
      <c r="S3" s="35"/>
      <c r="T3" s="35"/>
      <c r="U3" s="35"/>
      <c r="V3" s="35"/>
      <c r="W3" s="35"/>
      <c r="X3" s="35"/>
    </row>
    <row r="4" spans="1:24" x14ac:dyDescent="0.2">
      <c r="B4" s="7" t="s">
        <v>12</v>
      </c>
      <c r="C4" s="35"/>
      <c r="D4" s="35"/>
      <c r="E4" s="35"/>
      <c r="F4" s="35"/>
      <c r="G4" s="35"/>
      <c r="H4" s="35"/>
      <c r="I4" s="35"/>
      <c r="J4" s="35"/>
      <c r="K4" s="35"/>
      <c r="L4" s="35"/>
      <c r="M4" s="35"/>
      <c r="N4" s="35"/>
      <c r="O4" s="35"/>
      <c r="P4" s="35"/>
      <c r="Q4" s="35"/>
      <c r="R4" s="35"/>
      <c r="S4" s="35"/>
      <c r="T4" s="35"/>
      <c r="U4" s="35"/>
      <c r="V4" s="35"/>
      <c r="W4" s="35"/>
      <c r="X4" s="35"/>
    </row>
    <row r="7" spans="1:24" x14ac:dyDescent="0.2">
      <c r="B7" s="7" t="s">
        <v>69</v>
      </c>
    </row>
    <row r="8" spans="1:24" x14ac:dyDescent="0.2">
      <c r="C8" t="b">
        <f>COUNTIF('Raw concentration data'!$B$1:$AY$1,'Feed definitions'!C1)&gt;0</f>
        <v>1</v>
      </c>
      <c r="D8" t="b">
        <f>COUNTIF('Raw concentration data'!$B$1:$AY$1,'Feed definitions'!D1)&gt;0</f>
        <v>1</v>
      </c>
      <c r="E8" t="b">
        <f>COUNTIF('Raw concentration data'!$B$1:$AY$1,'Feed definitions'!E1)&gt;0</f>
        <v>1</v>
      </c>
      <c r="F8" t="b">
        <f>COUNTIF('Raw concentration data'!$B$1:$AY$1,'Feed definitions'!F1)&gt;0</f>
        <v>1</v>
      </c>
      <c r="G8" t="b">
        <f>COUNTIF('Raw concentration data'!$B$1:$AY$1,'Feed definitions'!G1)&gt;0</f>
        <v>1</v>
      </c>
      <c r="H8" t="b">
        <f>COUNTIF('Raw concentration data'!$B$1:$AY$1,'Feed definitions'!H1)&gt;0</f>
        <v>1</v>
      </c>
      <c r="I8" t="b">
        <f>COUNTIF('Raw concentration data'!$B$1:$AY$1,'Feed definitions'!I1)&gt;0</f>
        <v>1</v>
      </c>
      <c r="J8" t="b">
        <f>COUNTIF('Raw concentration data'!$B$1:$AY$1,'Feed definitions'!J1)&gt;0</f>
        <v>1</v>
      </c>
      <c r="K8" t="b">
        <f>COUNTIF('Raw concentration data'!$B$1:$AY$1,'Feed definitions'!K1)&gt;0</f>
        <v>1</v>
      </c>
      <c r="L8" t="b">
        <f>COUNTIF('Raw concentration data'!$B$1:$AY$1,'Feed definitions'!L1)&gt;0</f>
        <v>1</v>
      </c>
      <c r="M8" t="b">
        <f>COUNTIF('Raw concentration data'!$B$1:$AY$1,'Feed definitions'!M1)&gt;0</f>
        <v>1</v>
      </c>
      <c r="N8" t="b">
        <f>COUNTIF('Raw concentration data'!$B$1:$AY$1,'Feed definitions'!N1)&gt;0</f>
        <v>1</v>
      </c>
      <c r="O8" t="b">
        <f>COUNTIF('Raw concentration data'!$B$1:$AY$1,'Feed definitions'!O1)&gt;0</f>
        <v>1</v>
      </c>
      <c r="P8" t="b">
        <f>COUNTIF('Raw concentration data'!$B$1:$AY$1,'Feed definitions'!P1)&gt;0</f>
        <v>1</v>
      </c>
      <c r="Q8" t="b">
        <f>COUNTIF('Raw concentration data'!$B$1:$AY$1,'Feed definitions'!Q1)&gt;0</f>
        <v>1</v>
      </c>
      <c r="R8" t="b">
        <f>COUNTIF('Raw concentration data'!$B$1:$AY$1,'Feed definitions'!R1)&gt;0</f>
        <v>1</v>
      </c>
      <c r="S8" t="b">
        <f>COUNTIF('Raw concentration data'!$B$1:$AY$1,'Feed definitions'!S1)&gt;0</f>
        <v>1</v>
      </c>
      <c r="T8" t="b">
        <f>COUNTIF('Raw concentration data'!$B$1:$AY$1,'Feed definitions'!T1)&gt;0</f>
        <v>1</v>
      </c>
      <c r="U8" t="b">
        <f>COUNTIF('Raw concentration data'!$B$1:$AY$1,'Feed definitions'!U1)&gt;0</f>
        <v>1</v>
      </c>
      <c r="V8" t="b">
        <f>COUNTIF('Raw concentration data'!$B$1:$AY$1,'Feed definitions'!V1)&gt;0</f>
        <v>1</v>
      </c>
      <c r="W8" t="b">
        <f>COUNTIF('Raw concentration data'!$B$1:$AY$1,'Feed definitions'!W1)&gt;0</f>
        <v>1</v>
      </c>
      <c r="X8" t="b">
        <f>COUNTIF('Raw concentration data'!$B$1:$AY$1,'Feed definitions'!X1)&gt;0</f>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A87-2615-4588-AE6D-EC64B585A183}">
  <dimension ref="A1:F5"/>
  <sheetViews>
    <sheetView workbookViewId="0">
      <selection activeCell="D1" sqref="D1"/>
    </sheetView>
  </sheetViews>
  <sheetFormatPr baseColWidth="10" defaultColWidth="8.83203125" defaultRowHeight="15" x14ac:dyDescent="0.2"/>
  <sheetData>
    <row r="1" spans="1:6" ht="16" thickBot="1" x14ac:dyDescent="0.25">
      <c r="A1" s="7" t="s">
        <v>31</v>
      </c>
      <c r="D1" s="8">
        <v>50</v>
      </c>
    </row>
    <row r="2" spans="1:6" ht="16" thickBot="1" x14ac:dyDescent="0.25"/>
    <row r="3" spans="1:6" ht="16" thickBot="1" x14ac:dyDescent="0.25">
      <c r="A3" s="7" t="s">
        <v>41</v>
      </c>
      <c r="D3" s="8" t="s">
        <v>42</v>
      </c>
    </row>
    <row r="4" spans="1:6" ht="16" thickBot="1" x14ac:dyDescent="0.25">
      <c r="A4" s="7" t="s">
        <v>44</v>
      </c>
      <c r="D4" s="8" t="s">
        <v>43</v>
      </c>
    </row>
    <row r="5" spans="1:6" ht="18" thickBot="1" x14ac:dyDescent="0.3">
      <c r="A5" s="7" t="s">
        <v>29</v>
      </c>
      <c r="D5" s="8">
        <v>0.26900000000000002</v>
      </c>
      <c r="F5" s="9" t="s">
        <v>30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34C9-DF6C-4CD7-9541-07E142847CBE}">
  <dimension ref="A1:V360"/>
  <sheetViews>
    <sheetView topLeftCell="A248" workbookViewId="0">
      <selection activeCell="Z208" sqref="Z208"/>
    </sheetView>
  </sheetViews>
  <sheetFormatPr baseColWidth="10" defaultColWidth="8.83203125" defaultRowHeight="15" x14ac:dyDescent="0.2"/>
  <sheetData>
    <row r="1" spans="1:22" x14ac:dyDescent="0.2">
      <c r="A1" t="str">
        <f>Visualisations!B1</f>
        <v>Glucose
(mM)</v>
      </c>
      <c r="B1" t="str">
        <f>Visualisations!C1</f>
        <v>Lactate
(mM)</v>
      </c>
      <c r="C1" t="str">
        <f>Visualisations!D1</f>
        <v>Aspartic acid (mM)</v>
      </c>
      <c r="D1" t="str">
        <f>Visualisations!E1</f>
        <v>Glutamic acid (mM)</v>
      </c>
      <c r="E1" t="str">
        <f>Visualisations!F1</f>
        <v>Cysteine (mM)</v>
      </c>
      <c r="F1" t="str">
        <f>Visualisations!G1</f>
        <v>Aspargine (mM)</v>
      </c>
      <c r="G1" t="str">
        <f>Visualisations!H1</f>
        <v>Serine (mM)</v>
      </c>
      <c r="H1" t="str">
        <f>Visualisations!I1</f>
        <v>Glutamine (mM)</v>
      </c>
      <c r="I1" t="str">
        <f>Visualisations!J1</f>
        <v>Histidine (mM)</v>
      </c>
      <c r="J1" t="str">
        <f>Visualisations!K1</f>
        <v>Glycine (mM)</v>
      </c>
      <c r="K1" t="str">
        <f>Visualisations!L1</f>
        <v>Threonine (mM)</v>
      </c>
      <c r="L1" t="str">
        <f>Visualisations!M1</f>
        <v>Arginine (mM)</v>
      </c>
      <c r="M1" t="str">
        <f>Visualisations!N1</f>
        <v>Alanine (mM)</v>
      </c>
      <c r="N1" t="str">
        <f>Visualisations!O1</f>
        <v>Tyrosine (mM)</v>
      </c>
      <c r="O1" t="str">
        <f>Visualisations!P1</f>
        <v>Valine (mM)</v>
      </c>
      <c r="P1" t="str">
        <f>Visualisations!Q1</f>
        <v>Methionine (mM)</v>
      </c>
      <c r="Q1" t="str">
        <f>Visualisations!R1</f>
        <v>Tryptophan (mM)</v>
      </c>
      <c r="R1" t="str">
        <f>Visualisations!S1</f>
        <v>Phenylalanine (mM)</v>
      </c>
      <c r="S1" t="str">
        <f>Visualisations!T1</f>
        <v>Isoleucine (mM)</v>
      </c>
      <c r="T1" t="str">
        <f>Visualisations!U1</f>
        <v>Leucine (mM)</v>
      </c>
      <c r="U1" t="str">
        <f>Visualisations!V1</f>
        <v>Lysine (mM)</v>
      </c>
    </row>
    <row r="2" spans="1:22" x14ac:dyDescent="0.2">
      <c r="A2" s="22" cm="1">
        <f t="array" ref="A2:A13">INDEX(Bioreactor_data!$R$4:$R$51,MATCH(Visualisations!B40,Bioreactor_data!$R$4:$R$51,0)):INDEX(Bioreactor_data!$R$4:$R$51,MATCH(Visualisations!B41,Bioreactor_data!$R$4:$R$51,0))</f>
        <v>0.35825500700000001</v>
      </c>
      <c r="B2" s="22" t="e" cm="1">
        <f t="array" ref="B2">INDEX(Bioreactor_data!$R$4:$R$51,MATCH(Visualisations!C40,Bioreactor_data!$R$4:$R$51,0)):INDEX(Bioreactor_data!$R$4:$R$51,MATCH(Visualisations!C41,Bioreactor_data!$R$4:$R$51,0))</f>
        <v>#N/A</v>
      </c>
      <c r="C2" s="22" t="e" cm="1">
        <f t="array" ref="C2">INDEX(Bioreactor_data!$R$4:$R$51,MATCH(Visualisations!D40,Bioreactor_data!$R$4:$R$51,0)):INDEX(Bioreactor_data!$R$4:$R$51,MATCH(Visualisations!D41,Bioreactor_data!$R$4:$R$51,0))</f>
        <v>#N/A</v>
      </c>
      <c r="D2" s="22" t="e" cm="1">
        <f t="array" ref="D2">INDEX(Bioreactor_data!$R$4:$R$51,MATCH(Visualisations!E40,Bioreactor_data!$R$4:$R$51,0)):INDEX(Bioreactor_data!$R$4:$R$51,MATCH(Visualisations!E41,Bioreactor_data!$R$4:$R$51,0))</f>
        <v>#N/A</v>
      </c>
      <c r="E2" s="22" t="e" cm="1">
        <f t="array" ref="E2">INDEX(Bioreactor_data!$R$4:$R$51,MATCH(Visualisations!F40,Bioreactor_data!$R$4:$R$51,0)):INDEX(Bioreactor_data!$R$4:$R$51,MATCH(Visualisations!F41,Bioreactor_data!$R$4:$R$51,0))</f>
        <v>#N/A</v>
      </c>
      <c r="F2" s="22" t="e" cm="1">
        <f t="array" ref="F2">INDEX(Bioreactor_data!$R$4:$R$51,MATCH(Visualisations!G40,Bioreactor_data!$R$4:$R$51,0)):INDEX(Bioreactor_data!$R$4:$R$51,MATCH(Visualisations!G41,Bioreactor_data!$R$4:$R$51,0))</f>
        <v>#N/A</v>
      </c>
      <c r="G2" s="22" t="e" cm="1">
        <f t="array" ref="G2">INDEX(Bioreactor_data!$R$4:$R$51,MATCH(Visualisations!H40,Bioreactor_data!$R$4:$R$51,0)):INDEX(Bioreactor_data!$R$4:$R$51,MATCH(Visualisations!H41,Bioreactor_data!$R$4:$R$51,0))</f>
        <v>#N/A</v>
      </c>
      <c r="H2" s="22" t="e" cm="1">
        <f t="array" ref="H2">INDEX(Bioreactor_data!$R$4:$R$51,MATCH(Visualisations!I40,Bioreactor_data!$R$4:$R$51,0)):INDEX(Bioreactor_data!$R$4:$R$51,MATCH(Visualisations!I41,Bioreactor_data!$R$4:$R$51,0))</f>
        <v>#N/A</v>
      </c>
      <c r="I2" s="22" t="e" cm="1">
        <f t="array" ref="I2">INDEX(Bioreactor_data!$R$4:$R$51,MATCH(Visualisations!J40,Bioreactor_data!$R$4:$R$51,0)):INDEX(Bioreactor_data!$R$4:$R$51,MATCH(Visualisations!J41,Bioreactor_data!$R$4:$R$51,0))</f>
        <v>#N/A</v>
      </c>
      <c r="J2" s="22" t="e" cm="1">
        <f t="array" ref="J2">INDEX(Bioreactor_data!$R$4:$R$51,MATCH(Visualisations!K40,Bioreactor_data!$R$4:$R$51,0)):INDEX(Bioreactor_data!$R$4:$R$51,MATCH(Visualisations!K41,Bioreactor_data!$R$4:$R$51,0))</f>
        <v>#N/A</v>
      </c>
      <c r="K2" s="22" t="e" cm="1">
        <f t="array" ref="K2">INDEX(Bioreactor_data!$R$4:$R$51,MATCH(Visualisations!L40,Bioreactor_data!$R$4:$R$51,0)):INDEX(Bioreactor_data!$R$4:$R$51,MATCH(Visualisations!L41,Bioreactor_data!$R$4:$R$51,0))</f>
        <v>#N/A</v>
      </c>
      <c r="L2" s="22" t="e" cm="1">
        <f t="array" ref="L2">INDEX(Bioreactor_data!$R$4:$R$51,MATCH(Visualisations!M40,Bioreactor_data!$R$4:$R$51,0)):INDEX(Bioreactor_data!$R$4:$R$51,MATCH(Visualisations!M41,Bioreactor_data!$R$4:$R$51,0))</f>
        <v>#N/A</v>
      </c>
      <c r="M2" s="22" t="e" cm="1">
        <f t="array" ref="M2">INDEX(Bioreactor_data!$R$4:$R$51,MATCH(Visualisations!N40,Bioreactor_data!$R$4:$R$51,0)):INDEX(Bioreactor_data!$R$4:$R$51,MATCH(Visualisations!N41,Bioreactor_data!$R$4:$R$51,0))</f>
        <v>#N/A</v>
      </c>
      <c r="N2" s="22" t="e" cm="1">
        <f t="array" ref="N2">INDEX(Bioreactor_data!$R$4:$R$51,MATCH(Visualisations!O40,Bioreactor_data!$R$4:$R$51,0)):INDEX(Bioreactor_data!$R$4:$R$51,MATCH(Visualisations!O41,Bioreactor_data!$R$4:$R$51,0))</f>
        <v>#N/A</v>
      </c>
      <c r="O2" s="22" t="e" cm="1">
        <f t="array" ref="O2">INDEX(Bioreactor_data!$R$4:$R$51,MATCH(Visualisations!P40,Bioreactor_data!$R$4:$R$51,0)):INDEX(Bioreactor_data!$R$4:$R$51,MATCH(Visualisations!P41,Bioreactor_data!$R$4:$R$51,0))</f>
        <v>#N/A</v>
      </c>
      <c r="P2" s="22" t="e" cm="1">
        <f t="array" ref="P2">INDEX(Bioreactor_data!$R$4:$R$51,MATCH(Visualisations!Q40,Bioreactor_data!$R$4:$R$51,0)):INDEX(Bioreactor_data!$R$4:$R$51,MATCH(Visualisations!Q41,Bioreactor_data!$R$4:$R$51,0))</f>
        <v>#N/A</v>
      </c>
      <c r="Q2" s="22" t="e" cm="1">
        <f t="array" ref="Q2">INDEX(Bioreactor_data!$R$4:$R$51,MATCH(Visualisations!R40,Bioreactor_data!$R$4:$R$51,0)):INDEX(Bioreactor_data!$R$4:$R$51,MATCH(Visualisations!R41,Bioreactor_data!$R$4:$R$51,0))</f>
        <v>#N/A</v>
      </c>
      <c r="R2" s="22" t="e" cm="1">
        <f t="array" ref="R2">INDEX(Bioreactor_data!$R$4:$R$51,MATCH(Visualisations!S40,Bioreactor_data!$R$4:$R$51,0)):INDEX(Bioreactor_data!$R$4:$R$51,MATCH(Visualisations!S41,Bioreactor_data!$R$4:$R$51,0))</f>
        <v>#N/A</v>
      </c>
      <c r="S2" s="22" t="e" cm="1">
        <f t="array" ref="S2">INDEX(Bioreactor_data!$R$4:$R$51,MATCH(Visualisations!T40,Bioreactor_data!$R$4:$R$51,0)):INDEX(Bioreactor_data!$R$4:$R$51,MATCH(Visualisations!T41,Bioreactor_data!$R$4:$R$51,0))</f>
        <v>#N/A</v>
      </c>
      <c r="T2" s="22" t="e" cm="1">
        <f t="array" ref="T2">INDEX(Bioreactor_data!$R$4:$R$51,MATCH(Visualisations!U40,Bioreactor_data!$R$4:$R$51,0)):INDEX(Bioreactor_data!$R$4:$R$51,MATCH(Visualisations!U41,Bioreactor_data!$R$4:$R$51,0))</f>
        <v>#N/A</v>
      </c>
      <c r="U2" s="22" t="e" cm="1">
        <f t="array" ref="U2">INDEX(Bioreactor_data!$R$4:$R$51,MATCH(Visualisations!V40,Bioreactor_data!$R$4:$R$51,0)):INDEX(Bioreactor_data!$R$4:$R$51,MATCH(Visualisations!V41,Bioreactor_data!$R$4:$R$51,0))</f>
        <v>#N/A</v>
      </c>
      <c r="V2" s="22"/>
    </row>
    <row r="3" spans="1:22" x14ac:dyDescent="0.2">
      <c r="A3" s="23">
        <v>0.56324194028393171</v>
      </c>
      <c r="B3" s="23"/>
      <c r="C3" s="23"/>
      <c r="D3" s="23"/>
      <c r="E3" s="23"/>
      <c r="F3" s="23"/>
      <c r="G3" s="23"/>
      <c r="H3" s="23"/>
      <c r="I3" s="23"/>
      <c r="J3" s="23"/>
      <c r="K3" s="23"/>
      <c r="L3" s="23"/>
      <c r="M3" s="23"/>
      <c r="N3" s="23"/>
      <c r="O3" s="23"/>
      <c r="P3" s="23"/>
      <c r="Q3" s="23"/>
      <c r="R3" s="23"/>
      <c r="S3" s="23"/>
      <c r="T3" s="23"/>
      <c r="U3" s="23"/>
      <c r="V3" s="23"/>
    </row>
    <row r="4" spans="1:22" x14ac:dyDescent="0.2">
      <c r="A4" s="23">
        <v>0.88520336397412291</v>
      </c>
      <c r="B4" s="23"/>
      <c r="C4" s="23"/>
      <c r="D4" s="23"/>
      <c r="E4" s="23"/>
      <c r="F4" s="23"/>
      <c r="G4" s="23"/>
      <c r="H4" s="23"/>
      <c r="I4" s="23"/>
      <c r="J4" s="23"/>
      <c r="K4" s="23"/>
      <c r="L4" s="23"/>
      <c r="M4" s="23"/>
      <c r="N4" s="23"/>
      <c r="O4" s="23"/>
      <c r="P4" s="23"/>
      <c r="Q4" s="23"/>
      <c r="R4" s="23"/>
      <c r="S4" s="23"/>
      <c r="T4" s="23"/>
      <c r="U4" s="23"/>
      <c r="V4" s="23"/>
    </row>
    <row r="5" spans="1:22" x14ac:dyDescent="0.2">
      <c r="A5" s="23">
        <v>1.3897140269358663</v>
      </c>
      <c r="B5" s="23"/>
      <c r="C5" s="23"/>
      <c r="D5" s="23"/>
      <c r="E5" s="23"/>
      <c r="F5" s="23"/>
      <c r="G5" s="23"/>
      <c r="H5" s="23"/>
      <c r="I5" s="23"/>
      <c r="J5" s="23"/>
      <c r="K5" s="23"/>
      <c r="L5" s="23"/>
      <c r="M5" s="23"/>
      <c r="N5" s="23"/>
      <c r="O5" s="23"/>
      <c r="P5" s="23"/>
      <c r="Q5" s="23"/>
      <c r="R5" s="23"/>
      <c r="S5" s="23"/>
      <c r="T5" s="23"/>
      <c r="U5" s="23"/>
      <c r="V5" s="23"/>
    </row>
    <row r="6" spans="1:22" x14ac:dyDescent="0.2">
      <c r="A6" s="23">
        <v>2.1769870800476143</v>
      </c>
      <c r="B6" s="23"/>
      <c r="C6" s="23"/>
      <c r="D6" s="23"/>
      <c r="E6" s="23"/>
      <c r="F6" s="23"/>
      <c r="G6" s="23"/>
      <c r="H6" s="23"/>
      <c r="I6" s="23"/>
      <c r="J6" s="23"/>
      <c r="K6" s="23"/>
      <c r="L6" s="23"/>
      <c r="M6" s="23"/>
      <c r="N6" s="23"/>
      <c r="O6" s="23"/>
      <c r="P6" s="23"/>
      <c r="Q6" s="23"/>
      <c r="R6" s="23"/>
      <c r="S6" s="23"/>
      <c r="T6" s="23"/>
      <c r="U6" s="23"/>
      <c r="V6" s="23"/>
    </row>
    <row r="7" spans="1:22" x14ac:dyDescent="0.2">
      <c r="A7" s="23">
        <v>3.3946839329577898</v>
      </c>
      <c r="B7" s="23"/>
      <c r="C7" s="23"/>
      <c r="D7" s="23"/>
      <c r="E7" s="23"/>
      <c r="F7" s="23"/>
      <c r="G7" s="23"/>
      <c r="H7" s="23"/>
      <c r="I7" s="23"/>
      <c r="J7" s="23"/>
      <c r="K7" s="23"/>
      <c r="L7" s="23"/>
      <c r="M7" s="23"/>
      <c r="N7" s="23"/>
      <c r="O7" s="23"/>
      <c r="P7" s="23"/>
      <c r="Q7" s="23"/>
      <c r="R7" s="23"/>
      <c r="S7" s="23"/>
      <c r="T7" s="23"/>
      <c r="U7" s="23"/>
      <c r="V7" s="23"/>
    </row>
    <row r="8" spans="1:22" x14ac:dyDescent="0.2">
      <c r="A8" s="23">
        <v>5.2349003536572729</v>
      </c>
      <c r="B8" s="23"/>
      <c r="C8" s="23"/>
      <c r="D8" s="23"/>
      <c r="E8" s="23"/>
      <c r="F8" s="23"/>
      <c r="G8" s="23"/>
      <c r="H8" s="23"/>
      <c r="I8" s="23"/>
      <c r="J8" s="23"/>
      <c r="K8" s="23"/>
      <c r="L8" s="23"/>
      <c r="M8" s="23"/>
      <c r="N8" s="23"/>
      <c r="O8" s="23"/>
      <c r="P8" s="23"/>
      <c r="Q8" s="23"/>
      <c r="R8" s="23"/>
      <c r="S8" s="23"/>
      <c r="T8" s="23"/>
      <c r="U8" s="23"/>
      <c r="V8" s="23"/>
    </row>
    <row r="9" spans="1:22" x14ac:dyDescent="0.2">
      <c r="A9" s="23">
        <v>7.8529060494707696</v>
      </c>
      <c r="B9" s="23"/>
      <c r="C9" s="23"/>
      <c r="D9" s="23"/>
      <c r="E9" s="23"/>
      <c r="F9" s="23"/>
      <c r="G9" s="23"/>
      <c r="H9" s="23"/>
      <c r="I9" s="23"/>
      <c r="J9" s="23"/>
      <c r="K9" s="23"/>
      <c r="L9" s="23"/>
      <c r="M9" s="23"/>
      <c r="N9" s="23"/>
      <c r="O9" s="23"/>
      <c r="P9" s="23"/>
      <c r="Q9" s="23"/>
      <c r="R9" s="23"/>
      <c r="S9" s="23"/>
      <c r="T9" s="23"/>
      <c r="U9" s="23"/>
      <c r="V9" s="23"/>
    </row>
    <row r="10" spans="1:22" x14ac:dyDescent="0.2">
      <c r="A10" s="23">
        <v>11.29957885820402</v>
      </c>
      <c r="B10" s="23"/>
      <c r="C10" s="23"/>
      <c r="D10" s="23"/>
      <c r="E10" s="23"/>
      <c r="F10" s="23"/>
      <c r="G10" s="23"/>
      <c r="H10" s="23"/>
      <c r="I10" s="23"/>
      <c r="J10" s="23"/>
      <c r="K10" s="23"/>
      <c r="L10" s="23"/>
      <c r="M10" s="23"/>
      <c r="N10" s="23"/>
      <c r="O10" s="23"/>
      <c r="P10" s="23"/>
      <c r="Q10" s="23"/>
      <c r="R10" s="23"/>
      <c r="S10" s="23"/>
      <c r="T10" s="23"/>
      <c r="U10" s="23"/>
      <c r="V10" s="23"/>
    </row>
    <row r="11" spans="1:22" x14ac:dyDescent="0.2">
      <c r="A11" s="23">
        <v>15.716117393614285</v>
      </c>
      <c r="B11" s="23"/>
      <c r="C11" s="23"/>
      <c r="D11" s="23"/>
      <c r="E11" s="23"/>
      <c r="F11" s="23"/>
      <c r="G11" s="23"/>
      <c r="H11" s="23"/>
      <c r="I11" s="23"/>
      <c r="J11" s="23"/>
      <c r="K11" s="23"/>
      <c r="L11" s="23"/>
      <c r="M11" s="23"/>
      <c r="N11" s="23"/>
      <c r="O11" s="23"/>
      <c r="P11" s="23"/>
      <c r="Q11" s="23"/>
      <c r="R11" s="23"/>
      <c r="S11" s="23"/>
      <c r="T11" s="23"/>
      <c r="U11" s="23"/>
      <c r="V11" s="23"/>
    </row>
    <row r="12" spans="1:22" x14ac:dyDescent="0.2">
      <c r="A12" s="23">
        <v>21.489838377638758</v>
      </c>
      <c r="B12" s="23"/>
      <c r="C12" s="23"/>
      <c r="D12" s="23"/>
      <c r="E12" s="23"/>
      <c r="F12" s="23"/>
      <c r="G12" s="23"/>
      <c r="H12" s="23"/>
      <c r="I12" s="23"/>
      <c r="J12" s="23"/>
      <c r="K12" s="23"/>
      <c r="L12" s="23"/>
      <c r="M12" s="23"/>
      <c r="N12" s="23"/>
      <c r="O12" s="23"/>
      <c r="P12" s="23"/>
      <c r="Q12" s="23"/>
      <c r="R12" s="23"/>
      <c r="S12" s="23"/>
      <c r="T12" s="23"/>
      <c r="U12" s="23"/>
      <c r="V12" s="23"/>
    </row>
    <row r="13" spans="1:22" x14ac:dyDescent="0.2">
      <c r="A13" s="23">
        <v>29.327523196975047</v>
      </c>
      <c r="B13" s="23"/>
      <c r="C13" s="23"/>
      <c r="D13" s="23"/>
      <c r="E13" s="23"/>
      <c r="F13" s="23"/>
      <c r="G13" s="23"/>
      <c r="H13" s="23"/>
      <c r="I13" s="23"/>
      <c r="J13" s="23"/>
      <c r="K13" s="23"/>
      <c r="L13" s="23"/>
      <c r="M13" s="23"/>
      <c r="N13" s="23"/>
      <c r="O13" s="23"/>
      <c r="P13" s="23"/>
      <c r="Q13" s="23"/>
      <c r="R13" s="23"/>
      <c r="S13" s="23"/>
      <c r="T13" s="23"/>
      <c r="U13" s="23"/>
      <c r="V13" s="23"/>
    </row>
    <row r="14" spans="1:22" x14ac:dyDescent="0.2">
      <c r="A14" s="23"/>
      <c r="B14" s="23"/>
      <c r="C14" s="23"/>
      <c r="D14" s="23"/>
      <c r="E14" s="23"/>
      <c r="F14" s="23"/>
      <c r="G14" s="23"/>
      <c r="H14" s="23"/>
      <c r="I14" s="23"/>
      <c r="J14" s="23"/>
      <c r="K14" s="23"/>
      <c r="L14" s="23"/>
      <c r="M14" s="23"/>
      <c r="N14" s="23"/>
      <c r="O14" s="23"/>
      <c r="P14" s="23"/>
      <c r="Q14" s="23"/>
      <c r="R14" s="23"/>
      <c r="S14" s="23"/>
      <c r="T14" s="23"/>
      <c r="U14" s="23"/>
      <c r="V14" s="23"/>
    </row>
    <row r="15" spans="1:22" x14ac:dyDescent="0.2">
      <c r="A15" s="23"/>
      <c r="B15" s="23"/>
      <c r="C15" s="23"/>
      <c r="D15" s="23"/>
      <c r="E15" s="23"/>
      <c r="F15" s="23"/>
      <c r="G15" s="23"/>
      <c r="H15" s="23"/>
      <c r="I15" s="23"/>
      <c r="J15" s="23"/>
      <c r="K15" s="23"/>
      <c r="L15" s="23"/>
      <c r="M15" s="23"/>
      <c r="N15" s="23"/>
      <c r="O15" s="23"/>
      <c r="P15" s="23"/>
      <c r="Q15" s="23"/>
      <c r="R15" s="23"/>
      <c r="S15" s="23"/>
      <c r="T15" s="23"/>
      <c r="U15" s="23"/>
      <c r="V15" s="23"/>
    </row>
    <row r="16" spans="1:22" x14ac:dyDescent="0.2">
      <c r="A16" s="23"/>
      <c r="B16" s="23"/>
      <c r="C16" s="23"/>
      <c r="D16" s="23"/>
      <c r="E16" s="23"/>
      <c r="F16" s="23"/>
      <c r="G16" s="23"/>
      <c r="H16" s="23"/>
      <c r="I16" s="23"/>
      <c r="J16" s="23"/>
      <c r="K16" s="23"/>
      <c r="L16" s="23"/>
      <c r="M16" s="23"/>
      <c r="N16" s="23"/>
      <c r="O16" s="23"/>
      <c r="P16" s="23"/>
      <c r="Q16" s="23"/>
      <c r="R16" s="23"/>
      <c r="S16" s="23"/>
      <c r="T16" s="23"/>
      <c r="U16" s="23"/>
      <c r="V16" s="23"/>
    </row>
    <row r="17" spans="1:22" x14ac:dyDescent="0.2">
      <c r="A17" s="23"/>
      <c r="B17" s="23"/>
      <c r="C17" s="23"/>
      <c r="D17" s="23"/>
      <c r="E17" s="23"/>
      <c r="F17" s="23"/>
      <c r="G17" s="23"/>
      <c r="H17" s="23"/>
      <c r="I17" s="23"/>
      <c r="J17" s="23"/>
      <c r="K17" s="23"/>
      <c r="L17" s="23"/>
      <c r="M17" s="23"/>
      <c r="N17" s="23"/>
      <c r="O17" s="23"/>
      <c r="P17" s="23"/>
      <c r="Q17" s="23"/>
      <c r="R17" s="23"/>
      <c r="S17" s="23"/>
      <c r="T17" s="23"/>
      <c r="U17" s="23"/>
      <c r="V17" s="23"/>
    </row>
    <row r="18" spans="1:22" x14ac:dyDescent="0.2">
      <c r="A18" s="23"/>
      <c r="B18" s="23"/>
      <c r="C18" s="23"/>
      <c r="D18" s="23"/>
      <c r="E18" s="23"/>
      <c r="F18" s="23"/>
      <c r="G18" s="23"/>
      <c r="H18" s="23"/>
      <c r="I18" s="23"/>
      <c r="J18" s="23"/>
      <c r="K18" s="23"/>
      <c r="L18" s="23"/>
      <c r="M18" s="23"/>
      <c r="N18" s="23"/>
      <c r="O18" s="23"/>
      <c r="P18" s="23"/>
      <c r="Q18" s="23"/>
      <c r="R18" s="23"/>
      <c r="S18" s="23"/>
      <c r="T18" s="23"/>
      <c r="U18" s="23"/>
      <c r="V18" s="23"/>
    </row>
    <row r="19" spans="1:22" x14ac:dyDescent="0.2">
      <c r="A19" s="23"/>
      <c r="B19" s="23"/>
      <c r="C19" s="23"/>
      <c r="D19" s="23"/>
      <c r="E19" s="23"/>
      <c r="F19" s="23"/>
      <c r="G19" s="23"/>
      <c r="H19" s="23"/>
      <c r="I19" s="23"/>
      <c r="J19" s="23"/>
      <c r="K19" s="23"/>
      <c r="L19" s="23"/>
      <c r="M19" s="23"/>
      <c r="N19" s="23"/>
      <c r="O19" s="23"/>
      <c r="P19" s="23"/>
      <c r="Q19" s="23"/>
      <c r="R19" s="23"/>
      <c r="S19" s="23"/>
      <c r="T19" s="23"/>
      <c r="U19" s="23"/>
      <c r="V19" s="23"/>
    </row>
    <row r="20" spans="1:22" x14ac:dyDescent="0.2">
      <c r="A20" s="23"/>
      <c r="B20" s="23"/>
      <c r="C20" s="23"/>
      <c r="D20" s="23"/>
      <c r="E20" s="23"/>
      <c r="F20" s="23"/>
      <c r="G20" s="23"/>
      <c r="H20" s="23"/>
      <c r="I20" s="23"/>
      <c r="J20" s="23"/>
      <c r="K20" s="23"/>
      <c r="L20" s="23"/>
      <c r="M20" s="23"/>
      <c r="N20" s="23"/>
      <c r="O20" s="23"/>
      <c r="P20" s="23"/>
      <c r="Q20" s="23"/>
      <c r="R20" s="23"/>
      <c r="S20" s="23"/>
      <c r="T20" s="23"/>
      <c r="U20" s="23"/>
      <c r="V20" s="23"/>
    </row>
    <row r="21" spans="1:22" x14ac:dyDescent="0.2">
      <c r="A21" s="23"/>
      <c r="B21" s="23"/>
      <c r="C21" s="23"/>
      <c r="D21" s="23"/>
      <c r="E21" s="23"/>
      <c r="F21" s="23"/>
      <c r="G21" s="23"/>
      <c r="H21" s="23"/>
      <c r="I21" s="23"/>
      <c r="J21" s="23"/>
      <c r="K21" s="23"/>
      <c r="L21" s="23"/>
      <c r="M21" s="23"/>
      <c r="N21" s="23"/>
      <c r="O21" s="23"/>
      <c r="P21" s="23"/>
      <c r="Q21" s="23"/>
      <c r="R21" s="23"/>
      <c r="S21" s="23"/>
      <c r="T21" s="23"/>
      <c r="U21" s="23"/>
      <c r="V21" s="23"/>
    </row>
    <row r="22" spans="1:22" x14ac:dyDescent="0.2">
      <c r="A22" s="23"/>
      <c r="B22" s="23"/>
      <c r="C22" s="23"/>
      <c r="D22" s="23"/>
      <c r="E22" s="23"/>
      <c r="F22" s="23"/>
      <c r="G22" s="23"/>
      <c r="H22" s="23"/>
      <c r="I22" s="23"/>
      <c r="J22" s="23"/>
      <c r="K22" s="23"/>
      <c r="L22" s="23"/>
      <c r="M22" s="23"/>
      <c r="N22" s="23"/>
      <c r="O22" s="23"/>
      <c r="P22" s="23"/>
      <c r="Q22" s="23"/>
      <c r="R22" s="23"/>
      <c r="S22" s="23"/>
      <c r="T22" s="23"/>
      <c r="U22" s="23"/>
      <c r="V22" s="23"/>
    </row>
    <row r="23" spans="1:22" x14ac:dyDescent="0.2">
      <c r="A23" s="23"/>
      <c r="B23" s="23"/>
      <c r="C23" s="23"/>
      <c r="D23" s="23"/>
      <c r="E23" s="23"/>
      <c r="F23" s="23"/>
      <c r="G23" s="23"/>
      <c r="H23" s="23"/>
      <c r="I23" s="23"/>
      <c r="J23" s="23"/>
      <c r="K23" s="23"/>
      <c r="L23" s="23"/>
      <c r="M23" s="23"/>
      <c r="N23" s="23"/>
      <c r="O23" s="23"/>
      <c r="P23" s="23"/>
      <c r="Q23" s="23"/>
      <c r="R23" s="23"/>
      <c r="S23" s="23"/>
      <c r="T23" s="23"/>
      <c r="U23" s="23"/>
      <c r="V23" s="23"/>
    </row>
    <row r="24" spans="1:22" x14ac:dyDescent="0.2">
      <c r="A24" s="23"/>
      <c r="B24" s="23"/>
      <c r="C24" s="23"/>
      <c r="D24" s="23"/>
      <c r="E24" s="23"/>
      <c r="F24" s="23"/>
      <c r="G24" s="23"/>
      <c r="H24" s="23"/>
      <c r="I24" s="23"/>
      <c r="J24" s="23"/>
      <c r="K24" s="23"/>
      <c r="L24" s="23"/>
      <c r="M24" s="23"/>
      <c r="N24" s="23"/>
      <c r="O24" s="23"/>
      <c r="P24" s="23"/>
      <c r="Q24" s="23"/>
      <c r="R24" s="23"/>
      <c r="S24" s="23"/>
      <c r="T24" s="23"/>
      <c r="U24" s="23"/>
      <c r="V24" s="23"/>
    </row>
    <row r="25" spans="1:22" x14ac:dyDescent="0.2">
      <c r="A25" s="23"/>
      <c r="B25" s="23"/>
      <c r="C25" s="23"/>
      <c r="D25" s="23"/>
      <c r="E25" s="23"/>
      <c r="F25" s="23"/>
      <c r="G25" s="23"/>
      <c r="H25" s="23"/>
      <c r="I25" s="23"/>
      <c r="J25" s="23"/>
      <c r="K25" s="23"/>
      <c r="L25" s="23"/>
      <c r="M25" s="23"/>
      <c r="N25" s="23"/>
      <c r="O25" s="23"/>
      <c r="P25" s="23"/>
      <c r="Q25" s="23"/>
      <c r="R25" s="23"/>
      <c r="S25" s="23"/>
      <c r="T25" s="23"/>
      <c r="U25" s="23"/>
      <c r="V25" s="23"/>
    </row>
    <row r="26" spans="1:22" x14ac:dyDescent="0.2">
      <c r="A26" s="23"/>
      <c r="B26" s="23"/>
      <c r="C26" s="23"/>
      <c r="D26" s="23"/>
      <c r="E26" s="23"/>
      <c r="F26" s="23"/>
      <c r="G26" s="23"/>
      <c r="H26" s="23"/>
      <c r="I26" s="23"/>
      <c r="J26" s="23"/>
      <c r="K26" s="23"/>
      <c r="L26" s="23"/>
      <c r="M26" s="23"/>
      <c r="N26" s="23"/>
      <c r="O26" s="23"/>
      <c r="P26" s="23"/>
      <c r="Q26" s="23"/>
      <c r="R26" s="23"/>
      <c r="S26" s="23"/>
      <c r="T26" s="23"/>
      <c r="U26" s="23"/>
      <c r="V26" s="23"/>
    </row>
    <row r="27" spans="1:22" x14ac:dyDescent="0.2">
      <c r="A27" s="23"/>
      <c r="B27" s="23"/>
      <c r="C27" s="23"/>
      <c r="D27" s="23"/>
      <c r="E27" s="23"/>
      <c r="F27" s="23"/>
      <c r="G27" s="23"/>
      <c r="H27" s="23"/>
      <c r="I27" s="23"/>
      <c r="J27" s="23"/>
      <c r="K27" s="23"/>
      <c r="L27" s="23"/>
      <c r="M27" s="23"/>
      <c r="N27" s="23"/>
      <c r="O27" s="23"/>
      <c r="P27" s="23"/>
      <c r="Q27" s="23"/>
      <c r="R27" s="23"/>
      <c r="S27" s="23"/>
      <c r="T27" s="23"/>
      <c r="U27" s="23"/>
      <c r="V27" s="23"/>
    </row>
    <row r="28" spans="1:22" x14ac:dyDescent="0.2">
      <c r="A28" s="23"/>
      <c r="B28" s="23"/>
      <c r="C28" s="23"/>
      <c r="D28" s="23"/>
      <c r="E28" s="23"/>
      <c r="F28" s="23"/>
      <c r="G28" s="23"/>
      <c r="H28" s="23"/>
      <c r="I28" s="23"/>
      <c r="J28" s="23"/>
      <c r="K28" s="23"/>
      <c r="L28" s="23"/>
      <c r="M28" s="23"/>
      <c r="N28" s="23"/>
      <c r="O28" s="23"/>
      <c r="P28" s="23"/>
      <c r="Q28" s="23"/>
      <c r="R28" s="23"/>
      <c r="S28" s="23"/>
      <c r="T28" s="23"/>
      <c r="U28" s="23"/>
      <c r="V28" s="23"/>
    </row>
    <row r="29" spans="1:22" x14ac:dyDescent="0.2">
      <c r="A29" s="23"/>
      <c r="B29" s="23"/>
      <c r="C29" s="23"/>
      <c r="D29" s="23"/>
      <c r="E29" s="23"/>
      <c r="F29" s="23"/>
      <c r="G29" s="23"/>
      <c r="H29" s="23"/>
      <c r="I29" s="23"/>
      <c r="J29" s="23"/>
      <c r="K29" s="23"/>
      <c r="L29" s="23"/>
      <c r="M29" s="23"/>
      <c r="N29" s="23"/>
      <c r="O29" s="23"/>
      <c r="P29" s="23"/>
      <c r="Q29" s="23"/>
      <c r="R29" s="23"/>
      <c r="S29" s="23"/>
      <c r="T29" s="23"/>
      <c r="U29" s="23"/>
      <c r="V29" s="23"/>
    </row>
    <row r="30" spans="1:22" x14ac:dyDescent="0.2">
      <c r="A30" s="23"/>
      <c r="B30" s="23"/>
      <c r="C30" s="23"/>
      <c r="D30" s="23"/>
      <c r="E30" s="23"/>
      <c r="F30" s="23"/>
      <c r="G30" s="23"/>
      <c r="H30" s="23"/>
      <c r="I30" s="23"/>
      <c r="J30" s="23"/>
      <c r="K30" s="23"/>
      <c r="L30" s="23"/>
      <c r="M30" s="23"/>
      <c r="N30" s="23"/>
      <c r="O30" s="23"/>
      <c r="P30" s="23"/>
      <c r="Q30" s="23"/>
      <c r="R30" s="23"/>
      <c r="S30" s="23"/>
      <c r="T30" s="23"/>
      <c r="U30" s="23"/>
      <c r="V30" s="23"/>
    </row>
    <row r="31" spans="1:22" x14ac:dyDescent="0.2">
      <c r="A31" s="23"/>
      <c r="B31" s="23"/>
      <c r="C31" s="23"/>
      <c r="D31" s="23"/>
      <c r="E31" s="23"/>
      <c r="F31" s="23"/>
      <c r="G31" s="23"/>
      <c r="H31" s="23"/>
      <c r="I31" s="23"/>
      <c r="J31" s="23"/>
      <c r="K31" s="23"/>
      <c r="L31" s="23"/>
      <c r="M31" s="23"/>
      <c r="N31" s="23"/>
      <c r="O31" s="23"/>
      <c r="P31" s="23"/>
      <c r="Q31" s="23"/>
      <c r="R31" s="23"/>
      <c r="S31" s="23"/>
      <c r="T31" s="23"/>
      <c r="U31" s="23"/>
      <c r="V31" s="23"/>
    </row>
    <row r="32" spans="1:22" x14ac:dyDescent="0.2">
      <c r="A32" s="23"/>
      <c r="B32" s="23"/>
      <c r="C32" s="23"/>
      <c r="D32" s="23"/>
      <c r="E32" s="23"/>
      <c r="F32" s="23"/>
      <c r="G32" s="23"/>
      <c r="H32" s="23"/>
      <c r="I32" s="23"/>
      <c r="J32" s="23"/>
      <c r="K32" s="23"/>
      <c r="L32" s="23"/>
      <c r="M32" s="23"/>
      <c r="N32" s="23"/>
      <c r="O32" s="23"/>
      <c r="P32" s="23"/>
      <c r="Q32" s="23"/>
      <c r="R32" s="23"/>
      <c r="S32" s="23"/>
      <c r="T32" s="23"/>
      <c r="U32" s="23"/>
      <c r="V32" s="23"/>
    </row>
    <row r="33" spans="1:22" x14ac:dyDescent="0.2">
      <c r="A33" s="23"/>
      <c r="B33" s="23"/>
      <c r="C33" s="23"/>
      <c r="D33" s="23"/>
      <c r="E33" s="23"/>
      <c r="F33" s="23"/>
      <c r="G33" s="23"/>
      <c r="H33" s="23"/>
      <c r="I33" s="23"/>
      <c r="J33" s="23"/>
      <c r="K33" s="23"/>
      <c r="L33" s="23"/>
      <c r="M33" s="23"/>
      <c r="N33" s="23"/>
      <c r="O33" s="23"/>
      <c r="P33" s="23"/>
      <c r="Q33" s="23"/>
      <c r="R33" s="23"/>
      <c r="S33" s="23"/>
      <c r="T33" s="23"/>
      <c r="U33" s="23"/>
      <c r="V33" s="23"/>
    </row>
    <row r="34" spans="1:22" x14ac:dyDescent="0.2">
      <c r="A34" s="23"/>
      <c r="B34" s="23"/>
      <c r="C34" s="23"/>
      <c r="D34" s="23"/>
      <c r="E34" s="23"/>
      <c r="F34" s="23"/>
      <c r="G34" s="23"/>
      <c r="H34" s="23"/>
      <c r="I34" s="23"/>
      <c r="J34" s="23"/>
      <c r="K34" s="23"/>
      <c r="L34" s="23"/>
      <c r="M34" s="23"/>
      <c r="N34" s="23"/>
      <c r="O34" s="23"/>
      <c r="P34" s="23"/>
      <c r="Q34" s="23"/>
      <c r="R34" s="23"/>
      <c r="S34" s="23"/>
      <c r="T34" s="23"/>
      <c r="U34" s="23"/>
      <c r="V34" s="23"/>
    </row>
    <row r="35" spans="1:22" x14ac:dyDescent="0.2">
      <c r="A35" s="23"/>
      <c r="B35" s="23"/>
      <c r="C35" s="23"/>
      <c r="D35" s="23"/>
      <c r="E35" s="23"/>
      <c r="F35" s="23"/>
      <c r="G35" s="23"/>
      <c r="H35" s="23"/>
      <c r="I35" s="23"/>
      <c r="J35" s="23"/>
      <c r="K35" s="23"/>
      <c r="L35" s="23"/>
      <c r="M35" s="23"/>
      <c r="N35" s="23"/>
      <c r="O35" s="23"/>
      <c r="P35" s="23"/>
      <c r="Q35" s="23"/>
      <c r="R35" s="23"/>
      <c r="S35" s="23"/>
      <c r="T35" s="23"/>
      <c r="U35" s="23"/>
      <c r="V35" s="23"/>
    </row>
    <row r="36" spans="1:22" x14ac:dyDescent="0.2">
      <c r="A36" s="23"/>
      <c r="B36" s="23"/>
      <c r="C36" s="23"/>
      <c r="D36" s="23"/>
      <c r="E36" s="23"/>
      <c r="F36" s="23"/>
      <c r="G36" s="23"/>
      <c r="H36" s="23"/>
      <c r="I36" s="23"/>
      <c r="J36" s="23"/>
      <c r="K36" s="23"/>
      <c r="L36" s="23"/>
      <c r="M36" s="23"/>
      <c r="N36" s="23"/>
      <c r="O36" s="23"/>
      <c r="P36" s="23"/>
      <c r="Q36" s="23"/>
      <c r="R36" s="23"/>
      <c r="S36" s="23"/>
      <c r="T36" s="23"/>
      <c r="U36" s="23"/>
      <c r="V36" s="23"/>
    </row>
    <row r="37" spans="1:22" x14ac:dyDescent="0.2">
      <c r="A37" s="23"/>
      <c r="B37" s="23"/>
      <c r="C37" s="23"/>
      <c r="D37" s="23"/>
      <c r="E37" s="23"/>
      <c r="F37" s="23"/>
      <c r="G37" s="23"/>
      <c r="H37" s="23"/>
      <c r="I37" s="23"/>
      <c r="J37" s="23"/>
      <c r="K37" s="23"/>
      <c r="L37" s="23"/>
      <c r="M37" s="23"/>
      <c r="N37" s="23"/>
      <c r="O37" s="23"/>
      <c r="P37" s="23"/>
      <c r="Q37" s="23"/>
      <c r="R37" s="23"/>
      <c r="S37" s="23"/>
      <c r="T37" s="23"/>
      <c r="U37" s="23"/>
      <c r="V37" s="23"/>
    </row>
    <row r="38" spans="1:22" x14ac:dyDescent="0.2">
      <c r="A38" s="23"/>
      <c r="B38" s="23"/>
      <c r="C38" s="23"/>
      <c r="D38" s="23"/>
      <c r="E38" s="23"/>
      <c r="F38" s="23"/>
      <c r="G38" s="23"/>
      <c r="H38" s="23"/>
      <c r="I38" s="23"/>
      <c r="J38" s="23"/>
      <c r="K38" s="23"/>
      <c r="L38" s="23"/>
      <c r="M38" s="23"/>
      <c r="N38" s="23"/>
      <c r="O38" s="23"/>
      <c r="P38" s="23"/>
      <c r="Q38" s="23"/>
      <c r="R38" s="23"/>
      <c r="S38" s="23"/>
      <c r="T38" s="23"/>
      <c r="U38" s="23"/>
      <c r="V38" s="23"/>
    </row>
    <row r="39" spans="1:22" x14ac:dyDescent="0.2">
      <c r="A39" s="23"/>
      <c r="B39" s="23"/>
      <c r="C39" s="23"/>
      <c r="D39" s="23"/>
      <c r="E39" s="23"/>
      <c r="F39" s="23"/>
      <c r="G39" s="23"/>
      <c r="H39" s="23"/>
      <c r="I39" s="23"/>
      <c r="J39" s="23"/>
      <c r="K39" s="23"/>
      <c r="L39" s="23"/>
      <c r="M39" s="23"/>
      <c r="N39" s="23"/>
      <c r="O39" s="23"/>
      <c r="P39" s="23"/>
      <c r="Q39" s="23"/>
      <c r="R39" s="23"/>
      <c r="S39" s="23"/>
      <c r="T39" s="23"/>
      <c r="U39" s="23"/>
      <c r="V39" s="23"/>
    </row>
    <row r="40" spans="1:22" x14ac:dyDescent="0.2">
      <c r="A40" s="23"/>
      <c r="B40" s="23"/>
      <c r="C40" s="23"/>
      <c r="D40" s="23"/>
      <c r="E40" s="23"/>
      <c r="F40" s="23"/>
      <c r="G40" s="23"/>
      <c r="H40" s="23"/>
      <c r="I40" s="23"/>
      <c r="J40" s="23"/>
      <c r="K40" s="23"/>
      <c r="L40" s="23"/>
      <c r="M40" s="23"/>
      <c r="N40" s="23"/>
      <c r="O40" s="23"/>
      <c r="P40" s="23"/>
      <c r="Q40" s="23"/>
      <c r="R40" s="23"/>
      <c r="S40" s="23"/>
      <c r="T40" s="23"/>
      <c r="U40" s="23"/>
      <c r="V40" s="23"/>
    </row>
    <row r="41" spans="1:22" x14ac:dyDescent="0.2">
      <c r="A41" s="23"/>
      <c r="B41" s="23"/>
      <c r="C41" s="23"/>
      <c r="D41" s="23"/>
      <c r="E41" s="23"/>
      <c r="F41" s="23"/>
      <c r="G41" s="23"/>
      <c r="H41" s="23"/>
      <c r="I41" s="23"/>
      <c r="J41" s="23"/>
      <c r="K41" s="23"/>
      <c r="L41" s="23"/>
      <c r="M41" s="23"/>
      <c r="N41" s="23"/>
      <c r="O41" s="23"/>
      <c r="P41" s="23"/>
      <c r="Q41" s="23"/>
      <c r="R41" s="23"/>
      <c r="S41" s="23"/>
      <c r="T41" s="23"/>
      <c r="U41" s="23"/>
      <c r="V41" s="23"/>
    </row>
    <row r="42" spans="1:22" x14ac:dyDescent="0.2">
      <c r="A42" s="23"/>
      <c r="B42" s="23"/>
      <c r="C42" s="23"/>
      <c r="D42" s="23"/>
      <c r="E42" s="23"/>
      <c r="F42" s="23"/>
      <c r="G42" s="23"/>
      <c r="H42" s="23"/>
      <c r="I42" s="23"/>
      <c r="J42" s="23"/>
      <c r="K42" s="23"/>
      <c r="L42" s="23"/>
      <c r="M42" s="23"/>
      <c r="N42" s="23"/>
      <c r="O42" s="23"/>
      <c r="P42" s="23"/>
      <c r="Q42" s="23"/>
      <c r="R42" s="23"/>
      <c r="S42" s="23"/>
      <c r="T42" s="23"/>
      <c r="U42" s="23"/>
      <c r="V42" s="23"/>
    </row>
    <row r="43" spans="1:22" x14ac:dyDescent="0.2">
      <c r="A43" s="23"/>
      <c r="B43" s="23"/>
      <c r="C43" s="23"/>
      <c r="D43" s="23"/>
      <c r="E43" s="23"/>
      <c r="F43" s="23"/>
      <c r="G43" s="23"/>
      <c r="H43" s="23"/>
      <c r="I43" s="23"/>
      <c r="J43" s="23"/>
      <c r="K43" s="23"/>
      <c r="L43" s="23"/>
      <c r="M43" s="23"/>
      <c r="N43" s="23"/>
      <c r="O43" s="23"/>
      <c r="P43" s="23"/>
      <c r="Q43" s="23"/>
      <c r="R43" s="23"/>
      <c r="S43" s="23"/>
      <c r="T43" s="23"/>
      <c r="U43" s="23"/>
      <c r="V43" s="23"/>
    </row>
    <row r="44" spans="1:22" x14ac:dyDescent="0.2">
      <c r="A44" s="23"/>
      <c r="B44" s="23"/>
      <c r="C44" s="23"/>
      <c r="D44" s="23"/>
      <c r="E44" s="23"/>
      <c r="F44" s="23"/>
      <c r="G44" s="23"/>
      <c r="H44" s="23"/>
      <c r="I44" s="23"/>
      <c r="J44" s="23"/>
      <c r="K44" s="23"/>
      <c r="L44" s="23"/>
      <c r="M44" s="23"/>
      <c r="N44" s="23"/>
      <c r="O44" s="23"/>
      <c r="P44" s="23"/>
      <c r="Q44" s="23"/>
      <c r="R44" s="23"/>
      <c r="S44" s="23"/>
      <c r="T44" s="23"/>
      <c r="U44" s="23"/>
      <c r="V44" s="23"/>
    </row>
    <row r="45" spans="1:22" x14ac:dyDescent="0.2">
      <c r="A45" s="23"/>
      <c r="B45" s="23"/>
      <c r="C45" s="23"/>
      <c r="D45" s="23"/>
      <c r="E45" s="23"/>
      <c r="F45" s="23"/>
      <c r="G45" s="23"/>
      <c r="H45" s="23"/>
      <c r="I45" s="23"/>
      <c r="J45" s="23"/>
      <c r="K45" s="23"/>
      <c r="L45" s="23"/>
      <c r="M45" s="23"/>
      <c r="N45" s="23"/>
      <c r="O45" s="23"/>
      <c r="P45" s="23"/>
      <c r="Q45" s="23"/>
      <c r="R45" s="23"/>
      <c r="S45" s="23"/>
      <c r="T45" s="23"/>
      <c r="U45" s="23"/>
      <c r="V45" s="23"/>
    </row>
    <row r="46" spans="1:22" x14ac:dyDescent="0.2">
      <c r="A46" s="23"/>
      <c r="B46" s="23"/>
      <c r="C46" s="23"/>
      <c r="D46" s="23"/>
      <c r="E46" s="23"/>
      <c r="F46" s="23"/>
      <c r="G46" s="23"/>
      <c r="H46" s="23"/>
      <c r="I46" s="23"/>
      <c r="J46" s="23"/>
      <c r="K46" s="23"/>
      <c r="L46" s="23"/>
      <c r="M46" s="23"/>
      <c r="N46" s="23"/>
      <c r="O46" s="23"/>
      <c r="P46" s="23"/>
      <c r="Q46" s="23"/>
      <c r="R46" s="23"/>
      <c r="S46" s="23"/>
      <c r="T46" s="23"/>
      <c r="U46" s="23"/>
      <c r="V46" s="23"/>
    </row>
    <row r="47" spans="1:22" x14ac:dyDescent="0.2">
      <c r="A47" s="23"/>
      <c r="B47" s="23"/>
      <c r="C47" s="23"/>
      <c r="D47" s="23"/>
      <c r="E47" s="23"/>
      <c r="F47" s="23"/>
      <c r="G47" s="23"/>
      <c r="H47" s="23"/>
      <c r="I47" s="23"/>
      <c r="J47" s="23"/>
      <c r="K47" s="23"/>
      <c r="L47" s="23"/>
      <c r="M47" s="23"/>
      <c r="N47" s="23"/>
      <c r="O47" s="23"/>
      <c r="P47" s="23"/>
      <c r="Q47" s="23"/>
      <c r="R47" s="23"/>
      <c r="S47" s="23"/>
      <c r="T47" s="23"/>
      <c r="U47" s="23"/>
      <c r="V47" s="23"/>
    </row>
    <row r="48" spans="1:22" x14ac:dyDescent="0.2">
      <c r="A48" s="23"/>
      <c r="B48" s="23"/>
      <c r="C48" s="23"/>
      <c r="D48" s="23"/>
      <c r="E48" s="23"/>
      <c r="F48" s="23"/>
      <c r="G48" s="23"/>
      <c r="H48" s="23"/>
      <c r="I48" s="23"/>
      <c r="J48" s="23"/>
      <c r="K48" s="23"/>
      <c r="L48" s="23"/>
      <c r="M48" s="23"/>
      <c r="N48" s="23"/>
      <c r="O48" s="23"/>
      <c r="P48" s="23"/>
      <c r="Q48" s="23"/>
      <c r="R48" s="23"/>
      <c r="S48" s="23"/>
      <c r="T48" s="23"/>
      <c r="U48" s="23"/>
      <c r="V48" s="23"/>
    </row>
    <row r="49" spans="1:22" x14ac:dyDescent="0.2">
      <c r="A49" s="23"/>
      <c r="B49" s="23"/>
      <c r="C49" s="23"/>
      <c r="D49" s="23"/>
      <c r="E49" s="23"/>
      <c r="F49" s="23"/>
      <c r="G49" s="23"/>
      <c r="H49" s="23"/>
      <c r="I49" s="23"/>
      <c r="J49" s="23"/>
      <c r="K49" s="23"/>
      <c r="L49" s="23"/>
      <c r="M49" s="23"/>
      <c r="N49" s="23"/>
      <c r="O49" s="23"/>
      <c r="P49" s="23"/>
      <c r="Q49" s="23"/>
      <c r="R49" s="23"/>
      <c r="S49" s="23"/>
      <c r="T49" s="23"/>
      <c r="U49" s="23"/>
      <c r="V49" s="23"/>
    </row>
    <row r="50" spans="1:22" x14ac:dyDescent="0.2">
      <c r="A50" s="23"/>
      <c r="B50" s="23"/>
      <c r="C50" s="23"/>
      <c r="D50" s="23"/>
      <c r="E50" s="23"/>
      <c r="F50" s="23"/>
      <c r="G50" s="23"/>
      <c r="H50" s="23"/>
      <c r="I50" s="23"/>
      <c r="J50" s="23"/>
      <c r="K50" s="23"/>
      <c r="L50" s="23"/>
      <c r="M50" s="23"/>
      <c r="N50" s="23"/>
      <c r="O50" s="23"/>
      <c r="P50" s="23"/>
      <c r="Q50" s="23"/>
      <c r="R50" s="23"/>
      <c r="S50" s="23"/>
      <c r="T50" s="23"/>
      <c r="U50" s="23"/>
      <c r="V50" s="23"/>
    </row>
    <row r="51" spans="1:22" x14ac:dyDescent="0.2">
      <c r="A51" s="23"/>
      <c r="B51" s="23"/>
      <c r="C51" s="23"/>
      <c r="D51" s="23"/>
      <c r="E51" s="23"/>
      <c r="F51" s="23"/>
      <c r="G51" s="23"/>
      <c r="H51" s="23"/>
      <c r="I51" s="23"/>
      <c r="J51" s="23"/>
      <c r="K51" s="23"/>
      <c r="L51" s="23"/>
      <c r="M51" s="23"/>
      <c r="N51" s="23"/>
      <c r="O51" s="23"/>
      <c r="P51" s="23"/>
      <c r="Q51" s="23"/>
      <c r="R51" s="23"/>
      <c r="S51" s="23"/>
      <c r="T51" s="23"/>
      <c r="U51" s="23"/>
      <c r="V51" s="23"/>
    </row>
    <row r="52" spans="1:22" x14ac:dyDescent="0.2">
      <c r="A52" s="24" cm="1">
        <f t="array" ref="A52:A63">INDEX(Pseudo_batch_corrected!B$3:B$50,MATCH(Visualisations!B40,Bioreactor_data!$R$4:$R$51,0)):INDEX(Pseudo_batch_corrected!B$3:B$50,MATCH(Visualisations!B41,Bioreactor_data!$R$4:$R$51,0))</f>
        <v>-1.4060479889754072</v>
      </c>
      <c r="B52" s="24" t="e" cm="1">
        <f t="array" ref="B52">INDEX(Pseudo_batch_corrected!C$3:C$50,MATCH(Visualisations!C40,Bioreactor_data!$R$4:$R$51,0)):INDEX(Pseudo_batch_corrected!C$3:C$50,MATCH(Visualisations!C41,Bioreactor_data!$R$4:$R$51,0))</f>
        <v>#N/A</v>
      </c>
      <c r="C52" s="24" t="e" cm="1">
        <f t="array" ref="C52">INDEX(Pseudo_batch_corrected!D$3:D$50,MATCH(Visualisations!D40,Bioreactor_data!$R$4:$R$51,0)):INDEX(Pseudo_batch_corrected!D$3:D$50,MATCH(Visualisations!D41,Bioreactor_data!$R$4:$R$51,0))</f>
        <v>#N/A</v>
      </c>
      <c r="D52" s="24" t="e" cm="1">
        <f t="array" ref="D52">INDEX(Pseudo_batch_corrected!E$3:E$50,MATCH(Visualisations!E40,Bioreactor_data!$R$4:$R$51,0)):INDEX(Pseudo_batch_corrected!E$3:E$50,MATCH(Visualisations!E41,Bioreactor_data!$R$4:$R$51,0))</f>
        <v>#N/A</v>
      </c>
      <c r="E52" s="24" t="e" cm="1">
        <f t="array" ref="E52">INDEX(Pseudo_batch_corrected!F$3:F$50,MATCH(Visualisations!F40,Bioreactor_data!$R$4:$R$51,0)):INDEX(Pseudo_batch_corrected!F$3:F$50,MATCH(Visualisations!F41,Bioreactor_data!$R$4:$R$51,0))</f>
        <v>#N/A</v>
      </c>
      <c r="F52" s="24" t="e" cm="1">
        <f t="array" ref="F52">INDEX(Pseudo_batch_corrected!G$3:G$50,MATCH(Visualisations!G40,Bioreactor_data!$R$4:$R$51,0)):INDEX(Pseudo_batch_corrected!G$3:G$50,MATCH(Visualisations!G41,Bioreactor_data!$R$4:$R$51,0))</f>
        <v>#N/A</v>
      </c>
      <c r="G52" s="24" t="e" cm="1">
        <f t="array" ref="G52">INDEX(Pseudo_batch_corrected!H$3:H$50,MATCH(Visualisations!H40,Bioreactor_data!$R$4:$R$51,0)):INDEX(Pseudo_batch_corrected!H$3:H$50,MATCH(Visualisations!H41,Bioreactor_data!$R$4:$R$51,0))</f>
        <v>#N/A</v>
      </c>
      <c r="H52" s="24" t="e" cm="1">
        <f t="array" ref="H52">INDEX(Pseudo_batch_corrected!I$3:I$50,MATCH(Visualisations!I40,Bioreactor_data!$R$4:$R$51,0)):INDEX(Pseudo_batch_corrected!I$3:I$50,MATCH(Visualisations!I41,Bioreactor_data!$R$4:$R$51,0))</f>
        <v>#N/A</v>
      </c>
      <c r="I52" s="24" t="e" cm="1">
        <f t="array" ref="I52">INDEX(Pseudo_batch_corrected!J$3:J$50,MATCH(Visualisations!J40,Bioreactor_data!$R$4:$R$51,0)):INDEX(Pseudo_batch_corrected!J$3:J$50,MATCH(Visualisations!J41,Bioreactor_data!$R$4:$R$51,0))</f>
        <v>#N/A</v>
      </c>
      <c r="J52" s="24" t="e" cm="1">
        <f t="array" ref="J52">INDEX(Pseudo_batch_corrected!K$3:K$50,MATCH(Visualisations!K40,Bioreactor_data!$R$4:$R$51,0)):INDEX(Pseudo_batch_corrected!K$3:K$50,MATCH(Visualisations!K41,Bioreactor_data!$R$4:$R$51,0))</f>
        <v>#N/A</v>
      </c>
      <c r="K52" s="24" t="e" cm="1">
        <f t="array" ref="K52">INDEX(Pseudo_batch_corrected!L$3:L$50,MATCH(Visualisations!L40,Bioreactor_data!$R$4:$R$51,0)):INDEX(Pseudo_batch_corrected!L$3:L$50,MATCH(Visualisations!L41,Bioreactor_data!$R$4:$R$51,0))</f>
        <v>#N/A</v>
      </c>
      <c r="L52" s="24" t="e" cm="1">
        <f t="array" ref="L52">INDEX(Pseudo_batch_corrected!M$3:M$50,MATCH(Visualisations!M40,Bioreactor_data!$R$4:$R$51,0)):INDEX(Pseudo_batch_corrected!M$3:M$50,MATCH(Visualisations!M41,Bioreactor_data!$R$4:$R$51,0))</f>
        <v>#N/A</v>
      </c>
      <c r="M52" s="24" t="e" cm="1">
        <f t="array" ref="M52">INDEX(Pseudo_batch_corrected!N$3:N$50,MATCH(Visualisations!N40,Bioreactor_data!$R$4:$R$51,0)):INDEX(Pseudo_batch_corrected!N$3:N$50,MATCH(Visualisations!N41,Bioreactor_data!$R$4:$R$51,0))</f>
        <v>#N/A</v>
      </c>
      <c r="N52" s="24" t="e" cm="1">
        <f t="array" ref="N52">INDEX(Pseudo_batch_corrected!O$3:O$50,MATCH(Visualisations!O40,Bioreactor_data!$R$4:$R$51,0)):INDEX(Pseudo_batch_corrected!O$3:O$50,MATCH(Visualisations!O41,Bioreactor_data!$R$4:$R$51,0))</f>
        <v>#N/A</v>
      </c>
      <c r="O52" s="24" t="e" cm="1">
        <f t="array" ref="O52">INDEX(Pseudo_batch_corrected!P$3:P$50,MATCH(Visualisations!P40,Bioreactor_data!$R$4:$R$51,0)):INDEX(Pseudo_batch_corrected!P$3:P$50,MATCH(Visualisations!P41,Bioreactor_data!$R$4:$R$51,0))</f>
        <v>#N/A</v>
      </c>
      <c r="P52" s="24" t="e" cm="1">
        <f t="array" ref="P52">INDEX(Pseudo_batch_corrected!Q$3:Q$50,MATCH(Visualisations!Q40,Bioreactor_data!$R$4:$R$51,0)):INDEX(Pseudo_batch_corrected!Q$3:Q$50,MATCH(Visualisations!Q41,Bioreactor_data!$R$4:$R$51,0))</f>
        <v>#N/A</v>
      </c>
      <c r="Q52" s="24" t="e" cm="1">
        <f t="array" ref="Q52">INDEX(Pseudo_batch_corrected!R$3:R$50,MATCH(Visualisations!R40,Bioreactor_data!$R$4:$R$51,0)):INDEX(Pseudo_batch_corrected!R$3:R$50,MATCH(Visualisations!R41,Bioreactor_data!$R$4:$R$51,0))</f>
        <v>#N/A</v>
      </c>
      <c r="R52" s="24" t="e" cm="1">
        <f t="array" ref="R52">INDEX(Pseudo_batch_corrected!S$3:S$50,MATCH(Visualisations!S40,Bioreactor_data!$R$4:$R$51,0)):INDEX(Pseudo_batch_corrected!S$3:S$50,MATCH(Visualisations!S41,Bioreactor_data!$R$4:$R$51,0))</f>
        <v>#N/A</v>
      </c>
      <c r="S52" s="24" t="e" cm="1">
        <f t="array" ref="S52">INDEX(Pseudo_batch_corrected!T$3:T$50,MATCH(Visualisations!T40,Bioreactor_data!$R$4:$R$51,0)):INDEX(Pseudo_batch_corrected!T$3:T$50,MATCH(Visualisations!T41,Bioreactor_data!$R$4:$R$51,0))</f>
        <v>#N/A</v>
      </c>
      <c r="T52" s="24" t="e" cm="1">
        <f t="array" ref="T52">INDEX(Pseudo_batch_corrected!U$3:U$50,MATCH(Visualisations!U40,Bioreactor_data!$R$4:$R$51,0)):INDEX(Pseudo_batch_corrected!U$3:U$50,MATCH(Visualisations!U41,Bioreactor_data!$R$4:$R$51,0))</f>
        <v>#N/A</v>
      </c>
      <c r="U52" s="24" t="e" cm="1">
        <f t="array" ref="U52">INDEX(Pseudo_batch_corrected!V$3:V$50,MATCH(Visualisations!V40,Bioreactor_data!$R$4:$R$51,0)):INDEX(Pseudo_batch_corrected!V$3:V$50,MATCH(Visualisations!V41,Bioreactor_data!$R$4:$R$51,0))</f>
        <v>#N/A</v>
      </c>
      <c r="V52" s="24"/>
    </row>
    <row r="53" spans="1:22" x14ac:dyDescent="0.2">
      <c r="A53" s="24">
        <v>-2.744918948246112</v>
      </c>
      <c r="B53" s="24"/>
      <c r="C53" s="24"/>
      <c r="D53" s="24"/>
      <c r="E53" s="24"/>
      <c r="F53" s="24"/>
      <c r="G53" s="24"/>
      <c r="H53" s="24"/>
      <c r="I53" s="24"/>
      <c r="J53" s="24"/>
      <c r="K53" s="24"/>
      <c r="L53" s="24"/>
      <c r="M53" s="24"/>
      <c r="N53" s="24"/>
      <c r="O53" s="24"/>
      <c r="P53" s="24"/>
      <c r="Q53" s="24"/>
      <c r="R53" s="24"/>
      <c r="S53" s="24"/>
      <c r="T53" s="24"/>
      <c r="U53" s="24"/>
      <c r="V53" s="24"/>
    </row>
    <row r="54" spans="1:22" x14ac:dyDescent="0.2">
      <c r="A54" s="24">
        <v>-4.8391632952458954</v>
      </c>
      <c r="B54" s="24"/>
      <c r="C54" s="24"/>
      <c r="D54" s="24"/>
      <c r="E54" s="24"/>
      <c r="F54" s="24"/>
      <c r="G54" s="24"/>
      <c r="H54" s="24"/>
      <c r="I54" s="24"/>
      <c r="J54" s="24"/>
      <c r="K54" s="24"/>
      <c r="L54" s="24"/>
      <c r="M54" s="24"/>
      <c r="N54" s="24"/>
      <c r="O54" s="24"/>
      <c r="P54" s="24"/>
      <c r="Q54" s="24"/>
      <c r="R54" s="24"/>
      <c r="S54" s="24"/>
      <c r="T54" s="24"/>
      <c r="U54" s="24"/>
      <c r="V54" s="24"/>
    </row>
    <row r="55" spans="1:22" x14ac:dyDescent="0.2">
      <c r="A55" s="24">
        <v>-8.1075779133520207</v>
      </c>
      <c r="B55" s="24"/>
      <c r="C55" s="24"/>
      <c r="D55" s="24"/>
      <c r="E55" s="24"/>
      <c r="F55" s="24"/>
      <c r="G55" s="24"/>
      <c r="H55" s="24"/>
      <c r="I55" s="24"/>
      <c r="J55" s="24"/>
      <c r="K55" s="24"/>
      <c r="L55" s="24"/>
      <c r="M55" s="24"/>
      <c r="N55" s="24"/>
      <c r="O55" s="24"/>
      <c r="P55" s="24"/>
      <c r="Q55" s="24"/>
      <c r="R55" s="24"/>
      <c r="S55" s="24"/>
      <c r="T55" s="24"/>
      <c r="U55" s="24"/>
      <c r="V55" s="24"/>
    </row>
    <row r="56" spans="1:22" x14ac:dyDescent="0.2">
      <c r="A56" s="24">
        <v>-13.190111790416445</v>
      </c>
      <c r="B56" s="24"/>
      <c r="C56" s="24"/>
      <c r="D56" s="24"/>
      <c r="E56" s="24"/>
      <c r="F56" s="24"/>
      <c r="G56" s="24"/>
      <c r="H56" s="24"/>
      <c r="I56" s="24"/>
      <c r="J56" s="24"/>
      <c r="K56" s="24"/>
      <c r="L56" s="24"/>
      <c r="M56" s="24"/>
      <c r="N56" s="24"/>
      <c r="O56" s="24"/>
      <c r="P56" s="24"/>
      <c r="Q56" s="24"/>
      <c r="R56" s="24"/>
      <c r="S56" s="24"/>
      <c r="T56" s="24"/>
      <c r="U56" s="24"/>
      <c r="V56" s="24"/>
    </row>
    <row r="57" spans="1:22" x14ac:dyDescent="0.2">
      <c r="A57" s="24">
        <v>-21.0335197270288</v>
      </c>
      <c r="B57" s="24"/>
      <c r="C57" s="24"/>
      <c r="D57" s="24"/>
      <c r="E57" s="24"/>
      <c r="F57" s="24"/>
      <c r="G57" s="24"/>
      <c r="H57" s="24"/>
      <c r="I57" s="24"/>
      <c r="J57" s="24"/>
      <c r="K57" s="24"/>
      <c r="L57" s="24"/>
      <c r="M57" s="24"/>
      <c r="N57" s="24"/>
      <c r="O57" s="24"/>
      <c r="P57" s="24"/>
      <c r="Q57" s="24"/>
      <c r="R57" s="24"/>
      <c r="S57" s="24"/>
      <c r="T57" s="24"/>
      <c r="U57" s="24"/>
      <c r="V57" s="24"/>
    </row>
    <row r="58" spans="1:22" x14ac:dyDescent="0.2">
      <c r="A58" s="24">
        <v>-32.877152030686702</v>
      </c>
      <c r="B58" s="24"/>
      <c r="C58" s="24"/>
      <c r="D58" s="24"/>
      <c r="E58" s="24"/>
      <c r="F58" s="24"/>
      <c r="G58" s="24"/>
      <c r="H58" s="24"/>
      <c r="I58" s="24"/>
      <c r="J58" s="24"/>
      <c r="K58" s="24"/>
      <c r="L58" s="24"/>
      <c r="M58" s="24"/>
      <c r="N58" s="24"/>
      <c r="O58" s="24"/>
      <c r="P58" s="24"/>
      <c r="Q58" s="24"/>
      <c r="R58" s="24"/>
      <c r="S58" s="24"/>
      <c r="T58" s="24"/>
      <c r="U58" s="24"/>
      <c r="V58" s="24"/>
    </row>
    <row r="59" spans="1:22" x14ac:dyDescent="0.2">
      <c r="A59" s="24">
        <v>-49.718443590082941</v>
      </c>
      <c r="B59" s="24"/>
      <c r="C59" s="24"/>
      <c r="D59" s="24"/>
      <c r="E59" s="24"/>
      <c r="F59" s="24"/>
      <c r="G59" s="24"/>
      <c r="H59" s="24"/>
      <c r="I59" s="24"/>
      <c r="J59" s="24"/>
      <c r="K59" s="24"/>
      <c r="L59" s="24"/>
      <c r="M59" s="24"/>
      <c r="N59" s="24"/>
      <c r="O59" s="24"/>
      <c r="P59" s="24"/>
      <c r="Q59" s="24"/>
      <c r="R59" s="24"/>
      <c r="S59" s="24"/>
      <c r="T59" s="24"/>
      <c r="U59" s="24"/>
      <c r="V59" s="24"/>
    </row>
    <row r="60" spans="1:22" x14ac:dyDescent="0.2">
      <c r="A60" s="24">
        <v>-71.891523134802441</v>
      </c>
      <c r="B60" s="24"/>
      <c r="C60" s="24"/>
      <c r="D60" s="24"/>
      <c r="E60" s="24"/>
      <c r="F60" s="24"/>
      <c r="G60" s="24"/>
      <c r="H60" s="24"/>
      <c r="I60" s="24"/>
      <c r="J60" s="24"/>
      <c r="K60" s="24"/>
      <c r="L60" s="24"/>
      <c r="M60" s="24"/>
      <c r="N60" s="24"/>
      <c r="O60" s="24"/>
      <c r="P60" s="24"/>
      <c r="Q60" s="24"/>
      <c r="R60" s="24"/>
      <c r="S60" s="24"/>
      <c r="T60" s="24"/>
      <c r="U60" s="24"/>
      <c r="V60" s="24"/>
    </row>
    <row r="61" spans="1:22" x14ac:dyDescent="0.2">
      <c r="A61" s="24">
        <v>-100.44711444900904</v>
      </c>
      <c r="B61" s="24"/>
      <c r="C61" s="24"/>
      <c r="D61" s="24"/>
      <c r="E61" s="24"/>
      <c r="F61" s="24"/>
      <c r="G61" s="24"/>
      <c r="H61" s="24"/>
      <c r="I61" s="24"/>
      <c r="J61" s="24"/>
      <c r="K61" s="24"/>
      <c r="L61" s="24"/>
      <c r="M61" s="24"/>
      <c r="N61" s="24"/>
      <c r="O61" s="24"/>
      <c r="P61" s="24"/>
      <c r="Q61" s="24"/>
      <c r="R61" s="24"/>
      <c r="S61" s="24"/>
      <c r="T61" s="24"/>
      <c r="U61" s="24"/>
      <c r="V61" s="24"/>
    </row>
    <row r="62" spans="1:22" x14ac:dyDescent="0.2">
      <c r="A62" s="24">
        <v>-138.22267587729931</v>
      </c>
      <c r="B62" s="24"/>
      <c r="C62" s="24"/>
      <c r="D62" s="24"/>
      <c r="E62" s="24"/>
      <c r="F62" s="24"/>
      <c r="G62" s="24"/>
      <c r="H62" s="24"/>
      <c r="I62" s="24"/>
      <c r="J62" s="24"/>
      <c r="K62" s="24"/>
      <c r="L62" s="24"/>
      <c r="M62" s="24"/>
      <c r="N62" s="24"/>
      <c r="O62" s="24"/>
      <c r="P62" s="24"/>
      <c r="Q62" s="24"/>
      <c r="R62" s="24"/>
      <c r="S62" s="24"/>
      <c r="T62" s="24"/>
      <c r="U62" s="24"/>
      <c r="V62" s="24"/>
    </row>
    <row r="63" spans="1:22" x14ac:dyDescent="0.2">
      <c r="A63" s="24">
        <v>-190.2873174436516</v>
      </c>
      <c r="B63" s="24"/>
      <c r="C63" s="24"/>
      <c r="D63" s="24"/>
      <c r="E63" s="24"/>
      <c r="F63" s="24"/>
      <c r="G63" s="24"/>
      <c r="H63" s="24"/>
      <c r="I63" s="24"/>
      <c r="J63" s="24"/>
      <c r="K63" s="24"/>
      <c r="L63" s="24"/>
      <c r="M63" s="24"/>
      <c r="N63" s="24"/>
      <c r="O63" s="24"/>
      <c r="P63" s="24"/>
      <c r="Q63" s="24"/>
      <c r="R63" s="24"/>
      <c r="S63" s="24"/>
      <c r="T63" s="24"/>
      <c r="U63" s="24"/>
      <c r="V63" s="24"/>
    </row>
    <row r="64" spans="1:22" x14ac:dyDescent="0.2">
      <c r="A64" s="24"/>
      <c r="B64" s="24"/>
      <c r="C64" s="24"/>
      <c r="D64" s="24"/>
      <c r="E64" s="24"/>
      <c r="F64" s="24"/>
      <c r="G64" s="24"/>
      <c r="H64" s="24"/>
      <c r="I64" s="24"/>
      <c r="J64" s="24"/>
      <c r="K64" s="24"/>
      <c r="L64" s="24"/>
      <c r="M64" s="24"/>
      <c r="N64" s="24"/>
      <c r="O64" s="24"/>
      <c r="P64" s="24"/>
      <c r="Q64" s="24"/>
      <c r="R64" s="24"/>
      <c r="S64" s="24"/>
      <c r="T64" s="24"/>
      <c r="U64" s="24"/>
      <c r="V64" s="24"/>
    </row>
    <row r="65" spans="1:22" x14ac:dyDescent="0.2">
      <c r="A65" s="24"/>
      <c r="B65" s="24"/>
      <c r="C65" s="24"/>
      <c r="D65" s="24"/>
      <c r="E65" s="24"/>
      <c r="F65" s="24"/>
      <c r="G65" s="24"/>
      <c r="H65" s="24"/>
      <c r="I65" s="24"/>
      <c r="J65" s="24"/>
      <c r="K65" s="24"/>
      <c r="L65" s="24"/>
      <c r="M65" s="24"/>
      <c r="N65" s="24"/>
      <c r="O65" s="24"/>
      <c r="P65" s="24"/>
      <c r="Q65" s="24"/>
      <c r="R65" s="24"/>
      <c r="S65" s="24"/>
      <c r="T65" s="24"/>
      <c r="U65" s="24"/>
      <c r="V65" s="24"/>
    </row>
    <row r="66" spans="1:22" x14ac:dyDescent="0.2">
      <c r="A66" s="24"/>
      <c r="B66" s="24"/>
      <c r="C66" s="24"/>
      <c r="D66" s="24"/>
      <c r="E66" s="24"/>
      <c r="F66" s="24"/>
      <c r="G66" s="24"/>
      <c r="H66" s="24"/>
      <c r="I66" s="24"/>
      <c r="J66" s="24"/>
      <c r="K66" s="24"/>
      <c r="L66" s="24"/>
      <c r="M66" s="24"/>
      <c r="N66" s="24"/>
      <c r="O66" s="24"/>
      <c r="P66" s="24"/>
      <c r="Q66" s="24"/>
      <c r="R66" s="24"/>
      <c r="S66" s="24"/>
      <c r="T66" s="24"/>
      <c r="U66" s="24"/>
      <c r="V66" s="24"/>
    </row>
    <row r="67" spans="1:22" x14ac:dyDescent="0.2">
      <c r="A67" s="24"/>
      <c r="B67" s="24"/>
      <c r="C67" s="24"/>
      <c r="D67" s="24"/>
      <c r="E67" s="24"/>
      <c r="F67" s="24"/>
      <c r="G67" s="24"/>
      <c r="H67" s="24"/>
      <c r="I67" s="24"/>
      <c r="J67" s="24"/>
      <c r="K67" s="24"/>
      <c r="L67" s="24"/>
      <c r="M67" s="24"/>
      <c r="N67" s="24"/>
      <c r="O67" s="24"/>
      <c r="P67" s="24"/>
      <c r="Q67" s="24"/>
      <c r="R67" s="24"/>
      <c r="S67" s="24"/>
      <c r="T67" s="24"/>
      <c r="U67" s="24"/>
      <c r="V67" s="24"/>
    </row>
    <row r="68" spans="1:22" x14ac:dyDescent="0.2">
      <c r="A68" s="24"/>
      <c r="B68" s="24"/>
      <c r="C68" s="24"/>
      <c r="D68" s="24"/>
      <c r="E68" s="24"/>
      <c r="F68" s="24"/>
      <c r="G68" s="24"/>
      <c r="H68" s="24"/>
      <c r="I68" s="24"/>
      <c r="J68" s="24"/>
      <c r="K68" s="24"/>
      <c r="L68" s="24"/>
      <c r="M68" s="24"/>
      <c r="N68" s="24"/>
      <c r="O68" s="24"/>
      <c r="P68" s="24"/>
      <c r="Q68" s="24"/>
      <c r="R68" s="24"/>
      <c r="S68" s="24"/>
      <c r="T68" s="24"/>
      <c r="U68" s="24"/>
      <c r="V68" s="24"/>
    </row>
    <row r="69" spans="1:22" x14ac:dyDescent="0.2">
      <c r="A69" s="24"/>
      <c r="B69" s="24"/>
      <c r="C69" s="24"/>
      <c r="D69" s="24"/>
      <c r="E69" s="24"/>
      <c r="F69" s="24"/>
      <c r="G69" s="24"/>
      <c r="H69" s="24"/>
      <c r="I69" s="24"/>
      <c r="J69" s="24"/>
      <c r="K69" s="24"/>
      <c r="L69" s="24"/>
      <c r="M69" s="24"/>
      <c r="N69" s="24"/>
      <c r="O69" s="24"/>
      <c r="P69" s="24"/>
      <c r="Q69" s="24"/>
      <c r="R69" s="24"/>
      <c r="S69" s="24"/>
      <c r="T69" s="24"/>
      <c r="U69" s="24"/>
      <c r="V69" s="24"/>
    </row>
    <row r="70" spans="1:22" x14ac:dyDescent="0.2">
      <c r="A70" s="24"/>
      <c r="B70" s="24"/>
      <c r="C70" s="24"/>
      <c r="D70" s="24"/>
      <c r="E70" s="24"/>
      <c r="F70" s="24"/>
      <c r="G70" s="24"/>
      <c r="H70" s="24"/>
      <c r="I70" s="24"/>
      <c r="J70" s="24"/>
      <c r="K70" s="24"/>
      <c r="L70" s="24"/>
      <c r="M70" s="24"/>
      <c r="N70" s="24"/>
      <c r="O70" s="24"/>
      <c r="P70" s="24"/>
      <c r="Q70" s="24"/>
      <c r="R70" s="24"/>
      <c r="S70" s="24"/>
      <c r="T70" s="24"/>
      <c r="U70" s="24"/>
      <c r="V70" s="24"/>
    </row>
    <row r="71" spans="1:22" x14ac:dyDescent="0.2">
      <c r="A71" s="24"/>
      <c r="B71" s="24"/>
      <c r="C71" s="24"/>
      <c r="D71" s="24"/>
      <c r="E71" s="24"/>
      <c r="F71" s="24"/>
      <c r="G71" s="24"/>
      <c r="H71" s="24"/>
      <c r="I71" s="24"/>
      <c r="J71" s="24"/>
      <c r="K71" s="24"/>
      <c r="L71" s="24"/>
      <c r="M71" s="24"/>
      <c r="N71" s="24"/>
      <c r="O71" s="24"/>
      <c r="P71" s="24"/>
      <c r="Q71" s="24"/>
      <c r="R71" s="24"/>
      <c r="S71" s="24"/>
      <c r="T71" s="24"/>
      <c r="U71" s="24"/>
      <c r="V71" s="24"/>
    </row>
    <row r="72" spans="1:22" x14ac:dyDescent="0.2">
      <c r="A72" s="24"/>
      <c r="B72" s="24"/>
      <c r="C72" s="24"/>
      <c r="D72" s="24"/>
      <c r="E72" s="24"/>
      <c r="F72" s="24"/>
      <c r="G72" s="24"/>
      <c r="H72" s="24"/>
      <c r="I72" s="24"/>
      <c r="J72" s="24"/>
      <c r="K72" s="24"/>
      <c r="L72" s="24"/>
      <c r="M72" s="24"/>
      <c r="N72" s="24"/>
      <c r="O72" s="24"/>
      <c r="P72" s="24"/>
      <c r="Q72" s="24"/>
      <c r="R72" s="24"/>
      <c r="S72" s="24"/>
      <c r="T72" s="24"/>
      <c r="U72" s="24"/>
      <c r="V72" s="24"/>
    </row>
    <row r="73" spans="1:22" x14ac:dyDescent="0.2">
      <c r="A73" s="24"/>
      <c r="B73" s="24"/>
      <c r="C73" s="24"/>
      <c r="D73" s="24"/>
      <c r="E73" s="24"/>
      <c r="F73" s="24"/>
      <c r="G73" s="24"/>
      <c r="H73" s="24"/>
      <c r="I73" s="24"/>
      <c r="J73" s="24"/>
      <c r="K73" s="24"/>
      <c r="L73" s="24"/>
      <c r="M73" s="24"/>
      <c r="N73" s="24"/>
      <c r="O73" s="24"/>
      <c r="P73" s="24"/>
      <c r="Q73" s="24"/>
      <c r="R73" s="24"/>
      <c r="S73" s="24"/>
      <c r="T73" s="24"/>
      <c r="U73" s="24"/>
      <c r="V73" s="24"/>
    </row>
    <row r="74" spans="1:22" x14ac:dyDescent="0.2">
      <c r="A74" s="24"/>
      <c r="B74" s="24"/>
      <c r="C74" s="24"/>
      <c r="D74" s="24"/>
      <c r="E74" s="24"/>
      <c r="F74" s="24"/>
      <c r="G74" s="24"/>
      <c r="H74" s="24"/>
      <c r="I74" s="24"/>
      <c r="J74" s="24"/>
      <c r="K74" s="24"/>
      <c r="L74" s="24"/>
      <c r="M74" s="24"/>
      <c r="N74" s="24"/>
      <c r="O74" s="24"/>
      <c r="P74" s="24"/>
      <c r="Q74" s="24"/>
      <c r="R74" s="24"/>
      <c r="S74" s="24"/>
      <c r="T74" s="24"/>
      <c r="U74" s="24"/>
      <c r="V74" s="24"/>
    </row>
    <row r="75" spans="1:22" x14ac:dyDescent="0.2">
      <c r="A75" s="24"/>
      <c r="B75" s="24"/>
      <c r="C75" s="24"/>
      <c r="D75" s="24"/>
      <c r="E75" s="24"/>
      <c r="F75" s="24"/>
      <c r="G75" s="24"/>
      <c r="H75" s="24"/>
      <c r="I75" s="24"/>
      <c r="J75" s="24"/>
      <c r="K75" s="24"/>
      <c r="L75" s="24"/>
      <c r="M75" s="24"/>
      <c r="N75" s="24"/>
      <c r="O75" s="24"/>
      <c r="P75" s="24"/>
      <c r="Q75" s="24"/>
      <c r="R75" s="24"/>
      <c r="S75" s="24"/>
      <c r="T75" s="24"/>
      <c r="U75" s="24"/>
      <c r="V75" s="24"/>
    </row>
    <row r="76" spans="1:22" x14ac:dyDescent="0.2">
      <c r="A76" s="24"/>
      <c r="B76" s="24"/>
      <c r="C76" s="24"/>
      <c r="D76" s="24"/>
      <c r="E76" s="24"/>
      <c r="F76" s="24"/>
      <c r="G76" s="24"/>
      <c r="H76" s="24"/>
      <c r="I76" s="24"/>
      <c r="J76" s="24"/>
      <c r="K76" s="24"/>
      <c r="L76" s="24"/>
      <c r="M76" s="24"/>
      <c r="N76" s="24"/>
      <c r="O76" s="24"/>
      <c r="P76" s="24"/>
      <c r="Q76" s="24"/>
      <c r="R76" s="24"/>
      <c r="S76" s="24"/>
      <c r="T76" s="24"/>
      <c r="U76" s="24"/>
      <c r="V76" s="24"/>
    </row>
    <row r="77" spans="1:22" x14ac:dyDescent="0.2">
      <c r="A77" s="24"/>
      <c r="B77" s="24"/>
      <c r="C77" s="24"/>
      <c r="D77" s="24"/>
      <c r="E77" s="24"/>
      <c r="F77" s="24"/>
      <c r="G77" s="24"/>
      <c r="H77" s="24"/>
      <c r="I77" s="24"/>
      <c r="J77" s="24"/>
      <c r="K77" s="24"/>
      <c r="L77" s="24"/>
      <c r="M77" s="24"/>
      <c r="N77" s="24"/>
      <c r="O77" s="24"/>
      <c r="P77" s="24"/>
      <c r="Q77" s="24"/>
      <c r="R77" s="24"/>
      <c r="S77" s="24"/>
      <c r="T77" s="24"/>
      <c r="U77" s="24"/>
      <c r="V77" s="24"/>
    </row>
    <row r="78" spans="1:22" x14ac:dyDescent="0.2">
      <c r="A78" s="24"/>
      <c r="B78" s="24"/>
      <c r="C78" s="24"/>
      <c r="D78" s="24"/>
      <c r="E78" s="24"/>
      <c r="F78" s="24"/>
      <c r="G78" s="24"/>
      <c r="H78" s="24"/>
      <c r="I78" s="24"/>
      <c r="J78" s="24"/>
      <c r="K78" s="24"/>
      <c r="L78" s="24"/>
      <c r="M78" s="24"/>
      <c r="N78" s="24"/>
      <c r="O78" s="24"/>
      <c r="P78" s="24"/>
      <c r="Q78" s="24"/>
      <c r="R78" s="24"/>
      <c r="S78" s="24"/>
      <c r="T78" s="24"/>
      <c r="U78" s="24"/>
      <c r="V78" s="24"/>
    </row>
    <row r="79" spans="1:22" x14ac:dyDescent="0.2">
      <c r="A79" s="24"/>
      <c r="B79" s="24"/>
      <c r="C79" s="24"/>
      <c r="D79" s="24"/>
      <c r="E79" s="24"/>
      <c r="F79" s="24"/>
      <c r="G79" s="24"/>
      <c r="H79" s="24"/>
      <c r="I79" s="24"/>
      <c r="J79" s="24"/>
      <c r="K79" s="24"/>
      <c r="L79" s="24"/>
      <c r="M79" s="24"/>
      <c r="N79" s="24"/>
      <c r="O79" s="24"/>
      <c r="P79" s="24"/>
      <c r="Q79" s="24"/>
      <c r="R79" s="24"/>
      <c r="S79" s="24"/>
      <c r="T79" s="24"/>
      <c r="U79" s="24"/>
      <c r="V79" s="24"/>
    </row>
    <row r="80" spans="1:22" x14ac:dyDescent="0.2">
      <c r="A80" s="24"/>
      <c r="B80" s="24"/>
      <c r="C80" s="24"/>
      <c r="D80" s="24"/>
      <c r="E80" s="24"/>
      <c r="F80" s="24"/>
      <c r="G80" s="24"/>
      <c r="H80" s="24"/>
      <c r="I80" s="24"/>
      <c r="J80" s="24"/>
      <c r="K80" s="24"/>
      <c r="L80" s="24"/>
      <c r="M80" s="24"/>
      <c r="N80" s="24"/>
      <c r="O80" s="24"/>
      <c r="P80" s="24"/>
      <c r="Q80" s="24"/>
      <c r="R80" s="24"/>
      <c r="S80" s="24"/>
      <c r="T80" s="24"/>
      <c r="U80" s="24"/>
      <c r="V80" s="24"/>
    </row>
    <row r="81" spans="1:22" x14ac:dyDescent="0.2">
      <c r="A81" s="24"/>
      <c r="B81" s="24"/>
      <c r="C81" s="24"/>
      <c r="D81" s="24"/>
      <c r="E81" s="24"/>
      <c r="F81" s="24"/>
      <c r="G81" s="24"/>
      <c r="H81" s="24"/>
      <c r="I81" s="24"/>
      <c r="J81" s="24"/>
      <c r="K81" s="24"/>
      <c r="L81" s="24"/>
      <c r="M81" s="24"/>
      <c r="N81" s="24"/>
      <c r="O81" s="24"/>
      <c r="P81" s="24"/>
      <c r="Q81" s="24"/>
      <c r="R81" s="24"/>
      <c r="S81" s="24"/>
      <c r="T81" s="24"/>
      <c r="U81" s="24"/>
      <c r="V81" s="24"/>
    </row>
    <row r="82" spans="1:22" x14ac:dyDescent="0.2">
      <c r="A82" s="24"/>
      <c r="B82" s="24"/>
      <c r="C82" s="24"/>
      <c r="D82" s="24"/>
      <c r="E82" s="24"/>
      <c r="F82" s="24"/>
      <c r="G82" s="24"/>
      <c r="H82" s="24"/>
      <c r="I82" s="24"/>
      <c r="J82" s="24"/>
      <c r="K82" s="24"/>
      <c r="L82" s="24"/>
      <c r="M82" s="24"/>
      <c r="N82" s="24"/>
      <c r="O82" s="24"/>
      <c r="P82" s="24"/>
      <c r="Q82" s="24"/>
      <c r="R82" s="24"/>
      <c r="S82" s="24"/>
      <c r="T82" s="24"/>
      <c r="U82" s="24"/>
      <c r="V82" s="24"/>
    </row>
    <row r="83" spans="1:22" x14ac:dyDescent="0.2">
      <c r="A83" s="24"/>
      <c r="B83" s="24"/>
      <c r="C83" s="24"/>
      <c r="D83" s="24"/>
      <c r="E83" s="24"/>
      <c r="F83" s="24"/>
      <c r="G83" s="24"/>
      <c r="H83" s="24"/>
      <c r="I83" s="24"/>
      <c r="J83" s="24"/>
      <c r="K83" s="24"/>
      <c r="L83" s="24"/>
      <c r="M83" s="24"/>
      <c r="N83" s="24"/>
      <c r="O83" s="24"/>
      <c r="P83" s="24"/>
      <c r="Q83" s="24"/>
      <c r="R83" s="24"/>
      <c r="S83" s="24"/>
      <c r="T83" s="24"/>
      <c r="U83" s="24"/>
      <c r="V83" s="24"/>
    </row>
    <row r="84" spans="1:22" x14ac:dyDescent="0.2">
      <c r="A84" s="24"/>
      <c r="B84" s="24"/>
      <c r="C84" s="24"/>
      <c r="D84" s="24"/>
      <c r="E84" s="24"/>
      <c r="F84" s="24"/>
      <c r="G84" s="24"/>
      <c r="H84" s="24"/>
      <c r="I84" s="24"/>
      <c r="J84" s="24"/>
      <c r="K84" s="24"/>
      <c r="L84" s="24"/>
      <c r="M84" s="24"/>
      <c r="N84" s="24"/>
      <c r="O84" s="24"/>
      <c r="P84" s="24"/>
      <c r="Q84" s="24"/>
      <c r="R84" s="24"/>
      <c r="S84" s="24"/>
      <c r="T84" s="24"/>
      <c r="U84" s="24"/>
      <c r="V84" s="24"/>
    </row>
    <row r="85" spans="1:22" x14ac:dyDescent="0.2">
      <c r="A85" s="24"/>
      <c r="B85" s="24"/>
      <c r="C85" s="24"/>
      <c r="D85" s="24"/>
      <c r="E85" s="24"/>
      <c r="F85" s="24"/>
      <c r="G85" s="24"/>
      <c r="H85" s="24"/>
      <c r="I85" s="24"/>
      <c r="J85" s="24"/>
      <c r="K85" s="24"/>
      <c r="L85" s="24"/>
      <c r="M85" s="24"/>
      <c r="N85" s="24"/>
      <c r="O85" s="24"/>
      <c r="P85" s="24"/>
      <c r="Q85" s="24"/>
      <c r="R85" s="24"/>
      <c r="S85" s="24"/>
      <c r="T85" s="24"/>
      <c r="U85" s="24"/>
      <c r="V85" s="24"/>
    </row>
    <row r="86" spans="1:22" x14ac:dyDescent="0.2">
      <c r="A86" s="24"/>
      <c r="B86" s="24"/>
      <c r="C86" s="24"/>
      <c r="D86" s="24"/>
      <c r="E86" s="24"/>
      <c r="F86" s="24"/>
      <c r="G86" s="24"/>
      <c r="H86" s="24"/>
      <c r="I86" s="24"/>
      <c r="J86" s="24"/>
      <c r="K86" s="24"/>
      <c r="L86" s="24"/>
      <c r="M86" s="24"/>
      <c r="N86" s="24"/>
      <c r="O86" s="24"/>
      <c r="P86" s="24"/>
      <c r="Q86" s="24"/>
      <c r="R86" s="24"/>
      <c r="S86" s="24"/>
      <c r="T86" s="24"/>
      <c r="U86" s="24"/>
      <c r="V86" s="24"/>
    </row>
    <row r="87" spans="1:22" x14ac:dyDescent="0.2">
      <c r="A87" s="24"/>
      <c r="B87" s="24"/>
      <c r="C87" s="24"/>
      <c r="D87" s="24"/>
      <c r="E87" s="24"/>
      <c r="F87" s="24"/>
      <c r="G87" s="24"/>
      <c r="H87" s="24"/>
      <c r="I87" s="24"/>
      <c r="J87" s="24"/>
      <c r="K87" s="24"/>
      <c r="L87" s="24"/>
      <c r="M87" s="24"/>
      <c r="N87" s="24"/>
      <c r="O87" s="24"/>
      <c r="P87" s="24"/>
      <c r="Q87" s="24"/>
      <c r="R87" s="24"/>
      <c r="S87" s="24"/>
      <c r="T87" s="24"/>
      <c r="U87" s="24"/>
      <c r="V87" s="24"/>
    </row>
    <row r="88" spans="1:22" x14ac:dyDescent="0.2">
      <c r="A88" s="24"/>
      <c r="B88" s="24"/>
      <c r="C88" s="24"/>
      <c r="D88" s="24"/>
      <c r="E88" s="24"/>
      <c r="F88" s="24"/>
      <c r="G88" s="24"/>
      <c r="H88" s="24"/>
      <c r="I88" s="24"/>
      <c r="J88" s="24"/>
      <c r="K88" s="24"/>
      <c r="L88" s="24"/>
      <c r="M88" s="24"/>
      <c r="N88" s="24"/>
      <c r="O88" s="24"/>
      <c r="P88" s="24"/>
      <c r="Q88" s="24"/>
      <c r="R88" s="24"/>
      <c r="S88" s="24"/>
      <c r="T88" s="24"/>
      <c r="U88" s="24"/>
      <c r="V88" s="24"/>
    </row>
    <row r="89" spans="1:22" x14ac:dyDescent="0.2">
      <c r="A89" s="24"/>
      <c r="B89" s="24"/>
      <c r="C89" s="24"/>
      <c r="D89" s="24"/>
      <c r="E89" s="24"/>
      <c r="F89" s="24"/>
      <c r="G89" s="24"/>
      <c r="H89" s="24"/>
      <c r="I89" s="24"/>
      <c r="J89" s="24"/>
      <c r="K89" s="24"/>
      <c r="L89" s="24"/>
      <c r="M89" s="24"/>
      <c r="N89" s="24"/>
      <c r="O89" s="24"/>
      <c r="P89" s="24"/>
      <c r="Q89" s="24"/>
      <c r="R89" s="24"/>
      <c r="S89" s="24"/>
      <c r="T89" s="24"/>
      <c r="U89" s="24"/>
      <c r="V89" s="24"/>
    </row>
    <row r="90" spans="1:22" x14ac:dyDescent="0.2">
      <c r="A90" s="24"/>
      <c r="B90" s="24"/>
      <c r="C90" s="24"/>
      <c r="D90" s="24"/>
      <c r="E90" s="24"/>
      <c r="F90" s="24"/>
      <c r="G90" s="24"/>
      <c r="H90" s="24"/>
      <c r="I90" s="24"/>
      <c r="J90" s="24"/>
      <c r="K90" s="24"/>
      <c r="L90" s="24"/>
      <c r="M90" s="24"/>
      <c r="N90" s="24"/>
      <c r="O90" s="24"/>
      <c r="P90" s="24"/>
      <c r="Q90" s="24"/>
      <c r="R90" s="24"/>
      <c r="S90" s="24"/>
      <c r="T90" s="24"/>
      <c r="U90" s="24"/>
      <c r="V90" s="24"/>
    </row>
    <row r="91" spans="1:22" x14ac:dyDescent="0.2">
      <c r="A91" s="24"/>
      <c r="B91" s="24"/>
      <c r="C91" s="24"/>
      <c r="D91" s="24"/>
      <c r="E91" s="24"/>
      <c r="F91" s="24"/>
      <c r="G91" s="24"/>
      <c r="H91" s="24"/>
      <c r="I91" s="24"/>
      <c r="J91" s="24"/>
      <c r="K91" s="24"/>
      <c r="L91" s="24"/>
      <c r="M91" s="24"/>
      <c r="N91" s="24"/>
      <c r="O91" s="24"/>
      <c r="P91" s="24"/>
      <c r="Q91" s="24"/>
      <c r="R91" s="24"/>
      <c r="S91" s="24"/>
      <c r="T91" s="24"/>
      <c r="U91" s="24"/>
      <c r="V91" s="24"/>
    </row>
    <row r="92" spans="1:22" x14ac:dyDescent="0.2">
      <c r="A92" s="24"/>
      <c r="B92" s="24"/>
      <c r="C92" s="24"/>
      <c r="D92" s="24"/>
      <c r="E92" s="24"/>
      <c r="F92" s="24"/>
      <c r="G92" s="24"/>
      <c r="H92" s="24"/>
      <c r="I92" s="24"/>
      <c r="J92" s="24"/>
      <c r="K92" s="24"/>
      <c r="L92" s="24"/>
      <c r="M92" s="24"/>
      <c r="N92" s="24"/>
      <c r="O92" s="24"/>
      <c r="P92" s="24"/>
      <c r="Q92" s="24"/>
      <c r="R92" s="24"/>
      <c r="S92" s="24"/>
      <c r="T92" s="24"/>
      <c r="U92" s="24"/>
      <c r="V92" s="24"/>
    </row>
    <row r="93" spans="1:22" x14ac:dyDescent="0.2">
      <c r="A93" s="24"/>
      <c r="B93" s="24"/>
      <c r="C93" s="24"/>
      <c r="D93" s="24"/>
      <c r="E93" s="24"/>
      <c r="F93" s="24"/>
      <c r="G93" s="24"/>
      <c r="H93" s="24"/>
      <c r="I93" s="24"/>
      <c r="J93" s="24"/>
      <c r="K93" s="24"/>
      <c r="L93" s="24"/>
      <c r="M93" s="24"/>
      <c r="N93" s="24"/>
      <c r="O93" s="24"/>
      <c r="P93" s="24"/>
      <c r="Q93" s="24"/>
      <c r="R93" s="24"/>
      <c r="S93" s="24"/>
      <c r="T93" s="24"/>
      <c r="U93" s="24"/>
      <c r="V93" s="24"/>
    </row>
    <row r="94" spans="1:22" x14ac:dyDescent="0.2">
      <c r="A94" s="24"/>
      <c r="B94" s="24"/>
      <c r="C94" s="24"/>
      <c r="D94" s="24"/>
      <c r="E94" s="24"/>
      <c r="F94" s="24"/>
      <c r="G94" s="24"/>
      <c r="H94" s="24"/>
      <c r="I94" s="24"/>
      <c r="J94" s="24"/>
      <c r="K94" s="24"/>
      <c r="L94" s="24"/>
      <c r="M94" s="24"/>
      <c r="N94" s="24"/>
      <c r="O94" s="24"/>
      <c r="P94" s="24"/>
      <c r="Q94" s="24"/>
      <c r="R94" s="24"/>
      <c r="S94" s="24"/>
      <c r="T94" s="24"/>
      <c r="U94" s="24"/>
      <c r="V94" s="24"/>
    </row>
    <row r="95" spans="1:22" x14ac:dyDescent="0.2">
      <c r="A95" s="24"/>
      <c r="B95" s="24"/>
      <c r="C95" s="24"/>
      <c r="D95" s="24"/>
      <c r="E95" s="24"/>
      <c r="F95" s="24"/>
      <c r="G95" s="24"/>
      <c r="H95" s="24"/>
      <c r="I95" s="24"/>
      <c r="J95" s="24"/>
      <c r="K95" s="24"/>
      <c r="L95" s="24"/>
      <c r="M95" s="24"/>
      <c r="N95" s="24"/>
      <c r="O95" s="24"/>
      <c r="P95" s="24"/>
      <c r="Q95" s="24"/>
      <c r="R95" s="24"/>
      <c r="S95" s="24"/>
      <c r="T95" s="24"/>
      <c r="U95" s="24"/>
      <c r="V95" s="24"/>
    </row>
    <row r="96" spans="1:22" x14ac:dyDescent="0.2">
      <c r="A96" s="24"/>
      <c r="B96" s="24"/>
      <c r="C96" s="24"/>
      <c r="D96" s="24"/>
      <c r="E96" s="24"/>
      <c r="F96" s="24"/>
      <c r="G96" s="24"/>
      <c r="H96" s="24"/>
      <c r="I96" s="24"/>
      <c r="J96" s="24"/>
      <c r="K96" s="24"/>
      <c r="L96" s="24"/>
      <c r="M96" s="24"/>
      <c r="N96" s="24"/>
      <c r="O96" s="24"/>
      <c r="P96" s="24"/>
      <c r="Q96" s="24"/>
      <c r="R96" s="24"/>
      <c r="S96" s="24"/>
      <c r="T96" s="24"/>
      <c r="U96" s="24"/>
      <c r="V96" s="24"/>
    </row>
    <row r="97" spans="1:22" x14ac:dyDescent="0.2">
      <c r="A97" s="24"/>
      <c r="B97" s="24"/>
      <c r="C97" s="24"/>
      <c r="D97" s="24"/>
      <c r="E97" s="24"/>
      <c r="F97" s="24"/>
      <c r="G97" s="24"/>
      <c r="H97" s="24"/>
      <c r="I97" s="24"/>
      <c r="J97" s="24"/>
      <c r="K97" s="24"/>
      <c r="L97" s="24"/>
      <c r="M97" s="24"/>
      <c r="N97" s="24"/>
      <c r="O97" s="24"/>
      <c r="P97" s="24"/>
      <c r="Q97" s="24"/>
      <c r="R97" s="24"/>
      <c r="S97" s="24"/>
      <c r="T97" s="24"/>
      <c r="U97" s="24"/>
      <c r="V97" s="24"/>
    </row>
    <row r="98" spans="1:22" x14ac:dyDescent="0.2">
      <c r="A98" s="24"/>
      <c r="B98" s="24"/>
      <c r="C98" s="24"/>
      <c r="D98" s="24"/>
      <c r="E98" s="24"/>
      <c r="F98" s="24"/>
      <c r="G98" s="24"/>
      <c r="H98" s="24"/>
      <c r="I98" s="24"/>
      <c r="J98" s="24"/>
      <c r="K98" s="24"/>
      <c r="L98" s="24"/>
      <c r="M98" s="24"/>
      <c r="N98" s="24"/>
      <c r="O98" s="24"/>
      <c r="P98" s="24"/>
      <c r="Q98" s="24"/>
      <c r="R98" s="24"/>
      <c r="S98" s="24"/>
      <c r="T98" s="24"/>
      <c r="U98" s="24"/>
      <c r="V98" s="24"/>
    </row>
    <row r="99" spans="1:22" x14ac:dyDescent="0.2">
      <c r="A99" s="24"/>
      <c r="B99" s="24"/>
      <c r="C99" s="24"/>
      <c r="D99" s="24"/>
      <c r="E99" s="24"/>
      <c r="F99" s="24"/>
      <c r="G99" s="24"/>
      <c r="H99" s="24"/>
      <c r="I99" s="24"/>
      <c r="J99" s="24"/>
      <c r="K99" s="24"/>
      <c r="L99" s="24"/>
      <c r="M99" s="24"/>
      <c r="N99" s="24"/>
      <c r="O99" s="24"/>
      <c r="P99" s="24"/>
      <c r="Q99" s="24"/>
      <c r="R99" s="24"/>
      <c r="S99" s="24"/>
      <c r="T99" s="24"/>
      <c r="U99" s="24"/>
      <c r="V99" s="24"/>
    </row>
    <row r="100" spans="1:22"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row>
    <row r="101" spans="1:22"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row>
    <row r="102" spans="1:22" x14ac:dyDescent="0.2">
      <c r="A102" s="23">
        <f>IF(COUNTIF(Visualisations!B$42:B$44,A2)&gt;0,NA(),IF(ISNUMBER(A2),A2,NA()))</f>
        <v>0.35825500700000001</v>
      </c>
      <c r="B102" s="23" t="e">
        <f>IF(COUNTIF(Visualisations!C$42:C$44,B2)&gt;0,NA(),IF(ISNUMBER(B2),B2,NA()))</f>
        <v>#N/A</v>
      </c>
      <c r="C102" s="23" t="e">
        <f>IF(COUNTIF(Visualisations!D$42:D$44,C2)&gt;0,NA(),IF(ISNUMBER(C2),C2,NA()))</f>
        <v>#N/A</v>
      </c>
      <c r="D102" s="23" t="e">
        <f>IF(COUNTIF(Visualisations!E$42:E$44,D2)&gt;0,NA(),IF(ISNUMBER(D2),D2,NA()))</f>
        <v>#N/A</v>
      </c>
      <c r="E102" s="23" t="e">
        <f>IF(COUNTIF(Visualisations!F$42:F$44,E2)&gt;0,NA(),IF(ISNUMBER(E2),E2,NA()))</f>
        <v>#N/A</v>
      </c>
      <c r="F102" s="23" t="e">
        <f>IF(COUNTIF(Visualisations!G$42:G$44,F2)&gt;0,NA(),IF(ISNUMBER(F2),F2,NA()))</f>
        <v>#N/A</v>
      </c>
      <c r="G102" s="23" t="e">
        <f>IF(COUNTIF(Visualisations!H$42:H$44,G2)&gt;0,NA(),IF(ISNUMBER(G2),G2,NA()))</f>
        <v>#N/A</v>
      </c>
      <c r="H102" s="23" t="e">
        <f>IF(COUNTIF(Visualisations!I$42:I$44,H2)&gt;0,NA(),IF(ISNUMBER(H2),H2,NA()))</f>
        <v>#N/A</v>
      </c>
      <c r="I102" s="23" t="e">
        <f>IF(COUNTIF(Visualisations!J$42:J$44,I2)&gt;0,NA(),IF(ISNUMBER(I2),I2,NA()))</f>
        <v>#N/A</v>
      </c>
      <c r="J102" s="23" t="e">
        <f>IF(COUNTIF(Visualisations!K$42:K$44,J2)&gt;0,NA(),IF(ISNUMBER(J2),J2,NA()))</f>
        <v>#N/A</v>
      </c>
      <c r="K102" s="23" t="e">
        <f>IF(COUNTIF(Visualisations!L$42:L$44,K2)&gt;0,NA(),IF(ISNUMBER(K2),K2,NA()))</f>
        <v>#N/A</v>
      </c>
      <c r="L102" s="23" t="e">
        <f>IF(COUNTIF(Visualisations!M$42:M$44,L2)&gt;0,NA(),IF(ISNUMBER(L2),L2,NA()))</f>
        <v>#N/A</v>
      </c>
      <c r="M102" s="23" t="e">
        <f>IF(COUNTIF(Visualisations!N$42:N$44,M2)&gt;0,NA(),IF(ISNUMBER(M2),M2,NA()))</f>
        <v>#N/A</v>
      </c>
      <c r="N102" s="23" t="e">
        <f>IF(COUNTIF(Visualisations!O$42:O$44,N2)&gt;0,NA(),IF(ISNUMBER(N2),N2,NA()))</f>
        <v>#N/A</v>
      </c>
      <c r="O102" s="23" t="e">
        <f>IF(COUNTIF(Visualisations!P$42:P$44,O2)&gt;0,NA(),IF(ISNUMBER(O2),O2,NA()))</f>
        <v>#N/A</v>
      </c>
      <c r="P102" s="23" t="e">
        <f>IF(COUNTIF(Visualisations!Q$42:Q$44,P2)&gt;0,NA(),IF(ISNUMBER(P2),P2,NA()))</f>
        <v>#N/A</v>
      </c>
      <c r="Q102" s="23" t="e">
        <f>IF(COUNTIF(Visualisations!R$42:R$44,Q2)&gt;0,NA(),IF(ISNUMBER(Q2),Q2,NA()))</f>
        <v>#N/A</v>
      </c>
      <c r="R102" s="23" t="e">
        <f>IF(COUNTIF(Visualisations!S$42:S$44,R2)&gt;0,NA(),IF(ISNUMBER(R2),R2,NA()))</f>
        <v>#N/A</v>
      </c>
      <c r="S102" s="23" t="e">
        <f>IF(COUNTIF(Visualisations!T$42:T$44,S2)&gt;0,NA(),IF(ISNUMBER(S2),S2,NA()))</f>
        <v>#N/A</v>
      </c>
      <c r="T102" s="23" t="e">
        <f>IF(COUNTIF(Visualisations!U$42:U$44,T2)&gt;0,NA(),IF(ISNUMBER(T2),T2,NA()))</f>
        <v>#N/A</v>
      </c>
      <c r="U102" s="23" t="e">
        <f>IF(COUNTIF(Visualisations!V$42:V$44,U2)&gt;0,NA(),IF(ISNUMBER(U2),U2,NA()))</f>
        <v>#N/A</v>
      </c>
      <c r="V102" s="23"/>
    </row>
    <row r="103" spans="1:22" x14ac:dyDescent="0.2">
      <c r="A103" s="23">
        <f>IF(COUNTIF(Visualisations!B$42:B$44,A3)&gt;0,NA(),IF(ISNUMBER(A3),A3,NA()))</f>
        <v>0.56324194028393171</v>
      </c>
      <c r="B103" s="23" t="e">
        <f>IF(COUNTIF(Visualisations!C$42:C$44,B3)&gt;0,NA(),IF(ISNUMBER(B3),B3,NA()))</f>
        <v>#N/A</v>
      </c>
      <c r="C103" s="23" t="e">
        <f>IF(COUNTIF(Visualisations!D$42:D$44,C3)&gt;0,NA(),IF(ISNUMBER(C3),C3,NA()))</f>
        <v>#N/A</v>
      </c>
      <c r="D103" s="23" t="e">
        <f>IF(COUNTIF(Visualisations!E$42:E$44,D3)&gt;0,NA(),IF(ISNUMBER(D3),D3,NA()))</f>
        <v>#N/A</v>
      </c>
      <c r="E103" s="23" t="e">
        <f>IF(COUNTIF(Visualisations!F$42:F$44,E3)&gt;0,NA(),IF(ISNUMBER(E3),E3,NA()))</f>
        <v>#N/A</v>
      </c>
      <c r="F103" s="23" t="e">
        <f>IF(COUNTIF(Visualisations!G$42:G$44,F3)&gt;0,NA(),IF(ISNUMBER(F3),F3,NA()))</f>
        <v>#N/A</v>
      </c>
      <c r="G103" s="23" t="e">
        <f>IF(COUNTIF(Visualisations!H$42:H$44,G3)&gt;0,NA(),IF(ISNUMBER(G3),G3,NA()))</f>
        <v>#N/A</v>
      </c>
      <c r="H103" s="23" t="e">
        <f>IF(COUNTIF(Visualisations!I$42:I$44,H3)&gt;0,NA(),IF(ISNUMBER(H3),H3,NA()))</f>
        <v>#N/A</v>
      </c>
      <c r="I103" s="23" t="e">
        <f>IF(COUNTIF(Visualisations!J$42:J$44,I3)&gt;0,NA(),IF(ISNUMBER(I3),I3,NA()))</f>
        <v>#N/A</v>
      </c>
      <c r="J103" s="23" t="e">
        <f>IF(COUNTIF(Visualisations!K$42:K$44,J3)&gt;0,NA(),IF(ISNUMBER(J3),J3,NA()))</f>
        <v>#N/A</v>
      </c>
      <c r="K103" s="23" t="e">
        <f>IF(COUNTIF(Visualisations!L$42:L$44,K3)&gt;0,NA(),IF(ISNUMBER(K3),K3,NA()))</f>
        <v>#N/A</v>
      </c>
      <c r="L103" s="23" t="e">
        <f>IF(COUNTIF(Visualisations!M$42:M$44,L3)&gt;0,NA(),IF(ISNUMBER(L3),L3,NA()))</f>
        <v>#N/A</v>
      </c>
      <c r="M103" s="23" t="e">
        <f>IF(COUNTIF(Visualisations!N$42:N$44,M3)&gt;0,NA(),IF(ISNUMBER(M3),M3,NA()))</f>
        <v>#N/A</v>
      </c>
      <c r="N103" s="23" t="e">
        <f>IF(COUNTIF(Visualisations!O$42:O$44,N3)&gt;0,NA(),IF(ISNUMBER(N3),N3,NA()))</f>
        <v>#N/A</v>
      </c>
      <c r="O103" s="23" t="e">
        <f>IF(COUNTIF(Visualisations!P$42:P$44,O3)&gt;0,NA(),IF(ISNUMBER(O3),O3,NA()))</f>
        <v>#N/A</v>
      </c>
      <c r="P103" s="23" t="e">
        <f>IF(COUNTIF(Visualisations!Q$42:Q$44,P3)&gt;0,NA(),IF(ISNUMBER(P3),P3,NA()))</f>
        <v>#N/A</v>
      </c>
      <c r="Q103" s="23" t="e">
        <f>IF(COUNTIF(Visualisations!R$42:R$44,Q3)&gt;0,NA(),IF(ISNUMBER(Q3),Q3,NA()))</f>
        <v>#N/A</v>
      </c>
      <c r="R103" s="23" t="e">
        <f>IF(COUNTIF(Visualisations!S$42:S$44,R3)&gt;0,NA(),IF(ISNUMBER(R3),R3,NA()))</f>
        <v>#N/A</v>
      </c>
      <c r="S103" s="23" t="e">
        <f>IF(COUNTIF(Visualisations!T$42:T$44,S3)&gt;0,NA(),IF(ISNUMBER(S3),S3,NA()))</f>
        <v>#N/A</v>
      </c>
      <c r="T103" s="23" t="e">
        <f>IF(COUNTIF(Visualisations!U$42:U$44,T3)&gt;0,NA(),IF(ISNUMBER(T3),T3,NA()))</f>
        <v>#N/A</v>
      </c>
      <c r="U103" s="23" t="e">
        <f>IF(COUNTIF(Visualisations!V$42:V$44,U3)&gt;0,NA(),IF(ISNUMBER(U3),U3,NA()))</f>
        <v>#N/A</v>
      </c>
      <c r="V103" s="23"/>
    </row>
    <row r="104" spans="1:22" x14ac:dyDescent="0.2">
      <c r="A104" s="23">
        <f>IF(COUNTIF(Visualisations!B$42:B$44,A4)&gt;0,NA(),IF(ISNUMBER(A4),A4,NA()))</f>
        <v>0.88520336397412291</v>
      </c>
      <c r="B104" s="23" t="e">
        <f>IF(COUNTIF(Visualisations!C$42:C$44,B4)&gt;0,NA(),IF(ISNUMBER(B4),B4,NA()))</f>
        <v>#N/A</v>
      </c>
      <c r="C104" s="23" t="e">
        <f>IF(COUNTIF(Visualisations!D$42:D$44,C4)&gt;0,NA(),IF(ISNUMBER(C4),C4,NA()))</f>
        <v>#N/A</v>
      </c>
      <c r="D104" s="23" t="e">
        <f>IF(COUNTIF(Visualisations!E$42:E$44,D4)&gt;0,NA(),IF(ISNUMBER(D4),D4,NA()))</f>
        <v>#N/A</v>
      </c>
      <c r="E104" s="23" t="e">
        <f>IF(COUNTIF(Visualisations!F$42:F$44,E4)&gt;0,NA(),IF(ISNUMBER(E4),E4,NA()))</f>
        <v>#N/A</v>
      </c>
      <c r="F104" s="23" t="e">
        <f>IF(COUNTIF(Visualisations!G$42:G$44,F4)&gt;0,NA(),IF(ISNUMBER(F4),F4,NA()))</f>
        <v>#N/A</v>
      </c>
      <c r="G104" s="23" t="e">
        <f>IF(COUNTIF(Visualisations!H$42:H$44,G4)&gt;0,NA(),IF(ISNUMBER(G4),G4,NA()))</f>
        <v>#N/A</v>
      </c>
      <c r="H104" s="23" t="e">
        <f>IF(COUNTIF(Visualisations!I$42:I$44,H4)&gt;0,NA(),IF(ISNUMBER(H4),H4,NA()))</f>
        <v>#N/A</v>
      </c>
      <c r="I104" s="23" t="e">
        <f>IF(COUNTIF(Visualisations!J$42:J$44,I4)&gt;0,NA(),IF(ISNUMBER(I4),I4,NA()))</f>
        <v>#N/A</v>
      </c>
      <c r="J104" s="23" t="e">
        <f>IF(COUNTIF(Visualisations!K$42:K$44,J4)&gt;0,NA(),IF(ISNUMBER(J4),J4,NA()))</f>
        <v>#N/A</v>
      </c>
      <c r="K104" s="23" t="e">
        <f>IF(COUNTIF(Visualisations!L$42:L$44,K4)&gt;0,NA(),IF(ISNUMBER(K4),K4,NA()))</f>
        <v>#N/A</v>
      </c>
      <c r="L104" s="23" t="e">
        <f>IF(COUNTIF(Visualisations!M$42:M$44,L4)&gt;0,NA(),IF(ISNUMBER(L4),L4,NA()))</f>
        <v>#N/A</v>
      </c>
      <c r="M104" s="23" t="e">
        <f>IF(COUNTIF(Visualisations!N$42:N$44,M4)&gt;0,NA(),IF(ISNUMBER(M4),M4,NA()))</f>
        <v>#N/A</v>
      </c>
      <c r="N104" s="23" t="e">
        <f>IF(COUNTIF(Visualisations!O$42:O$44,N4)&gt;0,NA(),IF(ISNUMBER(N4),N4,NA()))</f>
        <v>#N/A</v>
      </c>
      <c r="O104" s="23" t="e">
        <f>IF(COUNTIF(Visualisations!P$42:P$44,O4)&gt;0,NA(),IF(ISNUMBER(O4),O4,NA()))</f>
        <v>#N/A</v>
      </c>
      <c r="P104" s="23" t="e">
        <f>IF(COUNTIF(Visualisations!Q$42:Q$44,P4)&gt;0,NA(),IF(ISNUMBER(P4),P4,NA()))</f>
        <v>#N/A</v>
      </c>
      <c r="Q104" s="23" t="e">
        <f>IF(COUNTIF(Visualisations!R$42:R$44,Q4)&gt;0,NA(),IF(ISNUMBER(Q4),Q4,NA()))</f>
        <v>#N/A</v>
      </c>
      <c r="R104" s="23" t="e">
        <f>IF(COUNTIF(Visualisations!S$42:S$44,R4)&gt;0,NA(),IF(ISNUMBER(R4),R4,NA()))</f>
        <v>#N/A</v>
      </c>
      <c r="S104" s="23" t="e">
        <f>IF(COUNTIF(Visualisations!T$42:T$44,S4)&gt;0,NA(),IF(ISNUMBER(S4),S4,NA()))</f>
        <v>#N/A</v>
      </c>
      <c r="T104" s="23" t="e">
        <f>IF(COUNTIF(Visualisations!U$42:U$44,T4)&gt;0,NA(),IF(ISNUMBER(T4),T4,NA()))</f>
        <v>#N/A</v>
      </c>
      <c r="U104" s="23" t="e">
        <f>IF(COUNTIF(Visualisations!V$42:V$44,U4)&gt;0,NA(),IF(ISNUMBER(U4),U4,NA()))</f>
        <v>#N/A</v>
      </c>
      <c r="V104" s="23"/>
    </row>
    <row r="105" spans="1:22" x14ac:dyDescent="0.2">
      <c r="A105" s="23">
        <f>IF(COUNTIF(Visualisations!B$42:B$44,A5)&gt;0,NA(),IF(ISNUMBER(A5),A5,NA()))</f>
        <v>1.3897140269358663</v>
      </c>
      <c r="B105" s="23" t="e">
        <f>IF(COUNTIF(Visualisations!C$42:C$44,B5)&gt;0,NA(),IF(ISNUMBER(B5),B5,NA()))</f>
        <v>#N/A</v>
      </c>
      <c r="C105" s="23" t="e">
        <f>IF(COUNTIF(Visualisations!D$42:D$44,C5)&gt;0,NA(),IF(ISNUMBER(C5),C5,NA()))</f>
        <v>#N/A</v>
      </c>
      <c r="D105" s="23" t="e">
        <f>IF(COUNTIF(Visualisations!E$42:E$44,D5)&gt;0,NA(),IF(ISNUMBER(D5),D5,NA()))</f>
        <v>#N/A</v>
      </c>
      <c r="E105" s="23" t="e">
        <f>IF(COUNTIF(Visualisations!F$42:F$44,E5)&gt;0,NA(),IF(ISNUMBER(E5),E5,NA()))</f>
        <v>#N/A</v>
      </c>
      <c r="F105" s="23" t="e">
        <f>IF(COUNTIF(Visualisations!G$42:G$44,F5)&gt;0,NA(),IF(ISNUMBER(F5),F5,NA()))</f>
        <v>#N/A</v>
      </c>
      <c r="G105" s="23" t="e">
        <f>IF(COUNTIF(Visualisations!H$42:H$44,G5)&gt;0,NA(),IF(ISNUMBER(G5),G5,NA()))</f>
        <v>#N/A</v>
      </c>
      <c r="H105" s="23" t="e">
        <f>IF(COUNTIF(Visualisations!I$42:I$44,H5)&gt;0,NA(),IF(ISNUMBER(H5),H5,NA()))</f>
        <v>#N/A</v>
      </c>
      <c r="I105" s="23" t="e">
        <f>IF(COUNTIF(Visualisations!J$42:J$44,I5)&gt;0,NA(),IF(ISNUMBER(I5),I5,NA()))</f>
        <v>#N/A</v>
      </c>
      <c r="J105" s="23" t="e">
        <f>IF(COUNTIF(Visualisations!K$42:K$44,J5)&gt;0,NA(),IF(ISNUMBER(J5),J5,NA()))</f>
        <v>#N/A</v>
      </c>
      <c r="K105" s="23" t="e">
        <f>IF(COUNTIF(Visualisations!L$42:L$44,K5)&gt;0,NA(),IF(ISNUMBER(K5),K5,NA()))</f>
        <v>#N/A</v>
      </c>
      <c r="L105" s="23" t="e">
        <f>IF(COUNTIF(Visualisations!M$42:M$44,L5)&gt;0,NA(),IF(ISNUMBER(L5),L5,NA()))</f>
        <v>#N/A</v>
      </c>
      <c r="M105" s="23" t="e">
        <f>IF(COUNTIF(Visualisations!N$42:N$44,M5)&gt;0,NA(),IF(ISNUMBER(M5),M5,NA()))</f>
        <v>#N/A</v>
      </c>
      <c r="N105" s="23" t="e">
        <f>IF(COUNTIF(Visualisations!O$42:O$44,N5)&gt;0,NA(),IF(ISNUMBER(N5),N5,NA()))</f>
        <v>#N/A</v>
      </c>
      <c r="O105" s="23" t="e">
        <f>IF(COUNTIF(Visualisations!P$42:P$44,O5)&gt;0,NA(),IF(ISNUMBER(O5),O5,NA()))</f>
        <v>#N/A</v>
      </c>
      <c r="P105" s="23" t="e">
        <f>IF(COUNTIF(Visualisations!Q$42:Q$44,P5)&gt;0,NA(),IF(ISNUMBER(P5),P5,NA()))</f>
        <v>#N/A</v>
      </c>
      <c r="Q105" s="23" t="e">
        <f>IF(COUNTIF(Visualisations!R$42:R$44,Q5)&gt;0,NA(),IF(ISNUMBER(Q5),Q5,NA()))</f>
        <v>#N/A</v>
      </c>
      <c r="R105" s="23" t="e">
        <f>IF(COUNTIF(Visualisations!S$42:S$44,R5)&gt;0,NA(),IF(ISNUMBER(R5),R5,NA()))</f>
        <v>#N/A</v>
      </c>
      <c r="S105" s="23" t="e">
        <f>IF(COUNTIF(Visualisations!T$42:T$44,S5)&gt;0,NA(),IF(ISNUMBER(S5),S5,NA()))</f>
        <v>#N/A</v>
      </c>
      <c r="T105" s="23" t="e">
        <f>IF(COUNTIF(Visualisations!U$42:U$44,T5)&gt;0,NA(),IF(ISNUMBER(T5),T5,NA()))</f>
        <v>#N/A</v>
      </c>
      <c r="U105" s="23" t="e">
        <f>IF(COUNTIF(Visualisations!V$42:V$44,U5)&gt;0,NA(),IF(ISNUMBER(U5),U5,NA()))</f>
        <v>#N/A</v>
      </c>
      <c r="V105" s="23"/>
    </row>
    <row r="106" spans="1:22" x14ac:dyDescent="0.2">
      <c r="A106" s="23">
        <f>IF(COUNTIF(Visualisations!B$42:B$44,A6)&gt;0,NA(),IF(ISNUMBER(A6),A6,NA()))</f>
        <v>2.1769870800476143</v>
      </c>
      <c r="B106" s="23" t="e">
        <f>IF(COUNTIF(Visualisations!C$42:C$44,B6)&gt;0,NA(),IF(ISNUMBER(B6),B6,NA()))</f>
        <v>#N/A</v>
      </c>
      <c r="C106" s="23" t="e">
        <f>IF(COUNTIF(Visualisations!D$42:D$44,C6)&gt;0,NA(),IF(ISNUMBER(C6),C6,NA()))</f>
        <v>#N/A</v>
      </c>
      <c r="D106" s="23" t="e">
        <f>IF(COUNTIF(Visualisations!E$42:E$44,D6)&gt;0,NA(),IF(ISNUMBER(D6),D6,NA()))</f>
        <v>#N/A</v>
      </c>
      <c r="E106" s="23" t="e">
        <f>IF(COUNTIF(Visualisations!F$42:F$44,E6)&gt;0,NA(),IF(ISNUMBER(E6),E6,NA()))</f>
        <v>#N/A</v>
      </c>
      <c r="F106" s="23" t="e">
        <f>IF(COUNTIF(Visualisations!G$42:G$44,F6)&gt;0,NA(),IF(ISNUMBER(F6),F6,NA()))</f>
        <v>#N/A</v>
      </c>
      <c r="G106" s="23" t="e">
        <f>IF(COUNTIF(Visualisations!H$42:H$44,G6)&gt;0,NA(),IF(ISNUMBER(G6),G6,NA()))</f>
        <v>#N/A</v>
      </c>
      <c r="H106" s="23" t="e">
        <f>IF(COUNTIF(Visualisations!I$42:I$44,H6)&gt;0,NA(),IF(ISNUMBER(H6),H6,NA()))</f>
        <v>#N/A</v>
      </c>
      <c r="I106" s="23" t="e">
        <f>IF(COUNTIF(Visualisations!J$42:J$44,I6)&gt;0,NA(),IF(ISNUMBER(I6),I6,NA()))</f>
        <v>#N/A</v>
      </c>
      <c r="J106" s="23" t="e">
        <f>IF(COUNTIF(Visualisations!K$42:K$44,J6)&gt;0,NA(),IF(ISNUMBER(J6),J6,NA()))</f>
        <v>#N/A</v>
      </c>
      <c r="K106" s="23" t="e">
        <f>IF(COUNTIF(Visualisations!L$42:L$44,K6)&gt;0,NA(),IF(ISNUMBER(K6),K6,NA()))</f>
        <v>#N/A</v>
      </c>
      <c r="L106" s="23" t="e">
        <f>IF(COUNTIF(Visualisations!M$42:M$44,L6)&gt;0,NA(),IF(ISNUMBER(L6),L6,NA()))</f>
        <v>#N/A</v>
      </c>
      <c r="M106" s="23" t="e">
        <f>IF(COUNTIF(Visualisations!N$42:N$44,M6)&gt;0,NA(),IF(ISNUMBER(M6),M6,NA()))</f>
        <v>#N/A</v>
      </c>
      <c r="N106" s="23" t="e">
        <f>IF(COUNTIF(Visualisations!O$42:O$44,N6)&gt;0,NA(),IF(ISNUMBER(N6),N6,NA()))</f>
        <v>#N/A</v>
      </c>
      <c r="O106" s="23" t="e">
        <f>IF(COUNTIF(Visualisations!P$42:P$44,O6)&gt;0,NA(),IF(ISNUMBER(O6),O6,NA()))</f>
        <v>#N/A</v>
      </c>
      <c r="P106" s="23" t="e">
        <f>IF(COUNTIF(Visualisations!Q$42:Q$44,P6)&gt;0,NA(),IF(ISNUMBER(P6),P6,NA()))</f>
        <v>#N/A</v>
      </c>
      <c r="Q106" s="23" t="e">
        <f>IF(COUNTIF(Visualisations!R$42:R$44,Q6)&gt;0,NA(),IF(ISNUMBER(Q6),Q6,NA()))</f>
        <v>#N/A</v>
      </c>
      <c r="R106" s="23" t="e">
        <f>IF(COUNTIF(Visualisations!S$42:S$44,R6)&gt;0,NA(),IF(ISNUMBER(R6),R6,NA()))</f>
        <v>#N/A</v>
      </c>
      <c r="S106" s="23" t="e">
        <f>IF(COUNTIF(Visualisations!T$42:T$44,S6)&gt;0,NA(),IF(ISNUMBER(S6),S6,NA()))</f>
        <v>#N/A</v>
      </c>
      <c r="T106" s="23" t="e">
        <f>IF(COUNTIF(Visualisations!U$42:U$44,T6)&gt;0,NA(),IF(ISNUMBER(T6),T6,NA()))</f>
        <v>#N/A</v>
      </c>
      <c r="U106" s="23" t="e">
        <f>IF(COUNTIF(Visualisations!V$42:V$44,U6)&gt;0,NA(),IF(ISNUMBER(U6),U6,NA()))</f>
        <v>#N/A</v>
      </c>
      <c r="V106" s="23"/>
    </row>
    <row r="107" spans="1:22" x14ac:dyDescent="0.2">
      <c r="A107" s="23">
        <f>IF(COUNTIF(Visualisations!B$42:B$44,A7)&gt;0,NA(),IF(ISNUMBER(A7),A7,NA()))</f>
        <v>3.3946839329577898</v>
      </c>
      <c r="B107" s="23" t="e">
        <f>IF(COUNTIF(Visualisations!C$42:C$44,B7)&gt;0,NA(),IF(ISNUMBER(B7),B7,NA()))</f>
        <v>#N/A</v>
      </c>
      <c r="C107" s="23" t="e">
        <f>IF(COUNTIF(Visualisations!D$42:D$44,C7)&gt;0,NA(),IF(ISNUMBER(C7),C7,NA()))</f>
        <v>#N/A</v>
      </c>
      <c r="D107" s="23" t="e">
        <f>IF(COUNTIF(Visualisations!E$42:E$44,D7)&gt;0,NA(),IF(ISNUMBER(D7),D7,NA()))</f>
        <v>#N/A</v>
      </c>
      <c r="E107" s="23" t="e">
        <f>IF(COUNTIF(Visualisations!F$42:F$44,E7)&gt;0,NA(),IF(ISNUMBER(E7),E7,NA()))</f>
        <v>#N/A</v>
      </c>
      <c r="F107" s="23" t="e">
        <f>IF(COUNTIF(Visualisations!G$42:G$44,F7)&gt;0,NA(),IF(ISNUMBER(F7),F7,NA()))</f>
        <v>#N/A</v>
      </c>
      <c r="G107" s="23" t="e">
        <f>IF(COUNTIF(Visualisations!H$42:H$44,G7)&gt;0,NA(),IF(ISNUMBER(G7),G7,NA()))</f>
        <v>#N/A</v>
      </c>
      <c r="H107" s="23" t="e">
        <f>IF(COUNTIF(Visualisations!I$42:I$44,H7)&gt;0,NA(),IF(ISNUMBER(H7),H7,NA()))</f>
        <v>#N/A</v>
      </c>
      <c r="I107" s="23" t="e">
        <f>IF(COUNTIF(Visualisations!J$42:J$44,I7)&gt;0,NA(),IF(ISNUMBER(I7),I7,NA()))</f>
        <v>#N/A</v>
      </c>
      <c r="J107" s="23" t="e">
        <f>IF(COUNTIF(Visualisations!K$42:K$44,J7)&gt;0,NA(),IF(ISNUMBER(J7),J7,NA()))</f>
        <v>#N/A</v>
      </c>
      <c r="K107" s="23" t="e">
        <f>IF(COUNTIF(Visualisations!L$42:L$44,K7)&gt;0,NA(),IF(ISNUMBER(K7),K7,NA()))</f>
        <v>#N/A</v>
      </c>
      <c r="L107" s="23" t="e">
        <f>IF(COUNTIF(Visualisations!M$42:M$44,L7)&gt;0,NA(),IF(ISNUMBER(L7),L7,NA()))</f>
        <v>#N/A</v>
      </c>
      <c r="M107" s="23" t="e">
        <f>IF(COUNTIF(Visualisations!N$42:N$44,M7)&gt;0,NA(),IF(ISNUMBER(M7),M7,NA()))</f>
        <v>#N/A</v>
      </c>
      <c r="N107" s="23" t="e">
        <f>IF(COUNTIF(Visualisations!O$42:O$44,N7)&gt;0,NA(),IF(ISNUMBER(N7),N7,NA()))</f>
        <v>#N/A</v>
      </c>
      <c r="O107" s="23" t="e">
        <f>IF(COUNTIF(Visualisations!P$42:P$44,O7)&gt;0,NA(),IF(ISNUMBER(O7),O7,NA()))</f>
        <v>#N/A</v>
      </c>
      <c r="P107" s="23" t="e">
        <f>IF(COUNTIF(Visualisations!Q$42:Q$44,P7)&gt;0,NA(),IF(ISNUMBER(P7),P7,NA()))</f>
        <v>#N/A</v>
      </c>
      <c r="Q107" s="23" t="e">
        <f>IF(COUNTIF(Visualisations!R$42:R$44,Q7)&gt;0,NA(),IF(ISNUMBER(Q7),Q7,NA()))</f>
        <v>#N/A</v>
      </c>
      <c r="R107" s="23" t="e">
        <f>IF(COUNTIF(Visualisations!S$42:S$44,R7)&gt;0,NA(),IF(ISNUMBER(R7),R7,NA()))</f>
        <v>#N/A</v>
      </c>
      <c r="S107" s="23" t="e">
        <f>IF(COUNTIF(Visualisations!T$42:T$44,S7)&gt;0,NA(),IF(ISNUMBER(S7),S7,NA()))</f>
        <v>#N/A</v>
      </c>
      <c r="T107" s="23" t="e">
        <f>IF(COUNTIF(Visualisations!U$42:U$44,T7)&gt;0,NA(),IF(ISNUMBER(T7),T7,NA()))</f>
        <v>#N/A</v>
      </c>
      <c r="U107" s="23" t="e">
        <f>IF(COUNTIF(Visualisations!V$42:V$44,U7)&gt;0,NA(),IF(ISNUMBER(U7),U7,NA()))</f>
        <v>#N/A</v>
      </c>
      <c r="V107" s="23"/>
    </row>
    <row r="108" spans="1:22" x14ac:dyDescent="0.2">
      <c r="A108" s="23">
        <f>IF(COUNTIF(Visualisations!B$42:B$44,A8)&gt;0,NA(),IF(ISNUMBER(A8),A8,NA()))</f>
        <v>5.2349003536572729</v>
      </c>
      <c r="B108" s="23" t="e">
        <f>IF(COUNTIF(Visualisations!C$42:C$44,B8)&gt;0,NA(),IF(ISNUMBER(B8),B8,NA()))</f>
        <v>#N/A</v>
      </c>
      <c r="C108" s="23" t="e">
        <f>IF(COUNTIF(Visualisations!D$42:D$44,C8)&gt;0,NA(),IF(ISNUMBER(C8),C8,NA()))</f>
        <v>#N/A</v>
      </c>
      <c r="D108" s="23" t="e">
        <f>IF(COUNTIF(Visualisations!E$42:E$44,D8)&gt;0,NA(),IF(ISNUMBER(D8),D8,NA()))</f>
        <v>#N/A</v>
      </c>
      <c r="E108" s="23" t="e">
        <f>IF(COUNTIF(Visualisations!F$42:F$44,E8)&gt;0,NA(),IF(ISNUMBER(E8),E8,NA()))</f>
        <v>#N/A</v>
      </c>
      <c r="F108" s="23" t="e">
        <f>IF(COUNTIF(Visualisations!G$42:G$44,F8)&gt;0,NA(),IF(ISNUMBER(F8),F8,NA()))</f>
        <v>#N/A</v>
      </c>
      <c r="G108" s="23" t="e">
        <f>IF(COUNTIF(Visualisations!H$42:H$44,G8)&gt;0,NA(),IF(ISNUMBER(G8),G8,NA()))</f>
        <v>#N/A</v>
      </c>
      <c r="H108" s="23" t="e">
        <f>IF(COUNTIF(Visualisations!I$42:I$44,H8)&gt;0,NA(),IF(ISNUMBER(H8),H8,NA()))</f>
        <v>#N/A</v>
      </c>
      <c r="I108" s="23" t="e">
        <f>IF(COUNTIF(Visualisations!J$42:J$44,I8)&gt;0,NA(),IF(ISNUMBER(I8),I8,NA()))</f>
        <v>#N/A</v>
      </c>
      <c r="J108" s="23" t="e">
        <f>IF(COUNTIF(Visualisations!K$42:K$44,J8)&gt;0,NA(),IF(ISNUMBER(J8),J8,NA()))</f>
        <v>#N/A</v>
      </c>
      <c r="K108" s="23" t="e">
        <f>IF(COUNTIF(Visualisations!L$42:L$44,K8)&gt;0,NA(),IF(ISNUMBER(K8),K8,NA()))</f>
        <v>#N/A</v>
      </c>
      <c r="L108" s="23" t="e">
        <f>IF(COUNTIF(Visualisations!M$42:M$44,L8)&gt;0,NA(),IF(ISNUMBER(L8),L8,NA()))</f>
        <v>#N/A</v>
      </c>
      <c r="M108" s="23" t="e">
        <f>IF(COUNTIF(Visualisations!N$42:N$44,M8)&gt;0,NA(),IF(ISNUMBER(M8),M8,NA()))</f>
        <v>#N/A</v>
      </c>
      <c r="N108" s="23" t="e">
        <f>IF(COUNTIF(Visualisations!O$42:O$44,N8)&gt;0,NA(),IF(ISNUMBER(N8),N8,NA()))</f>
        <v>#N/A</v>
      </c>
      <c r="O108" s="23" t="e">
        <f>IF(COUNTIF(Visualisations!P$42:P$44,O8)&gt;0,NA(),IF(ISNUMBER(O8),O8,NA()))</f>
        <v>#N/A</v>
      </c>
      <c r="P108" s="23" t="e">
        <f>IF(COUNTIF(Visualisations!Q$42:Q$44,P8)&gt;0,NA(),IF(ISNUMBER(P8),P8,NA()))</f>
        <v>#N/A</v>
      </c>
      <c r="Q108" s="23" t="e">
        <f>IF(COUNTIF(Visualisations!R$42:R$44,Q8)&gt;0,NA(),IF(ISNUMBER(Q8),Q8,NA()))</f>
        <v>#N/A</v>
      </c>
      <c r="R108" s="23" t="e">
        <f>IF(COUNTIF(Visualisations!S$42:S$44,R8)&gt;0,NA(),IF(ISNUMBER(R8),R8,NA()))</f>
        <v>#N/A</v>
      </c>
      <c r="S108" s="23" t="e">
        <f>IF(COUNTIF(Visualisations!T$42:T$44,S8)&gt;0,NA(),IF(ISNUMBER(S8),S8,NA()))</f>
        <v>#N/A</v>
      </c>
      <c r="T108" s="23" t="e">
        <f>IF(COUNTIF(Visualisations!U$42:U$44,T8)&gt;0,NA(),IF(ISNUMBER(T8),T8,NA()))</f>
        <v>#N/A</v>
      </c>
      <c r="U108" s="23" t="e">
        <f>IF(COUNTIF(Visualisations!V$42:V$44,U8)&gt;0,NA(),IF(ISNUMBER(U8),U8,NA()))</f>
        <v>#N/A</v>
      </c>
      <c r="V108" s="23"/>
    </row>
    <row r="109" spans="1:22" x14ac:dyDescent="0.2">
      <c r="A109" s="23">
        <f>IF(COUNTIF(Visualisations!B$42:B$44,A9)&gt;0,NA(),IF(ISNUMBER(A9),A9,NA()))</f>
        <v>7.8529060494707696</v>
      </c>
      <c r="B109" s="23" t="e">
        <f>IF(COUNTIF(Visualisations!C$42:C$44,B9)&gt;0,NA(),IF(ISNUMBER(B9),B9,NA()))</f>
        <v>#N/A</v>
      </c>
      <c r="C109" s="23" t="e">
        <f>IF(COUNTIF(Visualisations!D$42:D$44,C9)&gt;0,NA(),IF(ISNUMBER(C9),C9,NA()))</f>
        <v>#N/A</v>
      </c>
      <c r="D109" s="23" t="e">
        <f>IF(COUNTIF(Visualisations!E$42:E$44,D9)&gt;0,NA(),IF(ISNUMBER(D9),D9,NA()))</f>
        <v>#N/A</v>
      </c>
      <c r="E109" s="23" t="e">
        <f>IF(COUNTIF(Visualisations!F$42:F$44,E9)&gt;0,NA(),IF(ISNUMBER(E9),E9,NA()))</f>
        <v>#N/A</v>
      </c>
      <c r="F109" s="23" t="e">
        <f>IF(COUNTIF(Visualisations!G$42:G$44,F9)&gt;0,NA(),IF(ISNUMBER(F9),F9,NA()))</f>
        <v>#N/A</v>
      </c>
      <c r="G109" s="23" t="e">
        <f>IF(COUNTIF(Visualisations!H$42:H$44,G9)&gt;0,NA(),IF(ISNUMBER(G9),G9,NA()))</f>
        <v>#N/A</v>
      </c>
      <c r="H109" s="23" t="e">
        <f>IF(COUNTIF(Visualisations!I$42:I$44,H9)&gt;0,NA(),IF(ISNUMBER(H9),H9,NA()))</f>
        <v>#N/A</v>
      </c>
      <c r="I109" s="23" t="e">
        <f>IF(COUNTIF(Visualisations!J$42:J$44,I9)&gt;0,NA(),IF(ISNUMBER(I9),I9,NA()))</f>
        <v>#N/A</v>
      </c>
      <c r="J109" s="23" t="e">
        <f>IF(COUNTIF(Visualisations!K$42:K$44,J9)&gt;0,NA(),IF(ISNUMBER(J9),J9,NA()))</f>
        <v>#N/A</v>
      </c>
      <c r="K109" s="23" t="e">
        <f>IF(COUNTIF(Visualisations!L$42:L$44,K9)&gt;0,NA(),IF(ISNUMBER(K9),K9,NA()))</f>
        <v>#N/A</v>
      </c>
      <c r="L109" s="23" t="e">
        <f>IF(COUNTIF(Visualisations!M$42:M$44,L9)&gt;0,NA(),IF(ISNUMBER(L9),L9,NA()))</f>
        <v>#N/A</v>
      </c>
      <c r="M109" s="23" t="e">
        <f>IF(COUNTIF(Visualisations!N$42:N$44,M9)&gt;0,NA(),IF(ISNUMBER(M9),M9,NA()))</f>
        <v>#N/A</v>
      </c>
      <c r="N109" s="23" t="e">
        <f>IF(COUNTIF(Visualisations!O$42:O$44,N9)&gt;0,NA(),IF(ISNUMBER(N9),N9,NA()))</f>
        <v>#N/A</v>
      </c>
      <c r="O109" s="23" t="e">
        <f>IF(COUNTIF(Visualisations!P$42:P$44,O9)&gt;0,NA(),IF(ISNUMBER(O9),O9,NA()))</f>
        <v>#N/A</v>
      </c>
      <c r="P109" s="23" t="e">
        <f>IF(COUNTIF(Visualisations!Q$42:Q$44,P9)&gt;0,NA(),IF(ISNUMBER(P9),P9,NA()))</f>
        <v>#N/A</v>
      </c>
      <c r="Q109" s="23" t="e">
        <f>IF(COUNTIF(Visualisations!R$42:R$44,Q9)&gt;0,NA(),IF(ISNUMBER(Q9),Q9,NA()))</f>
        <v>#N/A</v>
      </c>
      <c r="R109" s="23" t="e">
        <f>IF(COUNTIF(Visualisations!S$42:S$44,R9)&gt;0,NA(),IF(ISNUMBER(R9),R9,NA()))</f>
        <v>#N/A</v>
      </c>
      <c r="S109" s="23" t="e">
        <f>IF(COUNTIF(Visualisations!T$42:T$44,S9)&gt;0,NA(),IF(ISNUMBER(S9),S9,NA()))</f>
        <v>#N/A</v>
      </c>
      <c r="T109" s="23" t="e">
        <f>IF(COUNTIF(Visualisations!U$42:U$44,T9)&gt;0,NA(),IF(ISNUMBER(T9),T9,NA()))</f>
        <v>#N/A</v>
      </c>
      <c r="U109" s="23" t="e">
        <f>IF(COUNTIF(Visualisations!V$42:V$44,U9)&gt;0,NA(),IF(ISNUMBER(U9),U9,NA()))</f>
        <v>#N/A</v>
      </c>
      <c r="V109" s="23"/>
    </row>
    <row r="110" spans="1:22" x14ac:dyDescent="0.2">
      <c r="A110" s="23">
        <f>IF(COUNTIF(Visualisations!B$42:B$44,A10)&gt;0,NA(),IF(ISNUMBER(A10),A10,NA()))</f>
        <v>11.29957885820402</v>
      </c>
      <c r="B110" s="23" t="e">
        <f>IF(COUNTIF(Visualisations!C$42:C$44,B10)&gt;0,NA(),IF(ISNUMBER(B10),B10,NA()))</f>
        <v>#N/A</v>
      </c>
      <c r="C110" s="23" t="e">
        <f>IF(COUNTIF(Visualisations!D$42:D$44,C10)&gt;0,NA(),IF(ISNUMBER(C10),C10,NA()))</f>
        <v>#N/A</v>
      </c>
      <c r="D110" s="23" t="e">
        <f>IF(COUNTIF(Visualisations!E$42:E$44,D10)&gt;0,NA(),IF(ISNUMBER(D10),D10,NA()))</f>
        <v>#N/A</v>
      </c>
      <c r="E110" s="23" t="e">
        <f>IF(COUNTIF(Visualisations!F$42:F$44,E10)&gt;0,NA(),IF(ISNUMBER(E10),E10,NA()))</f>
        <v>#N/A</v>
      </c>
      <c r="F110" s="23" t="e">
        <f>IF(COUNTIF(Visualisations!G$42:G$44,F10)&gt;0,NA(),IF(ISNUMBER(F10),F10,NA()))</f>
        <v>#N/A</v>
      </c>
      <c r="G110" s="23" t="e">
        <f>IF(COUNTIF(Visualisations!H$42:H$44,G10)&gt;0,NA(),IF(ISNUMBER(G10),G10,NA()))</f>
        <v>#N/A</v>
      </c>
      <c r="H110" s="23" t="e">
        <f>IF(COUNTIF(Visualisations!I$42:I$44,H10)&gt;0,NA(),IF(ISNUMBER(H10),H10,NA()))</f>
        <v>#N/A</v>
      </c>
      <c r="I110" s="23" t="e">
        <f>IF(COUNTIF(Visualisations!J$42:J$44,I10)&gt;0,NA(),IF(ISNUMBER(I10),I10,NA()))</f>
        <v>#N/A</v>
      </c>
      <c r="J110" s="23" t="e">
        <f>IF(COUNTIF(Visualisations!K$42:K$44,J10)&gt;0,NA(),IF(ISNUMBER(J10),J10,NA()))</f>
        <v>#N/A</v>
      </c>
      <c r="K110" s="23" t="e">
        <f>IF(COUNTIF(Visualisations!L$42:L$44,K10)&gt;0,NA(),IF(ISNUMBER(K10),K10,NA()))</f>
        <v>#N/A</v>
      </c>
      <c r="L110" s="23" t="e">
        <f>IF(COUNTIF(Visualisations!M$42:M$44,L10)&gt;0,NA(),IF(ISNUMBER(L10),L10,NA()))</f>
        <v>#N/A</v>
      </c>
      <c r="M110" s="23" t="e">
        <f>IF(COUNTIF(Visualisations!N$42:N$44,M10)&gt;0,NA(),IF(ISNUMBER(M10),M10,NA()))</f>
        <v>#N/A</v>
      </c>
      <c r="N110" s="23" t="e">
        <f>IF(COUNTIF(Visualisations!O$42:O$44,N10)&gt;0,NA(),IF(ISNUMBER(N10),N10,NA()))</f>
        <v>#N/A</v>
      </c>
      <c r="O110" s="23" t="e">
        <f>IF(COUNTIF(Visualisations!P$42:P$44,O10)&gt;0,NA(),IF(ISNUMBER(O10),O10,NA()))</f>
        <v>#N/A</v>
      </c>
      <c r="P110" s="23" t="e">
        <f>IF(COUNTIF(Visualisations!Q$42:Q$44,P10)&gt;0,NA(),IF(ISNUMBER(P10),P10,NA()))</f>
        <v>#N/A</v>
      </c>
      <c r="Q110" s="23" t="e">
        <f>IF(COUNTIF(Visualisations!R$42:R$44,Q10)&gt;0,NA(),IF(ISNUMBER(Q10),Q10,NA()))</f>
        <v>#N/A</v>
      </c>
      <c r="R110" s="23" t="e">
        <f>IF(COUNTIF(Visualisations!S$42:S$44,R10)&gt;0,NA(),IF(ISNUMBER(R10),R10,NA()))</f>
        <v>#N/A</v>
      </c>
      <c r="S110" s="23" t="e">
        <f>IF(COUNTIF(Visualisations!T$42:T$44,S10)&gt;0,NA(),IF(ISNUMBER(S10),S10,NA()))</f>
        <v>#N/A</v>
      </c>
      <c r="T110" s="23" t="e">
        <f>IF(COUNTIF(Visualisations!U$42:U$44,T10)&gt;0,NA(),IF(ISNUMBER(T10),T10,NA()))</f>
        <v>#N/A</v>
      </c>
      <c r="U110" s="23" t="e">
        <f>IF(COUNTIF(Visualisations!V$42:V$44,U10)&gt;0,NA(),IF(ISNUMBER(U10),U10,NA()))</f>
        <v>#N/A</v>
      </c>
      <c r="V110" s="23"/>
    </row>
    <row r="111" spans="1:22" x14ac:dyDescent="0.2">
      <c r="A111" s="23">
        <f>IF(COUNTIF(Visualisations!B$42:B$44,A11)&gt;0,NA(),IF(ISNUMBER(A11),A11,NA()))</f>
        <v>15.716117393614285</v>
      </c>
      <c r="B111" s="23" t="e">
        <f>IF(COUNTIF(Visualisations!C$42:C$44,B11)&gt;0,NA(),IF(ISNUMBER(B11),B11,NA()))</f>
        <v>#N/A</v>
      </c>
      <c r="C111" s="23" t="e">
        <f>IF(COUNTIF(Visualisations!D$42:D$44,C11)&gt;0,NA(),IF(ISNUMBER(C11),C11,NA()))</f>
        <v>#N/A</v>
      </c>
      <c r="D111" s="23" t="e">
        <f>IF(COUNTIF(Visualisations!E$42:E$44,D11)&gt;0,NA(),IF(ISNUMBER(D11),D11,NA()))</f>
        <v>#N/A</v>
      </c>
      <c r="E111" s="23" t="e">
        <f>IF(COUNTIF(Visualisations!F$42:F$44,E11)&gt;0,NA(),IF(ISNUMBER(E11),E11,NA()))</f>
        <v>#N/A</v>
      </c>
      <c r="F111" s="23" t="e">
        <f>IF(COUNTIF(Visualisations!G$42:G$44,F11)&gt;0,NA(),IF(ISNUMBER(F11),F11,NA()))</f>
        <v>#N/A</v>
      </c>
      <c r="G111" s="23" t="e">
        <f>IF(COUNTIF(Visualisations!H$42:H$44,G11)&gt;0,NA(),IF(ISNUMBER(G11),G11,NA()))</f>
        <v>#N/A</v>
      </c>
      <c r="H111" s="23" t="e">
        <f>IF(COUNTIF(Visualisations!I$42:I$44,H11)&gt;0,NA(),IF(ISNUMBER(H11),H11,NA()))</f>
        <v>#N/A</v>
      </c>
      <c r="I111" s="23" t="e">
        <f>IF(COUNTIF(Visualisations!J$42:J$44,I11)&gt;0,NA(),IF(ISNUMBER(I11),I11,NA()))</f>
        <v>#N/A</v>
      </c>
      <c r="J111" s="23" t="e">
        <f>IF(COUNTIF(Visualisations!K$42:K$44,J11)&gt;0,NA(),IF(ISNUMBER(J11),J11,NA()))</f>
        <v>#N/A</v>
      </c>
      <c r="K111" s="23" t="e">
        <f>IF(COUNTIF(Visualisations!L$42:L$44,K11)&gt;0,NA(),IF(ISNUMBER(K11),K11,NA()))</f>
        <v>#N/A</v>
      </c>
      <c r="L111" s="23" t="e">
        <f>IF(COUNTIF(Visualisations!M$42:M$44,L11)&gt;0,NA(),IF(ISNUMBER(L11),L11,NA()))</f>
        <v>#N/A</v>
      </c>
      <c r="M111" s="23" t="e">
        <f>IF(COUNTIF(Visualisations!N$42:N$44,M11)&gt;0,NA(),IF(ISNUMBER(M11),M11,NA()))</f>
        <v>#N/A</v>
      </c>
      <c r="N111" s="23" t="e">
        <f>IF(COUNTIF(Visualisations!O$42:O$44,N11)&gt;0,NA(),IF(ISNUMBER(N11),N11,NA()))</f>
        <v>#N/A</v>
      </c>
      <c r="O111" s="23" t="e">
        <f>IF(COUNTIF(Visualisations!P$42:P$44,O11)&gt;0,NA(),IF(ISNUMBER(O11),O11,NA()))</f>
        <v>#N/A</v>
      </c>
      <c r="P111" s="23" t="e">
        <f>IF(COUNTIF(Visualisations!Q$42:Q$44,P11)&gt;0,NA(),IF(ISNUMBER(P11),P11,NA()))</f>
        <v>#N/A</v>
      </c>
      <c r="Q111" s="23" t="e">
        <f>IF(COUNTIF(Visualisations!R$42:R$44,Q11)&gt;0,NA(),IF(ISNUMBER(Q11),Q11,NA()))</f>
        <v>#N/A</v>
      </c>
      <c r="R111" s="23" t="e">
        <f>IF(COUNTIF(Visualisations!S$42:S$44,R11)&gt;0,NA(),IF(ISNUMBER(R11),R11,NA()))</f>
        <v>#N/A</v>
      </c>
      <c r="S111" s="23" t="e">
        <f>IF(COUNTIF(Visualisations!T$42:T$44,S11)&gt;0,NA(),IF(ISNUMBER(S11),S11,NA()))</f>
        <v>#N/A</v>
      </c>
      <c r="T111" s="23" t="e">
        <f>IF(COUNTIF(Visualisations!U$42:U$44,T11)&gt;0,NA(),IF(ISNUMBER(T11),T11,NA()))</f>
        <v>#N/A</v>
      </c>
      <c r="U111" s="23" t="e">
        <f>IF(COUNTIF(Visualisations!V$42:V$44,U11)&gt;0,NA(),IF(ISNUMBER(U11),U11,NA()))</f>
        <v>#N/A</v>
      </c>
      <c r="V111" s="23"/>
    </row>
    <row r="112" spans="1:22" x14ac:dyDescent="0.2">
      <c r="A112" s="23">
        <f>IF(COUNTIF(Visualisations!B$42:B$44,A12)&gt;0,NA(),IF(ISNUMBER(A12),A12,NA()))</f>
        <v>21.489838377638758</v>
      </c>
      <c r="B112" s="23" t="e">
        <f>IF(COUNTIF(Visualisations!C$42:C$44,B12)&gt;0,NA(),IF(ISNUMBER(B12),B12,NA()))</f>
        <v>#N/A</v>
      </c>
      <c r="C112" s="23" t="e">
        <f>IF(COUNTIF(Visualisations!D$42:D$44,C12)&gt;0,NA(),IF(ISNUMBER(C12),C12,NA()))</f>
        <v>#N/A</v>
      </c>
      <c r="D112" s="23" t="e">
        <f>IF(COUNTIF(Visualisations!E$42:E$44,D12)&gt;0,NA(),IF(ISNUMBER(D12),D12,NA()))</f>
        <v>#N/A</v>
      </c>
      <c r="E112" s="23" t="e">
        <f>IF(COUNTIF(Visualisations!F$42:F$44,E12)&gt;0,NA(),IF(ISNUMBER(E12),E12,NA()))</f>
        <v>#N/A</v>
      </c>
      <c r="F112" s="23" t="e">
        <f>IF(COUNTIF(Visualisations!G$42:G$44,F12)&gt;0,NA(),IF(ISNUMBER(F12),F12,NA()))</f>
        <v>#N/A</v>
      </c>
      <c r="G112" s="23" t="e">
        <f>IF(COUNTIF(Visualisations!H$42:H$44,G12)&gt;0,NA(),IF(ISNUMBER(G12),G12,NA()))</f>
        <v>#N/A</v>
      </c>
      <c r="H112" s="23" t="e">
        <f>IF(COUNTIF(Visualisations!I$42:I$44,H12)&gt;0,NA(),IF(ISNUMBER(H12),H12,NA()))</f>
        <v>#N/A</v>
      </c>
      <c r="I112" s="23" t="e">
        <f>IF(COUNTIF(Visualisations!J$42:J$44,I12)&gt;0,NA(),IF(ISNUMBER(I12),I12,NA()))</f>
        <v>#N/A</v>
      </c>
      <c r="J112" s="23" t="e">
        <f>IF(COUNTIF(Visualisations!K$42:K$44,J12)&gt;0,NA(),IF(ISNUMBER(J12),J12,NA()))</f>
        <v>#N/A</v>
      </c>
      <c r="K112" s="23" t="e">
        <f>IF(COUNTIF(Visualisations!L$42:L$44,K12)&gt;0,NA(),IF(ISNUMBER(K12),K12,NA()))</f>
        <v>#N/A</v>
      </c>
      <c r="L112" s="23" t="e">
        <f>IF(COUNTIF(Visualisations!M$42:M$44,L12)&gt;0,NA(),IF(ISNUMBER(L12),L12,NA()))</f>
        <v>#N/A</v>
      </c>
      <c r="M112" s="23" t="e">
        <f>IF(COUNTIF(Visualisations!N$42:N$44,M12)&gt;0,NA(),IF(ISNUMBER(M12),M12,NA()))</f>
        <v>#N/A</v>
      </c>
      <c r="N112" s="23" t="e">
        <f>IF(COUNTIF(Visualisations!O$42:O$44,N12)&gt;0,NA(),IF(ISNUMBER(N12),N12,NA()))</f>
        <v>#N/A</v>
      </c>
      <c r="O112" s="23" t="e">
        <f>IF(COUNTIF(Visualisations!P$42:P$44,O12)&gt;0,NA(),IF(ISNUMBER(O12),O12,NA()))</f>
        <v>#N/A</v>
      </c>
      <c r="P112" s="23" t="e">
        <f>IF(COUNTIF(Visualisations!Q$42:Q$44,P12)&gt;0,NA(),IF(ISNUMBER(P12),P12,NA()))</f>
        <v>#N/A</v>
      </c>
      <c r="Q112" s="23" t="e">
        <f>IF(COUNTIF(Visualisations!R$42:R$44,Q12)&gt;0,NA(),IF(ISNUMBER(Q12),Q12,NA()))</f>
        <v>#N/A</v>
      </c>
      <c r="R112" s="23" t="e">
        <f>IF(COUNTIF(Visualisations!S$42:S$44,R12)&gt;0,NA(),IF(ISNUMBER(R12),R12,NA()))</f>
        <v>#N/A</v>
      </c>
      <c r="S112" s="23" t="e">
        <f>IF(COUNTIF(Visualisations!T$42:T$44,S12)&gt;0,NA(),IF(ISNUMBER(S12),S12,NA()))</f>
        <v>#N/A</v>
      </c>
      <c r="T112" s="23" t="e">
        <f>IF(COUNTIF(Visualisations!U$42:U$44,T12)&gt;0,NA(),IF(ISNUMBER(T12),T12,NA()))</f>
        <v>#N/A</v>
      </c>
      <c r="U112" s="23" t="e">
        <f>IF(COUNTIF(Visualisations!V$42:V$44,U12)&gt;0,NA(),IF(ISNUMBER(U12),U12,NA()))</f>
        <v>#N/A</v>
      </c>
      <c r="V112" s="23"/>
    </row>
    <row r="113" spans="1:22" x14ac:dyDescent="0.2">
      <c r="A113" s="23">
        <f>IF(COUNTIF(Visualisations!B$42:B$44,A13)&gt;0,NA(),IF(ISNUMBER(A13),A13,NA()))</f>
        <v>29.327523196975047</v>
      </c>
      <c r="B113" s="23" t="e">
        <f>IF(COUNTIF(Visualisations!C$42:C$44,B13)&gt;0,NA(),IF(ISNUMBER(B13),B13,NA()))</f>
        <v>#N/A</v>
      </c>
      <c r="C113" s="23" t="e">
        <f>IF(COUNTIF(Visualisations!D$42:D$44,C13)&gt;0,NA(),IF(ISNUMBER(C13),C13,NA()))</f>
        <v>#N/A</v>
      </c>
      <c r="D113" s="23" t="e">
        <f>IF(COUNTIF(Visualisations!E$42:E$44,D13)&gt;0,NA(),IF(ISNUMBER(D13),D13,NA()))</f>
        <v>#N/A</v>
      </c>
      <c r="E113" s="23" t="e">
        <f>IF(COUNTIF(Visualisations!F$42:F$44,E13)&gt;0,NA(),IF(ISNUMBER(E13),E13,NA()))</f>
        <v>#N/A</v>
      </c>
      <c r="F113" s="23" t="e">
        <f>IF(COUNTIF(Visualisations!G$42:G$44,F13)&gt;0,NA(),IF(ISNUMBER(F13),F13,NA()))</f>
        <v>#N/A</v>
      </c>
      <c r="G113" s="23" t="e">
        <f>IF(COUNTIF(Visualisations!H$42:H$44,G13)&gt;0,NA(),IF(ISNUMBER(G13),G13,NA()))</f>
        <v>#N/A</v>
      </c>
      <c r="H113" s="23" t="e">
        <f>IF(COUNTIF(Visualisations!I$42:I$44,H13)&gt;0,NA(),IF(ISNUMBER(H13),H13,NA()))</f>
        <v>#N/A</v>
      </c>
      <c r="I113" s="23" t="e">
        <f>IF(COUNTIF(Visualisations!J$42:J$44,I13)&gt;0,NA(),IF(ISNUMBER(I13),I13,NA()))</f>
        <v>#N/A</v>
      </c>
      <c r="J113" s="23" t="e">
        <f>IF(COUNTIF(Visualisations!K$42:K$44,J13)&gt;0,NA(),IF(ISNUMBER(J13),J13,NA()))</f>
        <v>#N/A</v>
      </c>
      <c r="K113" s="23" t="e">
        <f>IF(COUNTIF(Visualisations!L$42:L$44,K13)&gt;0,NA(),IF(ISNUMBER(K13),K13,NA()))</f>
        <v>#N/A</v>
      </c>
      <c r="L113" s="23" t="e">
        <f>IF(COUNTIF(Visualisations!M$42:M$44,L13)&gt;0,NA(),IF(ISNUMBER(L13),L13,NA()))</f>
        <v>#N/A</v>
      </c>
      <c r="M113" s="23" t="e">
        <f>IF(COUNTIF(Visualisations!N$42:N$44,M13)&gt;0,NA(),IF(ISNUMBER(M13),M13,NA()))</f>
        <v>#N/A</v>
      </c>
      <c r="N113" s="23" t="e">
        <f>IF(COUNTIF(Visualisations!O$42:O$44,N13)&gt;0,NA(),IF(ISNUMBER(N13),N13,NA()))</f>
        <v>#N/A</v>
      </c>
      <c r="O113" s="23" t="e">
        <f>IF(COUNTIF(Visualisations!P$42:P$44,O13)&gt;0,NA(),IF(ISNUMBER(O13),O13,NA()))</f>
        <v>#N/A</v>
      </c>
      <c r="P113" s="23" t="e">
        <f>IF(COUNTIF(Visualisations!Q$42:Q$44,P13)&gt;0,NA(),IF(ISNUMBER(P13),P13,NA()))</f>
        <v>#N/A</v>
      </c>
      <c r="Q113" s="23" t="e">
        <f>IF(COUNTIF(Visualisations!R$42:R$44,Q13)&gt;0,NA(),IF(ISNUMBER(Q13),Q13,NA()))</f>
        <v>#N/A</v>
      </c>
      <c r="R113" s="23" t="e">
        <f>IF(COUNTIF(Visualisations!S$42:S$44,R13)&gt;0,NA(),IF(ISNUMBER(R13),R13,NA()))</f>
        <v>#N/A</v>
      </c>
      <c r="S113" s="23" t="e">
        <f>IF(COUNTIF(Visualisations!T$42:T$44,S13)&gt;0,NA(),IF(ISNUMBER(S13),S13,NA()))</f>
        <v>#N/A</v>
      </c>
      <c r="T113" s="23" t="e">
        <f>IF(COUNTIF(Visualisations!U$42:U$44,T13)&gt;0,NA(),IF(ISNUMBER(T13),T13,NA()))</f>
        <v>#N/A</v>
      </c>
      <c r="U113" s="23" t="e">
        <f>IF(COUNTIF(Visualisations!V$42:V$44,U13)&gt;0,NA(),IF(ISNUMBER(U13),U13,NA()))</f>
        <v>#N/A</v>
      </c>
      <c r="V113" s="23"/>
    </row>
    <row r="114" spans="1:22" x14ac:dyDescent="0.2">
      <c r="A114" s="23" t="e">
        <f>IF(COUNTIF(Visualisations!B$42:B$44,A14)&gt;0,NA(),IF(ISNUMBER(A14),A14,NA()))</f>
        <v>#N/A</v>
      </c>
      <c r="B114" s="23" t="e">
        <f>IF(COUNTIF(Visualisations!C$42:C$44,B14)&gt;0,NA(),IF(ISNUMBER(B14),B14,NA()))</f>
        <v>#N/A</v>
      </c>
      <c r="C114" s="23" t="e">
        <f>IF(COUNTIF(Visualisations!D$42:D$44,C14)&gt;0,NA(),IF(ISNUMBER(C14),C14,NA()))</f>
        <v>#N/A</v>
      </c>
      <c r="D114" s="23" t="e">
        <f>IF(COUNTIF(Visualisations!E$42:E$44,D14)&gt;0,NA(),IF(ISNUMBER(D14),D14,NA()))</f>
        <v>#N/A</v>
      </c>
      <c r="E114" s="23" t="e">
        <f>IF(COUNTIF(Visualisations!F$42:F$44,E14)&gt;0,NA(),IF(ISNUMBER(E14),E14,NA()))</f>
        <v>#N/A</v>
      </c>
      <c r="F114" s="23" t="e">
        <f>IF(COUNTIF(Visualisations!G$42:G$44,F14)&gt;0,NA(),IF(ISNUMBER(F14),F14,NA()))</f>
        <v>#N/A</v>
      </c>
      <c r="G114" s="23" t="e">
        <f>IF(COUNTIF(Visualisations!H$42:H$44,G14)&gt;0,NA(),IF(ISNUMBER(G14),G14,NA()))</f>
        <v>#N/A</v>
      </c>
      <c r="H114" s="23" t="e">
        <f>IF(COUNTIF(Visualisations!I$42:I$44,H14)&gt;0,NA(),IF(ISNUMBER(H14),H14,NA()))</f>
        <v>#N/A</v>
      </c>
      <c r="I114" s="23" t="e">
        <f>IF(COUNTIF(Visualisations!J$42:J$44,I14)&gt;0,NA(),IF(ISNUMBER(I14),I14,NA()))</f>
        <v>#N/A</v>
      </c>
      <c r="J114" s="23" t="e">
        <f>IF(COUNTIF(Visualisations!K$42:K$44,J14)&gt;0,NA(),IF(ISNUMBER(J14),J14,NA()))</f>
        <v>#N/A</v>
      </c>
      <c r="K114" s="23" t="e">
        <f>IF(COUNTIF(Visualisations!L$42:L$44,K14)&gt;0,NA(),IF(ISNUMBER(K14),K14,NA()))</f>
        <v>#N/A</v>
      </c>
      <c r="L114" s="23" t="e">
        <f>IF(COUNTIF(Visualisations!M$42:M$44,L14)&gt;0,NA(),IF(ISNUMBER(L14),L14,NA()))</f>
        <v>#N/A</v>
      </c>
      <c r="M114" s="23" t="e">
        <f>IF(COUNTIF(Visualisations!N$42:N$44,M14)&gt;0,NA(),IF(ISNUMBER(M14),M14,NA()))</f>
        <v>#N/A</v>
      </c>
      <c r="N114" s="23" t="e">
        <f>IF(COUNTIF(Visualisations!O$42:O$44,N14)&gt;0,NA(),IF(ISNUMBER(N14),N14,NA()))</f>
        <v>#N/A</v>
      </c>
      <c r="O114" s="23" t="e">
        <f>IF(COUNTIF(Visualisations!P$42:P$44,O14)&gt;0,NA(),IF(ISNUMBER(O14),O14,NA()))</f>
        <v>#N/A</v>
      </c>
      <c r="P114" s="23" t="e">
        <f>IF(COUNTIF(Visualisations!Q$42:Q$44,P14)&gt;0,NA(),IF(ISNUMBER(P14),P14,NA()))</f>
        <v>#N/A</v>
      </c>
      <c r="Q114" s="23" t="e">
        <f>IF(COUNTIF(Visualisations!R$42:R$44,Q14)&gt;0,NA(),IF(ISNUMBER(Q14),Q14,NA()))</f>
        <v>#N/A</v>
      </c>
      <c r="R114" s="23" t="e">
        <f>IF(COUNTIF(Visualisations!S$42:S$44,R14)&gt;0,NA(),IF(ISNUMBER(R14),R14,NA()))</f>
        <v>#N/A</v>
      </c>
      <c r="S114" s="23" t="e">
        <f>IF(COUNTIF(Visualisations!T$42:T$44,S14)&gt;0,NA(),IF(ISNUMBER(S14),S14,NA()))</f>
        <v>#N/A</v>
      </c>
      <c r="T114" s="23" t="e">
        <f>IF(COUNTIF(Visualisations!U$42:U$44,T14)&gt;0,NA(),IF(ISNUMBER(T14),T14,NA()))</f>
        <v>#N/A</v>
      </c>
      <c r="U114" s="23" t="e">
        <f>IF(COUNTIF(Visualisations!V$42:V$44,U14)&gt;0,NA(),IF(ISNUMBER(U14),U14,NA()))</f>
        <v>#N/A</v>
      </c>
      <c r="V114" s="23"/>
    </row>
    <row r="115" spans="1:22" x14ac:dyDescent="0.2">
      <c r="A115" s="23" t="e">
        <f>IF(COUNTIF(Visualisations!B$42:B$44,A15)&gt;0,NA(),IF(ISNUMBER(A15),A15,NA()))</f>
        <v>#N/A</v>
      </c>
      <c r="B115" s="23" t="e">
        <f>IF(COUNTIF(Visualisations!C$42:C$44,B15)&gt;0,NA(),IF(ISNUMBER(B15),B15,NA()))</f>
        <v>#N/A</v>
      </c>
      <c r="C115" s="23" t="e">
        <f>IF(COUNTIF(Visualisations!D$42:D$44,C15)&gt;0,NA(),IF(ISNUMBER(C15),C15,NA()))</f>
        <v>#N/A</v>
      </c>
      <c r="D115" s="23" t="e">
        <f>IF(COUNTIF(Visualisations!E$42:E$44,D15)&gt;0,NA(),IF(ISNUMBER(D15),D15,NA()))</f>
        <v>#N/A</v>
      </c>
      <c r="E115" s="23" t="e">
        <f>IF(COUNTIF(Visualisations!F$42:F$44,E15)&gt;0,NA(),IF(ISNUMBER(E15),E15,NA()))</f>
        <v>#N/A</v>
      </c>
      <c r="F115" s="23" t="e">
        <f>IF(COUNTIF(Visualisations!G$42:G$44,F15)&gt;0,NA(),IF(ISNUMBER(F15),F15,NA()))</f>
        <v>#N/A</v>
      </c>
      <c r="G115" s="23" t="e">
        <f>IF(COUNTIF(Visualisations!H$42:H$44,G15)&gt;0,NA(),IF(ISNUMBER(G15),G15,NA()))</f>
        <v>#N/A</v>
      </c>
      <c r="H115" s="23" t="e">
        <f>IF(COUNTIF(Visualisations!I$42:I$44,H15)&gt;0,NA(),IF(ISNUMBER(H15),H15,NA()))</f>
        <v>#N/A</v>
      </c>
      <c r="I115" s="23" t="e">
        <f>IF(COUNTIF(Visualisations!J$42:J$44,I15)&gt;0,NA(),IF(ISNUMBER(I15),I15,NA()))</f>
        <v>#N/A</v>
      </c>
      <c r="J115" s="23" t="e">
        <f>IF(COUNTIF(Visualisations!K$42:K$44,J15)&gt;0,NA(),IF(ISNUMBER(J15),J15,NA()))</f>
        <v>#N/A</v>
      </c>
      <c r="K115" s="23" t="e">
        <f>IF(COUNTIF(Visualisations!L$42:L$44,K15)&gt;0,NA(),IF(ISNUMBER(K15),K15,NA()))</f>
        <v>#N/A</v>
      </c>
      <c r="L115" s="23" t="e">
        <f>IF(COUNTIF(Visualisations!M$42:M$44,L15)&gt;0,NA(),IF(ISNUMBER(L15),L15,NA()))</f>
        <v>#N/A</v>
      </c>
      <c r="M115" s="23" t="e">
        <f>IF(COUNTIF(Visualisations!N$42:N$44,M15)&gt;0,NA(),IF(ISNUMBER(M15),M15,NA()))</f>
        <v>#N/A</v>
      </c>
      <c r="N115" s="23" t="e">
        <f>IF(COUNTIF(Visualisations!O$42:O$44,N15)&gt;0,NA(),IF(ISNUMBER(N15),N15,NA()))</f>
        <v>#N/A</v>
      </c>
      <c r="O115" s="23" t="e">
        <f>IF(COUNTIF(Visualisations!P$42:P$44,O15)&gt;0,NA(),IF(ISNUMBER(O15),O15,NA()))</f>
        <v>#N/A</v>
      </c>
      <c r="P115" s="23" t="e">
        <f>IF(COUNTIF(Visualisations!Q$42:Q$44,P15)&gt;0,NA(),IF(ISNUMBER(P15),P15,NA()))</f>
        <v>#N/A</v>
      </c>
      <c r="Q115" s="23" t="e">
        <f>IF(COUNTIF(Visualisations!R$42:R$44,Q15)&gt;0,NA(),IF(ISNUMBER(Q15),Q15,NA()))</f>
        <v>#N/A</v>
      </c>
      <c r="R115" s="23" t="e">
        <f>IF(COUNTIF(Visualisations!S$42:S$44,R15)&gt;0,NA(),IF(ISNUMBER(R15),R15,NA()))</f>
        <v>#N/A</v>
      </c>
      <c r="S115" s="23" t="e">
        <f>IF(COUNTIF(Visualisations!T$42:T$44,S15)&gt;0,NA(),IF(ISNUMBER(S15),S15,NA()))</f>
        <v>#N/A</v>
      </c>
      <c r="T115" s="23" t="e">
        <f>IF(COUNTIF(Visualisations!U$42:U$44,T15)&gt;0,NA(),IF(ISNUMBER(T15),T15,NA()))</f>
        <v>#N/A</v>
      </c>
      <c r="U115" s="23" t="e">
        <f>IF(COUNTIF(Visualisations!V$42:V$44,U15)&gt;0,NA(),IF(ISNUMBER(U15),U15,NA()))</f>
        <v>#N/A</v>
      </c>
      <c r="V115" s="23"/>
    </row>
    <row r="116" spans="1:22" x14ac:dyDescent="0.2">
      <c r="A116" s="23" t="e">
        <f>IF(COUNTIF(Visualisations!B$42:B$44,A16)&gt;0,NA(),IF(ISNUMBER(A16),A16,NA()))</f>
        <v>#N/A</v>
      </c>
      <c r="B116" s="23" t="e">
        <f>IF(COUNTIF(Visualisations!C$42:C$44,B16)&gt;0,NA(),IF(ISNUMBER(B16),B16,NA()))</f>
        <v>#N/A</v>
      </c>
      <c r="C116" s="23" t="e">
        <f>IF(COUNTIF(Visualisations!D$42:D$44,C16)&gt;0,NA(),IF(ISNUMBER(C16),C16,NA()))</f>
        <v>#N/A</v>
      </c>
      <c r="D116" s="23" t="e">
        <f>IF(COUNTIF(Visualisations!E$42:E$44,D16)&gt;0,NA(),IF(ISNUMBER(D16),D16,NA()))</f>
        <v>#N/A</v>
      </c>
      <c r="E116" s="23" t="e">
        <f>IF(COUNTIF(Visualisations!F$42:F$44,E16)&gt;0,NA(),IF(ISNUMBER(E16),E16,NA()))</f>
        <v>#N/A</v>
      </c>
      <c r="F116" s="23" t="e">
        <f>IF(COUNTIF(Visualisations!G$42:G$44,F16)&gt;0,NA(),IF(ISNUMBER(F16),F16,NA()))</f>
        <v>#N/A</v>
      </c>
      <c r="G116" s="23" t="e">
        <f>IF(COUNTIF(Visualisations!H$42:H$44,G16)&gt;0,NA(),IF(ISNUMBER(G16),G16,NA()))</f>
        <v>#N/A</v>
      </c>
      <c r="H116" s="23" t="e">
        <f>IF(COUNTIF(Visualisations!I$42:I$44,H16)&gt;0,NA(),IF(ISNUMBER(H16),H16,NA()))</f>
        <v>#N/A</v>
      </c>
      <c r="I116" s="23" t="e">
        <f>IF(COUNTIF(Visualisations!J$42:J$44,I16)&gt;0,NA(),IF(ISNUMBER(I16),I16,NA()))</f>
        <v>#N/A</v>
      </c>
      <c r="J116" s="23" t="e">
        <f>IF(COUNTIF(Visualisations!K$42:K$44,J16)&gt;0,NA(),IF(ISNUMBER(J16),J16,NA()))</f>
        <v>#N/A</v>
      </c>
      <c r="K116" s="23" t="e">
        <f>IF(COUNTIF(Visualisations!L$42:L$44,K16)&gt;0,NA(),IF(ISNUMBER(K16),K16,NA()))</f>
        <v>#N/A</v>
      </c>
      <c r="L116" s="23" t="e">
        <f>IF(COUNTIF(Visualisations!M$42:M$44,L16)&gt;0,NA(),IF(ISNUMBER(L16),L16,NA()))</f>
        <v>#N/A</v>
      </c>
      <c r="M116" s="23" t="e">
        <f>IF(COUNTIF(Visualisations!N$42:N$44,M16)&gt;0,NA(),IF(ISNUMBER(M16),M16,NA()))</f>
        <v>#N/A</v>
      </c>
      <c r="N116" s="23" t="e">
        <f>IF(COUNTIF(Visualisations!O$42:O$44,N16)&gt;0,NA(),IF(ISNUMBER(N16),N16,NA()))</f>
        <v>#N/A</v>
      </c>
      <c r="O116" s="23" t="e">
        <f>IF(COUNTIF(Visualisations!P$42:P$44,O16)&gt;0,NA(),IF(ISNUMBER(O16),O16,NA()))</f>
        <v>#N/A</v>
      </c>
      <c r="P116" s="23" t="e">
        <f>IF(COUNTIF(Visualisations!Q$42:Q$44,P16)&gt;0,NA(),IF(ISNUMBER(P16),P16,NA()))</f>
        <v>#N/A</v>
      </c>
      <c r="Q116" s="23" t="e">
        <f>IF(COUNTIF(Visualisations!R$42:R$44,Q16)&gt;0,NA(),IF(ISNUMBER(Q16),Q16,NA()))</f>
        <v>#N/A</v>
      </c>
      <c r="R116" s="23" t="e">
        <f>IF(COUNTIF(Visualisations!S$42:S$44,R16)&gt;0,NA(),IF(ISNUMBER(R16),R16,NA()))</f>
        <v>#N/A</v>
      </c>
      <c r="S116" s="23" t="e">
        <f>IF(COUNTIF(Visualisations!T$42:T$44,S16)&gt;0,NA(),IF(ISNUMBER(S16),S16,NA()))</f>
        <v>#N/A</v>
      </c>
      <c r="T116" s="23" t="e">
        <f>IF(COUNTIF(Visualisations!U$42:U$44,T16)&gt;0,NA(),IF(ISNUMBER(T16),T16,NA()))</f>
        <v>#N/A</v>
      </c>
      <c r="U116" s="23" t="e">
        <f>IF(COUNTIF(Visualisations!V$42:V$44,U16)&gt;0,NA(),IF(ISNUMBER(U16),U16,NA()))</f>
        <v>#N/A</v>
      </c>
      <c r="V116" s="23"/>
    </row>
    <row r="117" spans="1:22" x14ac:dyDescent="0.2">
      <c r="A117" s="23" t="e">
        <f>IF(COUNTIF(Visualisations!B$42:B$44,A17)&gt;0,NA(),IF(ISNUMBER(A17),A17,NA()))</f>
        <v>#N/A</v>
      </c>
      <c r="B117" s="23" t="e">
        <f>IF(COUNTIF(Visualisations!C$42:C$44,B17)&gt;0,NA(),IF(ISNUMBER(B17),B17,NA()))</f>
        <v>#N/A</v>
      </c>
      <c r="C117" s="23" t="e">
        <f>IF(COUNTIF(Visualisations!D$42:D$44,C17)&gt;0,NA(),IF(ISNUMBER(C17),C17,NA()))</f>
        <v>#N/A</v>
      </c>
      <c r="D117" s="23" t="e">
        <f>IF(COUNTIF(Visualisations!E$42:E$44,D17)&gt;0,NA(),IF(ISNUMBER(D17),D17,NA()))</f>
        <v>#N/A</v>
      </c>
      <c r="E117" s="23" t="e">
        <f>IF(COUNTIF(Visualisations!F$42:F$44,E17)&gt;0,NA(),IF(ISNUMBER(E17),E17,NA()))</f>
        <v>#N/A</v>
      </c>
      <c r="F117" s="23" t="e">
        <f>IF(COUNTIF(Visualisations!G$42:G$44,F17)&gt;0,NA(),IF(ISNUMBER(F17),F17,NA()))</f>
        <v>#N/A</v>
      </c>
      <c r="G117" s="23" t="e">
        <f>IF(COUNTIF(Visualisations!H$42:H$44,G17)&gt;0,NA(),IF(ISNUMBER(G17),G17,NA()))</f>
        <v>#N/A</v>
      </c>
      <c r="H117" s="23" t="e">
        <f>IF(COUNTIF(Visualisations!I$42:I$44,H17)&gt;0,NA(),IF(ISNUMBER(H17),H17,NA()))</f>
        <v>#N/A</v>
      </c>
      <c r="I117" s="23" t="e">
        <f>IF(COUNTIF(Visualisations!J$42:J$44,I17)&gt;0,NA(),IF(ISNUMBER(I17),I17,NA()))</f>
        <v>#N/A</v>
      </c>
      <c r="J117" s="23" t="e">
        <f>IF(COUNTIF(Visualisations!K$42:K$44,J17)&gt;0,NA(),IF(ISNUMBER(J17),J17,NA()))</f>
        <v>#N/A</v>
      </c>
      <c r="K117" s="23" t="e">
        <f>IF(COUNTIF(Visualisations!L$42:L$44,K17)&gt;0,NA(),IF(ISNUMBER(K17),K17,NA()))</f>
        <v>#N/A</v>
      </c>
      <c r="L117" s="23" t="e">
        <f>IF(COUNTIF(Visualisations!M$42:M$44,L17)&gt;0,NA(),IF(ISNUMBER(L17),L17,NA()))</f>
        <v>#N/A</v>
      </c>
      <c r="M117" s="23" t="e">
        <f>IF(COUNTIF(Visualisations!N$42:N$44,M17)&gt;0,NA(),IF(ISNUMBER(M17),M17,NA()))</f>
        <v>#N/A</v>
      </c>
      <c r="N117" s="23" t="e">
        <f>IF(COUNTIF(Visualisations!O$42:O$44,N17)&gt;0,NA(),IF(ISNUMBER(N17),N17,NA()))</f>
        <v>#N/A</v>
      </c>
      <c r="O117" s="23" t="e">
        <f>IF(COUNTIF(Visualisations!P$42:P$44,O17)&gt;0,NA(),IF(ISNUMBER(O17),O17,NA()))</f>
        <v>#N/A</v>
      </c>
      <c r="P117" s="23" t="e">
        <f>IF(COUNTIF(Visualisations!Q$42:Q$44,P17)&gt;0,NA(),IF(ISNUMBER(P17),P17,NA()))</f>
        <v>#N/A</v>
      </c>
      <c r="Q117" s="23" t="e">
        <f>IF(COUNTIF(Visualisations!R$42:R$44,Q17)&gt;0,NA(),IF(ISNUMBER(Q17),Q17,NA()))</f>
        <v>#N/A</v>
      </c>
      <c r="R117" s="23" t="e">
        <f>IF(COUNTIF(Visualisations!S$42:S$44,R17)&gt;0,NA(),IF(ISNUMBER(R17),R17,NA()))</f>
        <v>#N/A</v>
      </c>
      <c r="S117" s="23" t="e">
        <f>IF(COUNTIF(Visualisations!T$42:T$44,S17)&gt;0,NA(),IF(ISNUMBER(S17),S17,NA()))</f>
        <v>#N/A</v>
      </c>
      <c r="T117" s="23" t="e">
        <f>IF(COUNTIF(Visualisations!U$42:U$44,T17)&gt;0,NA(),IF(ISNUMBER(T17),T17,NA()))</f>
        <v>#N/A</v>
      </c>
      <c r="U117" s="23" t="e">
        <f>IF(COUNTIF(Visualisations!V$42:V$44,U17)&gt;0,NA(),IF(ISNUMBER(U17),U17,NA()))</f>
        <v>#N/A</v>
      </c>
      <c r="V117" s="23"/>
    </row>
    <row r="118" spans="1:22" x14ac:dyDescent="0.2">
      <c r="A118" s="23" t="e">
        <f>IF(COUNTIF(Visualisations!B$42:B$44,A18)&gt;0,NA(),IF(ISNUMBER(A18),A18,NA()))</f>
        <v>#N/A</v>
      </c>
      <c r="B118" s="23" t="e">
        <f>IF(COUNTIF(Visualisations!C$42:C$44,B18)&gt;0,NA(),IF(ISNUMBER(B18),B18,NA()))</f>
        <v>#N/A</v>
      </c>
      <c r="C118" s="23" t="e">
        <f>IF(COUNTIF(Visualisations!D$42:D$44,C18)&gt;0,NA(),IF(ISNUMBER(C18),C18,NA()))</f>
        <v>#N/A</v>
      </c>
      <c r="D118" s="23" t="e">
        <f>IF(COUNTIF(Visualisations!E$42:E$44,D18)&gt;0,NA(),IF(ISNUMBER(D18),D18,NA()))</f>
        <v>#N/A</v>
      </c>
      <c r="E118" s="23" t="e">
        <f>IF(COUNTIF(Visualisations!F$42:F$44,E18)&gt;0,NA(),IF(ISNUMBER(E18),E18,NA()))</f>
        <v>#N/A</v>
      </c>
      <c r="F118" s="23" t="e">
        <f>IF(COUNTIF(Visualisations!G$42:G$44,F18)&gt;0,NA(),IF(ISNUMBER(F18),F18,NA()))</f>
        <v>#N/A</v>
      </c>
      <c r="G118" s="23" t="e">
        <f>IF(COUNTIF(Visualisations!H$42:H$44,G18)&gt;0,NA(),IF(ISNUMBER(G18),G18,NA()))</f>
        <v>#N/A</v>
      </c>
      <c r="H118" s="23" t="e">
        <f>IF(COUNTIF(Visualisations!I$42:I$44,H18)&gt;0,NA(),IF(ISNUMBER(H18),H18,NA()))</f>
        <v>#N/A</v>
      </c>
      <c r="I118" s="23" t="e">
        <f>IF(COUNTIF(Visualisations!J$42:J$44,I18)&gt;0,NA(),IF(ISNUMBER(I18),I18,NA()))</f>
        <v>#N/A</v>
      </c>
      <c r="J118" s="23" t="e">
        <f>IF(COUNTIF(Visualisations!K$42:K$44,J18)&gt;0,NA(),IF(ISNUMBER(J18),J18,NA()))</f>
        <v>#N/A</v>
      </c>
      <c r="K118" s="23" t="e">
        <f>IF(COUNTIF(Visualisations!L$42:L$44,K18)&gt;0,NA(),IF(ISNUMBER(K18),K18,NA()))</f>
        <v>#N/A</v>
      </c>
      <c r="L118" s="23" t="e">
        <f>IF(COUNTIF(Visualisations!M$42:M$44,L18)&gt;0,NA(),IF(ISNUMBER(L18),L18,NA()))</f>
        <v>#N/A</v>
      </c>
      <c r="M118" s="23" t="e">
        <f>IF(COUNTIF(Visualisations!N$42:N$44,M18)&gt;0,NA(),IF(ISNUMBER(M18),M18,NA()))</f>
        <v>#N/A</v>
      </c>
      <c r="N118" s="23" t="e">
        <f>IF(COUNTIF(Visualisations!O$42:O$44,N18)&gt;0,NA(),IF(ISNUMBER(N18),N18,NA()))</f>
        <v>#N/A</v>
      </c>
      <c r="O118" s="23" t="e">
        <f>IF(COUNTIF(Visualisations!P$42:P$44,O18)&gt;0,NA(),IF(ISNUMBER(O18),O18,NA()))</f>
        <v>#N/A</v>
      </c>
      <c r="P118" s="23" t="e">
        <f>IF(COUNTIF(Visualisations!Q$42:Q$44,P18)&gt;0,NA(),IF(ISNUMBER(P18),P18,NA()))</f>
        <v>#N/A</v>
      </c>
      <c r="Q118" s="23" t="e">
        <f>IF(COUNTIF(Visualisations!R$42:R$44,Q18)&gt;0,NA(),IF(ISNUMBER(Q18),Q18,NA()))</f>
        <v>#N/A</v>
      </c>
      <c r="R118" s="23" t="e">
        <f>IF(COUNTIF(Visualisations!S$42:S$44,R18)&gt;0,NA(),IF(ISNUMBER(R18),R18,NA()))</f>
        <v>#N/A</v>
      </c>
      <c r="S118" s="23" t="e">
        <f>IF(COUNTIF(Visualisations!T$42:T$44,S18)&gt;0,NA(),IF(ISNUMBER(S18),S18,NA()))</f>
        <v>#N/A</v>
      </c>
      <c r="T118" s="23" t="e">
        <f>IF(COUNTIF(Visualisations!U$42:U$44,T18)&gt;0,NA(),IF(ISNUMBER(T18),T18,NA()))</f>
        <v>#N/A</v>
      </c>
      <c r="U118" s="23" t="e">
        <f>IF(COUNTIF(Visualisations!V$42:V$44,U18)&gt;0,NA(),IF(ISNUMBER(U18),U18,NA()))</f>
        <v>#N/A</v>
      </c>
      <c r="V118" s="23"/>
    </row>
    <row r="119" spans="1:22" x14ac:dyDescent="0.2">
      <c r="A119" s="23" t="e">
        <f>IF(COUNTIF(Visualisations!B$42:B$44,A19)&gt;0,NA(),IF(ISNUMBER(A19),A19,NA()))</f>
        <v>#N/A</v>
      </c>
      <c r="B119" s="23" t="e">
        <f>IF(COUNTIF(Visualisations!C$42:C$44,B19)&gt;0,NA(),IF(ISNUMBER(B19),B19,NA()))</f>
        <v>#N/A</v>
      </c>
      <c r="C119" s="23" t="e">
        <f>IF(COUNTIF(Visualisations!D$42:D$44,C19)&gt;0,NA(),IF(ISNUMBER(C19),C19,NA()))</f>
        <v>#N/A</v>
      </c>
      <c r="D119" s="23" t="e">
        <f>IF(COUNTIF(Visualisations!E$42:E$44,D19)&gt;0,NA(),IF(ISNUMBER(D19),D19,NA()))</f>
        <v>#N/A</v>
      </c>
      <c r="E119" s="23" t="e">
        <f>IF(COUNTIF(Visualisations!F$42:F$44,E19)&gt;0,NA(),IF(ISNUMBER(E19),E19,NA()))</f>
        <v>#N/A</v>
      </c>
      <c r="F119" s="23" t="e">
        <f>IF(COUNTIF(Visualisations!G$42:G$44,F19)&gt;0,NA(),IF(ISNUMBER(F19),F19,NA()))</f>
        <v>#N/A</v>
      </c>
      <c r="G119" s="23" t="e">
        <f>IF(COUNTIF(Visualisations!H$42:H$44,G19)&gt;0,NA(),IF(ISNUMBER(G19),G19,NA()))</f>
        <v>#N/A</v>
      </c>
      <c r="H119" s="23" t="e">
        <f>IF(COUNTIF(Visualisations!I$42:I$44,H19)&gt;0,NA(),IF(ISNUMBER(H19),H19,NA()))</f>
        <v>#N/A</v>
      </c>
      <c r="I119" s="23" t="e">
        <f>IF(COUNTIF(Visualisations!J$42:J$44,I19)&gt;0,NA(),IF(ISNUMBER(I19),I19,NA()))</f>
        <v>#N/A</v>
      </c>
      <c r="J119" s="23" t="e">
        <f>IF(COUNTIF(Visualisations!K$42:K$44,J19)&gt;0,NA(),IF(ISNUMBER(J19),J19,NA()))</f>
        <v>#N/A</v>
      </c>
      <c r="K119" s="23" t="e">
        <f>IF(COUNTIF(Visualisations!L$42:L$44,K19)&gt;0,NA(),IF(ISNUMBER(K19),K19,NA()))</f>
        <v>#N/A</v>
      </c>
      <c r="L119" s="23" t="e">
        <f>IF(COUNTIF(Visualisations!M$42:M$44,L19)&gt;0,NA(),IF(ISNUMBER(L19),L19,NA()))</f>
        <v>#N/A</v>
      </c>
      <c r="M119" s="23" t="e">
        <f>IF(COUNTIF(Visualisations!N$42:N$44,M19)&gt;0,NA(),IF(ISNUMBER(M19),M19,NA()))</f>
        <v>#N/A</v>
      </c>
      <c r="N119" s="23" t="e">
        <f>IF(COUNTIF(Visualisations!O$42:O$44,N19)&gt;0,NA(),IF(ISNUMBER(N19),N19,NA()))</f>
        <v>#N/A</v>
      </c>
      <c r="O119" s="23" t="e">
        <f>IF(COUNTIF(Visualisations!P$42:P$44,O19)&gt;0,NA(),IF(ISNUMBER(O19),O19,NA()))</f>
        <v>#N/A</v>
      </c>
      <c r="P119" s="23" t="e">
        <f>IF(COUNTIF(Visualisations!Q$42:Q$44,P19)&gt;0,NA(),IF(ISNUMBER(P19),P19,NA()))</f>
        <v>#N/A</v>
      </c>
      <c r="Q119" s="23" t="e">
        <f>IF(COUNTIF(Visualisations!R$42:R$44,Q19)&gt;0,NA(),IF(ISNUMBER(Q19),Q19,NA()))</f>
        <v>#N/A</v>
      </c>
      <c r="R119" s="23" t="e">
        <f>IF(COUNTIF(Visualisations!S$42:S$44,R19)&gt;0,NA(),IF(ISNUMBER(R19),R19,NA()))</f>
        <v>#N/A</v>
      </c>
      <c r="S119" s="23" t="e">
        <f>IF(COUNTIF(Visualisations!T$42:T$44,S19)&gt;0,NA(),IF(ISNUMBER(S19),S19,NA()))</f>
        <v>#N/A</v>
      </c>
      <c r="T119" s="23" t="e">
        <f>IF(COUNTIF(Visualisations!U$42:U$44,T19)&gt;0,NA(),IF(ISNUMBER(T19),T19,NA()))</f>
        <v>#N/A</v>
      </c>
      <c r="U119" s="23" t="e">
        <f>IF(COUNTIF(Visualisations!V$42:V$44,U19)&gt;0,NA(),IF(ISNUMBER(U19),U19,NA()))</f>
        <v>#N/A</v>
      </c>
      <c r="V119" s="23"/>
    </row>
    <row r="120" spans="1:22" x14ac:dyDescent="0.2">
      <c r="A120" s="23" t="e">
        <f>IF(COUNTIF(Visualisations!B$42:B$44,A20)&gt;0,NA(),IF(ISNUMBER(A20),A20,NA()))</f>
        <v>#N/A</v>
      </c>
      <c r="B120" s="23" t="e">
        <f>IF(COUNTIF(Visualisations!C$42:C$44,B20)&gt;0,NA(),IF(ISNUMBER(B20),B20,NA()))</f>
        <v>#N/A</v>
      </c>
      <c r="C120" s="23" t="e">
        <f>IF(COUNTIF(Visualisations!D$42:D$44,C20)&gt;0,NA(),IF(ISNUMBER(C20),C20,NA()))</f>
        <v>#N/A</v>
      </c>
      <c r="D120" s="23" t="e">
        <f>IF(COUNTIF(Visualisations!E$42:E$44,D20)&gt;0,NA(),IF(ISNUMBER(D20),D20,NA()))</f>
        <v>#N/A</v>
      </c>
      <c r="E120" s="23" t="e">
        <f>IF(COUNTIF(Visualisations!F$42:F$44,E20)&gt;0,NA(),IF(ISNUMBER(E20),E20,NA()))</f>
        <v>#N/A</v>
      </c>
      <c r="F120" s="23" t="e">
        <f>IF(COUNTIF(Visualisations!G$42:G$44,F20)&gt;0,NA(),IF(ISNUMBER(F20),F20,NA()))</f>
        <v>#N/A</v>
      </c>
      <c r="G120" s="23" t="e">
        <f>IF(COUNTIF(Visualisations!H$42:H$44,G20)&gt;0,NA(),IF(ISNUMBER(G20),G20,NA()))</f>
        <v>#N/A</v>
      </c>
      <c r="H120" s="23" t="e">
        <f>IF(COUNTIF(Visualisations!I$42:I$44,H20)&gt;0,NA(),IF(ISNUMBER(H20),H20,NA()))</f>
        <v>#N/A</v>
      </c>
      <c r="I120" s="23" t="e">
        <f>IF(COUNTIF(Visualisations!J$42:J$44,I20)&gt;0,NA(),IF(ISNUMBER(I20),I20,NA()))</f>
        <v>#N/A</v>
      </c>
      <c r="J120" s="23" t="e">
        <f>IF(COUNTIF(Visualisations!K$42:K$44,J20)&gt;0,NA(),IF(ISNUMBER(J20),J20,NA()))</f>
        <v>#N/A</v>
      </c>
      <c r="K120" s="23" t="e">
        <f>IF(COUNTIF(Visualisations!L$42:L$44,K20)&gt;0,NA(),IF(ISNUMBER(K20),K20,NA()))</f>
        <v>#N/A</v>
      </c>
      <c r="L120" s="23" t="e">
        <f>IF(COUNTIF(Visualisations!M$42:M$44,L20)&gt;0,NA(),IF(ISNUMBER(L20),L20,NA()))</f>
        <v>#N/A</v>
      </c>
      <c r="M120" s="23" t="e">
        <f>IF(COUNTIF(Visualisations!N$42:N$44,M20)&gt;0,NA(),IF(ISNUMBER(M20),M20,NA()))</f>
        <v>#N/A</v>
      </c>
      <c r="N120" s="23" t="e">
        <f>IF(COUNTIF(Visualisations!O$42:O$44,N20)&gt;0,NA(),IF(ISNUMBER(N20),N20,NA()))</f>
        <v>#N/A</v>
      </c>
      <c r="O120" s="23" t="e">
        <f>IF(COUNTIF(Visualisations!P$42:P$44,O20)&gt;0,NA(),IF(ISNUMBER(O20),O20,NA()))</f>
        <v>#N/A</v>
      </c>
      <c r="P120" s="23" t="e">
        <f>IF(COUNTIF(Visualisations!Q$42:Q$44,P20)&gt;0,NA(),IF(ISNUMBER(P20),P20,NA()))</f>
        <v>#N/A</v>
      </c>
      <c r="Q120" s="23" t="e">
        <f>IF(COUNTIF(Visualisations!R$42:R$44,Q20)&gt;0,NA(),IF(ISNUMBER(Q20),Q20,NA()))</f>
        <v>#N/A</v>
      </c>
      <c r="R120" s="23" t="e">
        <f>IF(COUNTIF(Visualisations!S$42:S$44,R20)&gt;0,NA(),IF(ISNUMBER(R20),R20,NA()))</f>
        <v>#N/A</v>
      </c>
      <c r="S120" s="23" t="e">
        <f>IF(COUNTIF(Visualisations!T$42:T$44,S20)&gt;0,NA(),IF(ISNUMBER(S20),S20,NA()))</f>
        <v>#N/A</v>
      </c>
      <c r="T120" s="23" t="e">
        <f>IF(COUNTIF(Visualisations!U$42:U$44,T20)&gt;0,NA(),IF(ISNUMBER(T20),T20,NA()))</f>
        <v>#N/A</v>
      </c>
      <c r="U120" s="23" t="e">
        <f>IF(COUNTIF(Visualisations!V$42:V$44,U20)&gt;0,NA(),IF(ISNUMBER(U20),U20,NA()))</f>
        <v>#N/A</v>
      </c>
      <c r="V120" s="23"/>
    </row>
    <row r="121" spans="1:22" x14ac:dyDescent="0.2">
      <c r="A121" s="23" t="e">
        <f>IF(COUNTIF(Visualisations!B$42:B$44,A21)&gt;0,NA(),IF(ISNUMBER(A21),A21,NA()))</f>
        <v>#N/A</v>
      </c>
      <c r="B121" s="23" t="e">
        <f>IF(COUNTIF(Visualisations!C$42:C$44,B21)&gt;0,NA(),IF(ISNUMBER(B21),B21,NA()))</f>
        <v>#N/A</v>
      </c>
      <c r="C121" s="23" t="e">
        <f>IF(COUNTIF(Visualisations!D$42:D$44,C21)&gt;0,NA(),IF(ISNUMBER(C21),C21,NA()))</f>
        <v>#N/A</v>
      </c>
      <c r="D121" s="23" t="e">
        <f>IF(COUNTIF(Visualisations!E$42:E$44,D21)&gt;0,NA(),IF(ISNUMBER(D21),D21,NA()))</f>
        <v>#N/A</v>
      </c>
      <c r="E121" s="23" t="e">
        <f>IF(COUNTIF(Visualisations!F$42:F$44,E21)&gt;0,NA(),IF(ISNUMBER(E21),E21,NA()))</f>
        <v>#N/A</v>
      </c>
      <c r="F121" s="23" t="e">
        <f>IF(COUNTIF(Visualisations!G$42:G$44,F21)&gt;0,NA(),IF(ISNUMBER(F21),F21,NA()))</f>
        <v>#N/A</v>
      </c>
      <c r="G121" s="23" t="e">
        <f>IF(COUNTIF(Visualisations!H$42:H$44,G21)&gt;0,NA(),IF(ISNUMBER(G21),G21,NA()))</f>
        <v>#N/A</v>
      </c>
      <c r="H121" s="23" t="e">
        <f>IF(COUNTIF(Visualisations!I$42:I$44,H21)&gt;0,NA(),IF(ISNUMBER(H21),H21,NA()))</f>
        <v>#N/A</v>
      </c>
      <c r="I121" s="23" t="e">
        <f>IF(COUNTIF(Visualisations!J$42:J$44,I21)&gt;0,NA(),IF(ISNUMBER(I21),I21,NA()))</f>
        <v>#N/A</v>
      </c>
      <c r="J121" s="23" t="e">
        <f>IF(COUNTIF(Visualisations!K$42:K$44,J21)&gt;0,NA(),IF(ISNUMBER(J21),J21,NA()))</f>
        <v>#N/A</v>
      </c>
      <c r="K121" s="23" t="e">
        <f>IF(COUNTIF(Visualisations!L$42:L$44,K21)&gt;0,NA(),IF(ISNUMBER(K21),K21,NA()))</f>
        <v>#N/A</v>
      </c>
      <c r="L121" s="23" t="e">
        <f>IF(COUNTIF(Visualisations!M$42:M$44,L21)&gt;0,NA(),IF(ISNUMBER(L21),L21,NA()))</f>
        <v>#N/A</v>
      </c>
      <c r="M121" s="23" t="e">
        <f>IF(COUNTIF(Visualisations!N$42:N$44,M21)&gt;0,NA(),IF(ISNUMBER(M21),M21,NA()))</f>
        <v>#N/A</v>
      </c>
      <c r="N121" s="23" t="e">
        <f>IF(COUNTIF(Visualisations!O$42:O$44,N21)&gt;0,NA(),IF(ISNUMBER(N21),N21,NA()))</f>
        <v>#N/A</v>
      </c>
      <c r="O121" s="23" t="e">
        <f>IF(COUNTIF(Visualisations!P$42:P$44,O21)&gt;0,NA(),IF(ISNUMBER(O21),O21,NA()))</f>
        <v>#N/A</v>
      </c>
      <c r="P121" s="23" t="e">
        <f>IF(COUNTIF(Visualisations!Q$42:Q$44,P21)&gt;0,NA(),IF(ISNUMBER(P21),P21,NA()))</f>
        <v>#N/A</v>
      </c>
      <c r="Q121" s="23" t="e">
        <f>IF(COUNTIF(Visualisations!R$42:R$44,Q21)&gt;0,NA(),IF(ISNUMBER(Q21),Q21,NA()))</f>
        <v>#N/A</v>
      </c>
      <c r="R121" s="23" t="e">
        <f>IF(COUNTIF(Visualisations!S$42:S$44,R21)&gt;0,NA(),IF(ISNUMBER(R21),R21,NA()))</f>
        <v>#N/A</v>
      </c>
      <c r="S121" s="23" t="e">
        <f>IF(COUNTIF(Visualisations!T$42:T$44,S21)&gt;0,NA(),IF(ISNUMBER(S21),S21,NA()))</f>
        <v>#N/A</v>
      </c>
      <c r="T121" s="23" t="e">
        <f>IF(COUNTIF(Visualisations!U$42:U$44,T21)&gt;0,NA(),IF(ISNUMBER(T21),T21,NA()))</f>
        <v>#N/A</v>
      </c>
      <c r="U121" s="23" t="e">
        <f>IF(COUNTIF(Visualisations!V$42:V$44,U21)&gt;0,NA(),IF(ISNUMBER(U21),U21,NA()))</f>
        <v>#N/A</v>
      </c>
      <c r="V121" s="23"/>
    </row>
    <row r="122" spans="1:22" x14ac:dyDescent="0.2">
      <c r="A122" s="23" t="e">
        <f>IF(COUNTIF(Visualisations!B$42:B$44,A22)&gt;0,NA(),IF(ISNUMBER(A22),A22,NA()))</f>
        <v>#N/A</v>
      </c>
      <c r="B122" s="23" t="e">
        <f>IF(COUNTIF(Visualisations!C$42:C$44,B22)&gt;0,NA(),IF(ISNUMBER(B22),B22,NA()))</f>
        <v>#N/A</v>
      </c>
      <c r="C122" s="23" t="e">
        <f>IF(COUNTIF(Visualisations!D$42:D$44,C22)&gt;0,NA(),IF(ISNUMBER(C22),C22,NA()))</f>
        <v>#N/A</v>
      </c>
      <c r="D122" s="23" t="e">
        <f>IF(COUNTIF(Visualisations!E$42:E$44,D22)&gt;0,NA(),IF(ISNUMBER(D22),D22,NA()))</f>
        <v>#N/A</v>
      </c>
      <c r="E122" s="23" t="e">
        <f>IF(COUNTIF(Visualisations!F$42:F$44,E22)&gt;0,NA(),IF(ISNUMBER(E22),E22,NA()))</f>
        <v>#N/A</v>
      </c>
      <c r="F122" s="23" t="e">
        <f>IF(COUNTIF(Visualisations!G$42:G$44,F22)&gt;0,NA(),IF(ISNUMBER(F22),F22,NA()))</f>
        <v>#N/A</v>
      </c>
      <c r="G122" s="23" t="e">
        <f>IF(COUNTIF(Visualisations!H$42:H$44,G22)&gt;0,NA(),IF(ISNUMBER(G22),G22,NA()))</f>
        <v>#N/A</v>
      </c>
      <c r="H122" s="23" t="e">
        <f>IF(COUNTIF(Visualisations!I$42:I$44,H22)&gt;0,NA(),IF(ISNUMBER(H22),H22,NA()))</f>
        <v>#N/A</v>
      </c>
      <c r="I122" s="23" t="e">
        <f>IF(COUNTIF(Visualisations!J$42:J$44,I22)&gt;0,NA(),IF(ISNUMBER(I22),I22,NA()))</f>
        <v>#N/A</v>
      </c>
      <c r="J122" s="23" t="e">
        <f>IF(COUNTIF(Visualisations!K$42:K$44,J22)&gt;0,NA(),IF(ISNUMBER(J22),J22,NA()))</f>
        <v>#N/A</v>
      </c>
      <c r="K122" s="23" t="e">
        <f>IF(COUNTIF(Visualisations!L$42:L$44,K22)&gt;0,NA(),IF(ISNUMBER(K22),K22,NA()))</f>
        <v>#N/A</v>
      </c>
      <c r="L122" s="23" t="e">
        <f>IF(COUNTIF(Visualisations!M$42:M$44,L22)&gt;0,NA(),IF(ISNUMBER(L22),L22,NA()))</f>
        <v>#N/A</v>
      </c>
      <c r="M122" s="23" t="e">
        <f>IF(COUNTIF(Visualisations!N$42:N$44,M22)&gt;0,NA(),IF(ISNUMBER(M22),M22,NA()))</f>
        <v>#N/A</v>
      </c>
      <c r="N122" s="23" t="e">
        <f>IF(COUNTIF(Visualisations!O$42:O$44,N22)&gt;0,NA(),IF(ISNUMBER(N22),N22,NA()))</f>
        <v>#N/A</v>
      </c>
      <c r="O122" s="23" t="e">
        <f>IF(COUNTIF(Visualisations!P$42:P$44,O22)&gt;0,NA(),IF(ISNUMBER(O22),O22,NA()))</f>
        <v>#N/A</v>
      </c>
      <c r="P122" s="23" t="e">
        <f>IF(COUNTIF(Visualisations!Q$42:Q$44,P22)&gt;0,NA(),IF(ISNUMBER(P22),P22,NA()))</f>
        <v>#N/A</v>
      </c>
      <c r="Q122" s="23" t="e">
        <f>IF(COUNTIF(Visualisations!R$42:R$44,Q22)&gt;0,NA(),IF(ISNUMBER(Q22),Q22,NA()))</f>
        <v>#N/A</v>
      </c>
      <c r="R122" s="23" t="e">
        <f>IF(COUNTIF(Visualisations!S$42:S$44,R22)&gt;0,NA(),IF(ISNUMBER(R22),R22,NA()))</f>
        <v>#N/A</v>
      </c>
      <c r="S122" s="23" t="e">
        <f>IF(COUNTIF(Visualisations!T$42:T$44,S22)&gt;0,NA(),IF(ISNUMBER(S22),S22,NA()))</f>
        <v>#N/A</v>
      </c>
      <c r="T122" s="23" t="e">
        <f>IF(COUNTIF(Visualisations!U$42:U$44,T22)&gt;0,NA(),IF(ISNUMBER(T22),T22,NA()))</f>
        <v>#N/A</v>
      </c>
      <c r="U122" s="23" t="e">
        <f>IF(COUNTIF(Visualisations!V$42:V$44,U22)&gt;0,NA(),IF(ISNUMBER(U22),U22,NA()))</f>
        <v>#N/A</v>
      </c>
      <c r="V122" s="23"/>
    </row>
    <row r="123" spans="1:22" x14ac:dyDescent="0.2">
      <c r="A123" s="23" t="e">
        <f>IF(COUNTIF(Visualisations!B$42:B$44,A23)&gt;0,NA(),IF(ISNUMBER(A23),A23,NA()))</f>
        <v>#N/A</v>
      </c>
      <c r="B123" s="23" t="e">
        <f>IF(COUNTIF(Visualisations!C$42:C$44,B23)&gt;0,NA(),IF(ISNUMBER(B23),B23,NA()))</f>
        <v>#N/A</v>
      </c>
      <c r="C123" s="23" t="e">
        <f>IF(COUNTIF(Visualisations!D$42:D$44,C23)&gt;0,NA(),IF(ISNUMBER(C23),C23,NA()))</f>
        <v>#N/A</v>
      </c>
      <c r="D123" s="23" t="e">
        <f>IF(COUNTIF(Visualisations!E$42:E$44,D23)&gt;0,NA(),IF(ISNUMBER(D23),D23,NA()))</f>
        <v>#N/A</v>
      </c>
      <c r="E123" s="23" t="e">
        <f>IF(COUNTIF(Visualisations!F$42:F$44,E23)&gt;0,NA(),IF(ISNUMBER(E23),E23,NA()))</f>
        <v>#N/A</v>
      </c>
      <c r="F123" s="23" t="e">
        <f>IF(COUNTIF(Visualisations!G$42:G$44,F23)&gt;0,NA(),IF(ISNUMBER(F23),F23,NA()))</f>
        <v>#N/A</v>
      </c>
      <c r="G123" s="23" t="e">
        <f>IF(COUNTIF(Visualisations!H$42:H$44,G23)&gt;0,NA(),IF(ISNUMBER(G23),G23,NA()))</f>
        <v>#N/A</v>
      </c>
      <c r="H123" s="23" t="e">
        <f>IF(COUNTIF(Visualisations!I$42:I$44,H23)&gt;0,NA(),IF(ISNUMBER(H23),H23,NA()))</f>
        <v>#N/A</v>
      </c>
      <c r="I123" s="23" t="e">
        <f>IF(COUNTIF(Visualisations!J$42:J$44,I23)&gt;0,NA(),IF(ISNUMBER(I23),I23,NA()))</f>
        <v>#N/A</v>
      </c>
      <c r="J123" s="23" t="e">
        <f>IF(COUNTIF(Visualisations!K$42:K$44,J23)&gt;0,NA(),IF(ISNUMBER(J23),J23,NA()))</f>
        <v>#N/A</v>
      </c>
      <c r="K123" s="23" t="e">
        <f>IF(COUNTIF(Visualisations!L$42:L$44,K23)&gt;0,NA(),IF(ISNUMBER(K23),K23,NA()))</f>
        <v>#N/A</v>
      </c>
      <c r="L123" s="23" t="e">
        <f>IF(COUNTIF(Visualisations!M$42:M$44,L23)&gt;0,NA(),IF(ISNUMBER(L23),L23,NA()))</f>
        <v>#N/A</v>
      </c>
      <c r="M123" s="23" t="e">
        <f>IF(COUNTIF(Visualisations!N$42:N$44,M23)&gt;0,NA(),IF(ISNUMBER(M23),M23,NA()))</f>
        <v>#N/A</v>
      </c>
      <c r="N123" s="23" t="e">
        <f>IF(COUNTIF(Visualisations!O$42:O$44,N23)&gt;0,NA(),IF(ISNUMBER(N23),N23,NA()))</f>
        <v>#N/A</v>
      </c>
      <c r="O123" s="23" t="e">
        <f>IF(COUNTIF(Visualisations!P$42:P$44,O23)&gt;0,NA(),IF(ISNUMBER(O23),O23,NA()))</f>
        <v>#N/A</v>
      </c>
      <c r="P123" s="23" t="e">
        <f>IF(COUNTIF(Visualisations!Q$42:Q$44,P23)&gt;0,NA(),IF(ISNUMBER(P23),P23,NA()))</f>
        <v>#N/A</v>
      </c>
      <c r="Q123" s="23" t="e">
        <f>IF(COUNTIF(Visualisations!R$42:R$44,Q23)&gt;0,NA(),IF(ISNUMBER(Q23),Q23,NA()))</f>
        <v>#N/A</v>
      </c>
      <c r="R123" s="23" t="e">
        <f>IF(COUNTIF(Visualisations!S$42:S$44,R23)&gt;0,NA(),IF(ISNUMBER(R23),R23,NA()))</f>
        <v>#N/A</v>
      </c>
      <c r="S123" s="23" t="e">
        <f>IF(COUNTIF(Visualisations!T$42:T$44,S23)&gt;0,NA(),IF(ISNUMBER(S23),S23,NA()))</f>
        <v>#N/A</v>
      </c>
      <c r="T123" s="23" t="e">
        <f>IF(COUNTIF(Visualisations!U$42:U$44,T23)&gt;0,NA(),IF(ISNUMBER(T23),T23,NA()))</f>
        <v>#N/A</v>
      </c>
      <c r="U123" s="23" t="e">
        <f>IF(COUNTIF(Visualisations!V$42:V$44,U23)&gt;0,NA(),IF(ISNUMBER(U23),U23,NA()))</f>
        <v>#N/A</v>
      </c>
      <c r="V123" s="23"/>
    </row>
    <row r="124" spans="1:22" x14ac:dyDescent="0.2">
      <c r="A124" s="23" t="e">
        <f>IF(COUNTIF(Visualisations!B$42:B$44,A24)&gt;0,NA(),IF(ISNUMBER(A24),A24,NA()))</f>
        <v>#N/A</v>
      </c>
      <c r="B124" s="23" t="e">
        <f>IF(COUNTIF(Visualisations!C$42:C$44,B24)&gt;0,NA(),IF(ISNUMBER(B24),B24,NA()))</f>
        <v>#N/A</v>
      </c>
      <c r="C124" s="23" t="e">
        <f>IF(COUNTIF(Visualisations!D$42:D$44,C24)&gt;0,NA(),IF(ISNUMBER(C24),C24,NA()))</f>
        <v>#N/A</v>
      </c>
      <c r="D124" s="23" t="e">
        <f>IF(COUNTIF(Visualisations!E$42:E$44,D24)&gt;0,NA(),IF(ISNUMBER(D24),D24,NA()))</f>
        <v>#N/A</v>
      </c>
      <c r="E124" s="23" t="e">
        <f>IF(COUNTIF(Visualisations!F$42:F$44,E24)&gt;0,NA(),IF(ISNUMBER(E24),E24,NA()))</f>
        <v>#N/A</v>
      </c>
      <c r="F124" s="23" t="e">
        <f>IF(COUNTIF(Visualisations!G$42:G$44,F24)&gt;0,NA(),IF(ISNUMBER(F24),F24,NA()))</f>
        <v>#N/A</v>
      </c>
      <c r="G124" s="23" t="e">
        <f>IF(COUNTIF(Visualisations!H$42:H$44,G24)&gt;0,NA(),IF(ISNUMBER(G24),G24,NA()))</f>
        <v>#N/A</v>
      </c>
      <c r="H124" s="23" t="e">
        <f>IF(COUNTIF(Visualisations!I$42:I$44,H24)&gt;0,NA(),IF(ISNUMBER(H24),H24,NA()))</f>
        <v>#N/A</v>
      </c>
      <c r="I124" s="23" t="e">
        <f>IF(COUNTIF(Visualisations!J$42:J$44,I24)&gt;0,NA(),IF(ISNUMBER(I24),I24,NA()))</f>
        <v>#N/A</v>
      </c>
      <c r="J124" s="23" t="e">
        <f>IF(COUNTIF(Visualisations!K$42:K$44,J24)&gt;0,NA(),IF(ISNUMBER(J24),J24,NA()))</f>
        <v>#N/A</v>
      </c>
      <c r="K124" s="23" t="e">
        <f>IF(COUNTIF(Visualisations!L$42:L$44,K24)&gt;0,NA(),IF(ISNUMBER(K24),K24,NA()))</f>
        <v>#N/A</v>
      </c>
      <c r="L124" s="23" t="e">
        <f>IF(COUNTIF(Visualisations!M$42:M$44,L24)&gt;0,NA(),IF(ISNUMBER(L24),L24,NA()))</f>
        <v>#N/A</v>
      </c>
      <c r="M124" s="23" t="e">
        <f>IF(COUNTIF(Visualisations!N$42:N$44,M24)&gt;0,NA(),IF(ISNUMBER(M24),M24,NA()))</f>
        <v>#N/A</v>
      </c>
      <c r="N124" s="23" t="e">
        <f>IF(COUNTIF(Visualisations!O$42:O$44,N24)&gt;0,NA(),IF(ISNUMBER(N24),N24,NA()))</f>
        <v>#N/A</v>
      </c>
      <c r="O124" s="23" t="e">
        <f>IF(COUNTIF(Visualisations!P$42:P$44,O24)&gt;0,NA(),IF(ISNUMBER(O24),O24,NA()))</f>
        <v>#N/A</v>
      </c>
      <c r="P124" s="23" t="e">
        <f>IF(COUNTIF(Visualisations!Q$42:Q$44,P24)&gt;0,NA(),IF(ISNUMBER(P24),P24,NA()))</f>
        <v>#N/A</v>
      </c>
      <c r="Q124" s="23" t="e">
        <f>IF(COUNTIF(Visualisations!R$42:R$44,Q24)&gt;0,NA(),IF(ISNUMBER(Q24),Q24,NA()))</f>
        <v>#N/A</v>
      </c>
      <c r="R124" s="23" t="e">
        <f>IF(COUNTIF(Visualisations!S$42:S$44,R24)&gt;0,NA(),IF(ISNUMBER(R24),R24,NA()))</f>
        <v>#N/A</v>
      </c>
      <c r="S124" s="23" t="e">
        <f>IF(COUNTIF(Visualisations!T$42:T$44,S24)&gt;0,NA(),IF(ISNUMBER(S24),S24,NA()))</f>
        <v>#N/A</v>
      </c>
      <c r="T124" s="23" t="e">
        <f>IF(COUNTIF(Visualisations!U$42:U$44,T24)&gt;0,NA(),IF(ISNUMBER(T24),T24,NA()))</f>
        <v>#N/A</v>
      </c>
      <c r="U124" s="23" t="e">
        <f>IF(COUNTIF(Visualisations!V$42:V$44,U24)&gt;0,NA(),IF(ISNUMBER(U24),U24,NA()))</f>
        <v>#N/A</v>
      </c>
      <c r="V124" s="23"/>
    </row>
    <row r="125" spans="1:22" x14ac:dyDescent="0.2">
      <c r="A125" s="23" t="e">
        <f>IF(COUNTIF(Visualisations!B$42:B$44,A25)&gt;0,NA(),IF(ISNUMBER(A25),A25,NA()))</f>
        <v>#N/A</v>
      </c>
      <c r="B125" s="23" t="e">
        <f>IF(COUNTIF(Visualisations!C$42:C$44,B25)&gt;0,NA(),IF(ISNUMBER(B25),B25,NA()))</f>
        <v>#N/A</v>
      </c>
      <c r="C125" s="23" t="e">
        <f>IF(COUNTIF(Visualisations!D$42:D$44,C25)&gt;0,NA(),IF(ISNUMBER(C25),C25,NA()))</f>
        <v>#N/A</v>
      </c>
      <c r="D125" s="23" t="e">
        <f>IF(COUNTIF(Visualisations!E$42:E$44,D25)&gt;0,NA(),IF(ISNUMBER(D25),D25,NA()))</f>
        <v>#N/A</v>
      </c>
      <c r="E125" s="23" t="e">
        <f>IF(COUNTIF(Visualisations!F$42:F$44,E25)&gt;0,NA(),IF(ISNUMBER(E25),E25,NA()))</f>
        <v>#N/A</v>
      </c>
      <c r="F125" s="23" t="e">
        <f>IF(COUNTIF(Visualisations!G$42:G$44,F25)&gt;0,NA(),IF(ISNUMBER(F25),F25,NA()))</f>
        <v>#N/A</v>
      </c>
      <c r="G125" s="23" t="e">
        <f>IF(COUNTIF(Visualisations!H$42:H$44,G25)&gt;0,NA(),IF(ISNUMBER(G25),G25,NA()))</f>
        <v>#N/A</v>
      </c>
      <c r="H125" s="23" t="e">
        <f>IF(COUNTIF(Visualisations!I$42:I$44,H25)&gt;0,NA(),IF(ISNUMBER(H25),H25,NA()))</f>
        <v>#N/A</v>
      </c>
      <c r="I125" s="23" t="e">
        <f>IF(COUNTIF(Visualisations!J$42:J$44,I25)&gt;0,NA(),IF(ISNUMBER(I25),I25,NA()))</f>
        <v>#N/A</v>
      </c>
      <c r="J125" s="23" t="e">
        <f>IF(COUNTIF(Visualisations!K$42:K$44,J25)&gt;0,NA(),IF(ISNUMBER(J25),J25,NA()))</f>
        <v>#N/A</v>
      </c>
      <c r="K125" s="23" t="e">
        <f>IF(COUNTIF(Visualisations!L$42:L$44,K25)&gt;0,NA(),IF(ISNUMBER(K25),K25,NA()))</f>
        <v>#N/A</v>
      </c>
      <c r="L125" s="23" t="e">
        <f>IF(COUNTIF(Visualisations!M$42:M$44,L25)&gt;0,NA(),IF(ISNUMBER(L25),L25,NA()))</f>
        <v>#N/A</v>
      </c>
      <c r="M125" s="23" t="e">
        <f>IF(COUNTIF(Visualisations!N$42:N$44,M25)&gt;0,NA(),IF(ISNUMBER(M25),M25,NA()))</f>
        <v>#N/A</v>
      </c>
      <c r="N125" s="23" t="e">
        <f>IF(COUNTIF(Visualisations!O$42:O$44,N25)&gt;0,NA(),IF(ISNUMBER(N25),N25,NA()))</f>
        <v>#N/A</v>
      </c>
      <c r="O125" s="23" t="e">
        <f>IF(COUNTIF(Visualisations!P$42:P$44,O25)&gt;0,NA(),IF(ISNUMBER(O25),O25,NA()))</f>
        <v>#N/A</v>
      </c>
      <c r="P125" s="23" t="e">
        <f>IF(COUNTIF(Visualisations!Q$42:Q$44,P25)&gt;0,NA(),IF(ISNUMBER(P25),P25,NA()))</f>
        <v>#N/A</v>
      </c>
      <c r="Q125" s="23" t="e">
        <f>IF(COUNTIF(Visualisations!R$42:R$44,Q25)&gt;0,NA(),IF(ISNUMBER(Q25),Q25,NA()))</f>
        <v>#N/A</v>
      </c>
      <c r="R125" s="23" t="e">
        <f>IF(COUNTIF(Visualisations!S$42:S$44,R25)&gt;0,NA(),IF(ISNUMBER(R25),R25,NA()))</f>
        <v>#N/A</v>
      </c>
      <c r="S125" s="23" t="e">
        <f>IF(COUNTIF(Visualisations!T$42:T$44,S25)&gt;0,NA(),IF(ISNUMBER(S25),S25,NA()))</f>
        <v>#N/A</v>
      </c>
      <c r="T125" s="23" t="e">
        <f>IF(COUNTIF(Visualisations!U$42:U$44,T25)&gt;0,NA(),IF(ISNUMBER(T25),T25,NA()))</f>
        <v>#N/A</v>
      </c>
      <c r="U125" s="23" t="e">
        <f>IF(COUNTIF(Visualisations!V$42:V$44,U25)&gt;0,NA(),IF(ISNUMBER(U25),U25,NA()))</f>
        <v>#N/A</v>
      </c>
      <c r="V125" s="23"/>
    </row>
    <row r="126" spans="1:22" x14ac:dyDescent="0.2">
      <c r="A126" s="23" t="e">
        <f>IF(COUNTIF(Visualisations!B$42:B$44,A26)&gt;0,NA(),IF(ISNUMBER(A26),A26,NA()))</f>
        <v>#N/A</v>
      </c>
      <c r="B126" s="23" t="e">
        <f>IF(COUNTIF(Visualisations!C$42:C$44,B26)&gt;0,NA(),IF(ISNUMBER(B26),B26,NA()))</f>
        <v>#N/A</v>
      </c>
      <c r="C126" s="23" t="e">
        <f>IF(COUNTIF(Visualisations!D$42:D$44,C26)&gt;0,NA(),IF(ISNUMBER(C26),C26,NA()))</f>
        <v>#N/A</v>
      </c>
      <c r="D126" s="23" t="e">
        <f>IF(COUNTIF(Visualisations!E$42:E$44,D26)&gt;0,NA(),IF(ISNUMBER(D26),D26,NA()))</f>
        <v>#N/A</v>
      </c>
      <c r="E126" s="23" t="e">
        <f>IF(COUNTIF(Visualisations!F$42:F$44,E26)&gt;0,NA(),IF(ISNUMBER(E26),E26,NA()))</f>
        <v>#N/A</v>
      </c>
      <c r="F126" s="23" t="e">
        <f>IF(COUNTIF(Visualisations!G$42:G$44,F26)&gt;0,NA(),IF(ISNUMBER(F26),F26,NA()))</f>
        <v>#N/A</v>
      </c>
      <c r="G126" s="23" t="e">
        <f>IF(COUNTIF(Visualisations!H$42:H$44,G26)&gt;0,NA(),IF(ISNUMBER(G26),G26,NA()))</f>
        <v>#N/A</v>
      </c>
      <c r="H126" s="23" t="e">
        <f>IF(COUNTIF(Visualisations!I$42:I$44,H26)&gt;0,NA(),IF(ISNUMBER(H26),H26,NA()))</f>
        <v>#N/A</v>
      </c>
      <c r="I126" s="23" t="e">
        <f>IF(COUNTIF(Visualisations!J$42:J$44,I26)&gt;0,NA(),IF(ISNUMBER(I26),I26,NA()))</f>
        <v>#N/A</v>
      </c>
      <c r="J126" s="23" t="e">
        <f>IF(COUNTIF(Visualisations!K$42:K$44,J26)&gt;0,NA(),IF(ISNUMBER(J26),J26,NA()))</f>
        <v>#N/A</v>
      </c>
      <c r="K126" s="23" t="e">
        <f>IF(COUNTIF(Visualisations!L$42:L$44,K26)&gt;0,NA(),IF(ISNUMBER(K26),K26,NA()))</f>
        <v>#N/A</v>
      </c>
      <c r="L126" s="23" t="e">
        <f>IF(COUNTIF(Visualisations!M$42:M$44,L26)&gt;0,NA(),IF(ISNUMBER(L26),L26,NA()))</f>
        <v>#N/A</v>
      </c>
      <c r="M126" s="23" t="e">
        <f>IF(COUNTIF(Visualisations!N$42:N$44,M26)&gt;0,NA(),IF(ISNUMBER(M26),M26,NA()))</f>
        <v>#N/A</v>
      </c>
      <c r="N126" s="23" t="e">
        <f>IF(COUNTIF(Visualisations!O$42:O$44,N26)&gt;0,NA(),IF(ISNUMBER(N26),N26,NA()))</f>
        <v>#N/A</v>
      </c>
      <c r="O126" s="23" t="e">
        <f>IF(COUNTIF(Visualisations!P$42:P$44,O26)&gt;0,NA(),IF(ISNUMBER(O26),O26,NA()))</f>
        <v>#N/A</v>
      </c>
      <c r="P126" s="23" t="e">
        <f>IF(COUNTIF(Visualisations!Q$42:Q$44,P26)&gt;0,NA(),IF(ISNUMBER(P26),P26,NA()))</f>
        <v>#N/A</v>
      </c>
      <c r="Q126" s="23" t="e">
        <f>IF(COUNTIF(Visualisations!R$42:R$44,Q26)&gt;0,NA(),IF(ISNUMBER(Q26),Q26,NA()))</f>
        <v>#N/A</v>
      </c>
      <c r="R126" s="23" t="e">
        <f>IF(COUNTIF(Visualisations!S$42:S$44,R26)&gt;0,NA(),IF(ISNUMBER(R26),R26,NA()))</f>
        <v>#N/A</v>
      </c>
      <c r="S126" s="23" t="e">
        <f>IF(COUNTIF(Visualisations!T$42:T$44,S26)&gt;0,NA(),IF(ISNUMBER(S26),S26,NA()))</f>
        <v>#N/A</v>
      </c>
      <c r="T126" s="23" t="e">
        <f>IF(COUNTIF(Visualisations!U$42:U$44,T26)&gt;0,NA(),IF(ISNUMBER(T26),T26,NA()))</f>
        <v>#N/A</v>
      </c>
      <c r="U126" s="23" t="e">
        <f>IF(COUNTIF(Visualisations!V$42:V$44,U26)&gt;0,NA(),IF(ISNUMBER(U26),U26,NA()))</f>
        <v>#N/A</v>
      </c>
      <c r="V126" s="23"/>
    </row>
    <row r="127" spans="1:22" x14ac:dyDescent="0.2">
      <c r="A127" s="23" t="e">
        <f>IF(COUNTIF(Visualisations!B$42:B$44,A27)&gt;0,NA(),IF(ISNUMBER(A27),A27,NA()))</f>
        <v>#N/A</v>
      </c>
      <c r="B127" s="23" t="e">
        <f>IF(COUNTIF(Visualisations!C$42:C$44,B27)&gt;0,NA(),IF(ISNUMBER(B27),B27,NA()))</f>
        <v>#N/A</v>
      </c>
      <c r="C127" s="23" t="e">
        <f>IF(COUNTIF(Visualisations!D$42:D$44,C27)&gt;0,NA(),IF(ISNUMBER(C27),C27,NA()))</f>
        <v>#N/A</v>
      </c>
      <c r="D127" s="23" t="e">
        <f>IF(COUNTIF(Visualisations!E$42:E$44,D27)&gt;0,NA(),IF(ISNUMBER(D27),D27,NA()))</f>
        <v>#N/A</v>
      </c>
      <c r="E127" s="23" t="e">
        <f>IF(COUNTIF(Visualisations!F$42:F$44,E27)&gt;0,NA(),IF(ISNUMBER(E27),E27,NA()))</f>
        <v>#N/A</v>
      </c>
      <c r="F127" s="23" t="e">
        <f>IF(COUNTIF(Visualisations!G$42:G$44,F27)&gt;0,NA(),IF(ISNUMBER(F27),F27,NA()))</f>
        <v>#N/A</v>
      </c>
      <c r="G127" s="23" t="e">
        <f>IF(COUNTIF(Visualisations!H$42:H$44,G27)&gt;0,NA(),IF(ISNUMBER(G27),G27,NA()))</f>
        <v>#N/A</v>
      </c>
      <c r="H127" s="23" t="e">
        <f>IF(COUNTIF(Visualisations!I$42:I$44,H27)&gt;0,NA(),IF(ISNUMBER(H27),H27,NA()))</f>
        <v>#N/A</v>
      </c>
      <c r="I127" s="23" t="e">
        <f>IF(COUNTIF(Visualisations!J$42:J$44,I27)&gt;0,NA(),IF(ISNUMBER(I27),I27,NA()))</f>
        <v>#N/A</v>
      </c>
      <c r="J127" s="23" t="e">
        <f>IF(COUNTIF(Visualisations!K$42:K$44,J27)&gt;0,NA(),IF(ISNUMBER(J27),J27,NA()))</f>
        <v>#N/A</v>
      </c>
      <c r="K127" s="23" t="e">
        <f>IF(COUNTIF(Visualisations!L$42:L$44,K27)&gt;0,NA(),IF(ISNUMBER(K27),K27,NA()))</f>
        <v>#N/A</v>
      </c>
      <c r="L127" s="23" t="e">
        <f>IF(COUNTIF(Visualisations!M$42:M$44,L27)&gt;0,NA(),IF(ISNUMBER(L27),L27,NA()))</f>
        <v>#N/A</v>
      </c>
      <c r="M127" s="23" t="e">
        <f>IF(COUNTIF(Visualisations!N$42:N$44,M27)&gt;0,NA(),IF(ISNUMBER(M27),M27,NA()))</f>
        <v>#N/A</v>
      </c>
      <c r="N127" s="23" t="e">
        <f>IF(COUNTIF(Visualisations!O$42:O$44,N27)&gt;0,NA(),IF(ISNUMBER(N27),N27,NA()))</f>
        <v>#N/A</v>
      </c>
      <c r="O127" s="23" t="e">
        <f>IF(COUNTIF(Visualisations!P$42:P$44,O27)&gt;0,NA(),IF(ISNUMBER(O27),O27,NA()))</f>
        <v>#N/A</v>
      </c>
      <c r="P127" s="23" t="e">
        <f>IF(COUNTIF(Visualisations!Q$42:Q$44,P27)&gt;0,NA(),IF(ISNUMBER(P27),P27,NA()))</f>
        <v>#N/A</v>
      </c>
      <c r="Q127" s="23" t="e">
        <f>IF(COUNTIF(Visualisations!R$42:R$44,Q27)&gt;0,NA(),IF(ISNUMBER(Q27),Q27,NA()))</f>
        <v>#N/A</v>
      </c>
      <c r="R127" s="23" t="e">
        <f>IF(COUNTIF(Visualisations!S$42:S$44,R27)&gt;0,NA(),IF(ISNUMBER(R27),R27,NA()))</f>
        <v>#N/A</v>
      </c>
      <c r="S127" s="23" t="e">
        <f>IF(COUNTIF(Visualisations!T$42:T$44,S27)&gt;0,NA(),IF(ISNUMBER(S27),S27,NA()))</f>
        <v>#N/A</v>
      </c>
      <c r="T127" s="23" t="e">
        <f>IF(COUNTIF(Visualisations!U$42:U$44,T27)&gt;0,NA(),IF(ISNUMBER(T27),T27,NA()))</f>
        <v>#N/A</v>
      </c>
      <c r="U127" s="23" t="e">
        <f>IF(COUNTIF(Visualisations!V$42:V$44,U27)&gt;0,NA(),IF(ISNUMBER(U27),U27,NA()))</f>
        <v>#N/A</v>
      </c>
      <c r="V127" s="23"/>
    </row>
    <row r="128" spans="1:22" x14ac:dyDescent="0.2">
      <c r="A128" s="23" t="e">
        <f>IF(COUNTIF(Visualisations!B$42:B$44,A28)&gt;0,NA(),IF(ISNUMBER(A28),A28,NA()))</f>
        <v>#N/A</v>
      </c>
      <c r="B128" s="23" t="e">
        <f>IF(COUNTIF(Visualisations!C$42:C$44,B28)&gt;0,NA(),IF(ISNUMBER(B28),B28,NA()))</f>
        <v>#N/A</v>
      </c>
      <c r="C128" s="23" t="e">
        <f>IF(COUNTIF(Visualisations!D$42:D$44,C28)&gt;0,NA(),IF(ISNUMBER(C28),C28,NA()))</f>
        <v>#N/A</v>
      </c>
      <c r="D128" s="23" t="e">
        <f>IF(COUNTIF(Visualisations!E$42:E$44,D28)&gt;0,NA(),IF(ISNUMBER(D28),D28,NA()))</f>
        <v>#N/A</v>
      </c>
      <c r="E128" s="23" t="e">
        <f>IF(COUNTIF(Visualisations!F$42:F$44,E28)&gt;0,NA(),IF(ISNUMBER(E28),E28,NA()))</f>
        <v>#N/A</v>
      </c>
      <c r="F128" s="23" t="e">
        <f>IF(COUNTIF(Visualisations!G$42:G$44,F28)&gt;0,NA(),IF(ISNUMBER(F28),F28,NA()))</f>
        <v>#N/A</v>
      </c>
      <c r="G128" s="23" t="e">
        <f>IF(COUNTIF(Visualisations!H$42:H$44,G28)&gt;0,NA(),IF(ISNUMBER(G28),G28,NA()))</f>
        <v>#N/A</v>
      </c>
      <c r="H128" s="23" t="e">
        <f>IF(COUNTIF(Visualisations!I$42:I$44,H28)&gt;0,NA(),IF(ISNUMBER(H28),H28,NA()))</f>
        <v>#N/A</v>
      </c>
      <c r="I128" s="23" t="e">
        <f>IF(COUNTIF(Visualisations!J$42:J$44,I28)&gt;0,NA(),IF(ISNUMBER(I28),I28,NA()))</f>
        <v>#N/A</v>
      </c>
      <c r="J128" s="23" t="e">
        <f>IF(COUNTIF(Visualisations!K$42:K$44,J28)&gt;0,NA(),IF(ISNUMBER(J28),J28,NA()))</f>
        <v>#N/A</v>
      </c>
      <c r="K128" s="23" t="e">
        <f>IF(COUNTIF(Visualisations!L$42:L$44,K28)&gt;0,NA(),IF(ISNUMBER(K28),K28,NA()))</f>
        <v>#N/A</v>
      </c>
      <c r="L128" s="23" t="e">
        <f>IF(COUNTIF(Visualisations!M$42:M$44,L28)&gt;0,NA(),IF(ISNUMBER(L28),L28,NA()))</f>
        <v>#N/A</v>
      </c>
      <c r="M128" s="23" t="e">
        <f>IF(COUNTIF(Visualisations!N$42:N$44,M28)&gt;0,NA(),IF(ISNUMBER(M28),M28,NA()))</f>
        <v>#N/A</v>
      </c>
      <c r="N128" s="23" t="e">
        <f>IF(COUNTIF(Visualisations!O$42:O$44,N28)&gt;0,NA(),IF(ISNUMBER(N28),N28,NA()))</f>
        <v>#N/A</v>
      </c>
      <c r="O128" s="23" t="e">
        <f>IF(COUNTIF(Visualisations!P$42:P$44,O28)&gt;0,NA(),IF(ISNUMBER(O28),O28,NA()))</f>
        <v>#N/A</v>
      </c>
      <c r="P128" s="23" t="e">
        <f>IF(COUNTIF(Visualisations!Q$42:Q$44,P28)&gt;0,NA(),IF(ISNUMBER(P28),P28,NA()))</f>
        <v>#N/A</v>
      </c>
      <c r="Q128" s="23" t="e">
        <f>IF(COUNTIF(Visualisations!R$42:R$44,Q28)&gt;0,NA(),IF(ISNUMBER(Q28),Q28,NA()))</f>
        <v>#N/A</v>
      </c>
      <c r="R128" s="23" t="e">
        <f>IF(COUNTIF(Visualisations!S$42:S$44,R28)&gt;0,NA(),IF(ISNUMBER(R28),R28,NA()))</f>
        <v>#N/A</v>
      </c>
      <c r="S128" s="23" t="e">
        <f>IF(COUNTIF(Visualisations!T$42:T$44,S28)&gt;0,NA(),IF(ISNUMBER(S28),S28,NA()))</f>
        <v>#N/A</v>
      </c>
      <c r="T128" s="23" t="e">
        <f>IF(COUNTIF(Visualisations!U$42:U$44,T28)&gt;0,NA(),IF(ISNUMBER(T28),T28,NA()))</f>
        <v>#N/A</v>
      </c>
      <c r="U128" s="23" t="e">
        <f>IF(COUNTIF(Visualisations!V$42:V$44,U28)&gt;0,NA(),IF(ISNUMBER(U28),U28,NA()))</f>
        <v>#N/A</v>
      </c>
      <c r="V128" s="23"/>
    </row>
    <row r="129" spans="1:22" x14ac:dyDescent="0.2">
      <c r="A129" s="23" t="e">
        <f>IF(COUNTIF(Visualisations!B$42:B$44,A29)&gt;0,NA(),IF(ISNUMBER(A29),A29,NA()))</f>
        <v>#N/A</v>
      </c>
      <c r="B129" s="23" t="e">
        <f>IF(COUNTIF(Visualisations!C$42:C$44,B29)&gt;0,NA(),IF(ISNUMBER(B29),B29,NA()))</f>
        <v>#N/A</v>
      </c>
      <c r="C129" s="23" t="e">
        <f>IF(COUNTIF(Visualisations!D$42:D$44,C29)&gt;0,NA(),IF(ISNUMBER(C29),C29,NA()))</f>
        <v>#N/A</v>
      </c>
      <c r="D129" s="23" t="e">
        <f>IF(COUNTIF(Visualisations!E$42:E$44,D29)&gt;0,NA(),IF(ISNUMBER(D29),D29,NA()))</f>
        <v>#N/A</v>
      </c>
      <c r="E129" s="23" t="e">
        <f>IF(COUNTIF(Visualisations!F$42:F$44,E29)&gt;0,NA(),IF(ISNUMBER(E29),E29,NA()))</f>
        <v>#N/A</v>
      </c>
      <c r="F129" s="23" t="e">
        <f>IF(COUNTIF(Visualisations!G$42:G$44,F29)&gt;0,NA(),IF(ISNUMBER(F29),F29,NA()))</f>
        <v>#N/A</v>
      </c>
      <c r="G129" s="23" t="e">
        <f>IF(COUNTIF(Visualisations!H$42:H$44,G29)&gt;0,NA(),IF(ISNUMBER(G29),G29,NA()))</f>
        <v>#N/A</v>
      </c>
      <c r="H129" s="23" t="e">
        <f>IF(COUNTIF(Visualisations!I$42:I$44,H29)&gt;0,NA(),IF(ISNUMBER(H29),H29,NA()))</f>
        <v>#N/A</v>
      </c>
      <c r="I129" s="23" t="e">
        <f>IF(COUNTIF(Visualisations!J$42:J$44,I29)&gt;0,NA(),IF(ISNUMBER(I29),I29,NA()))</f>
        <v>#N/A</v>
      </c>
      <c r="J129" s="23" t="e">
        <f>IF(COUNTIF(Visualisations!K$42:K$44,J29)&gt;0,NA(),IF(ISNUMBER(J29),J29,NA()))</f>
        <v>#N/A</v>
      </c>
      <c r="K129" s="23" t="e">
        <f>IF(COUNTIF(Visualisations!L$42:L$44,K29)&gt;0,NA(),IF(ISNUMBER(K29),K29,NA()))</f>
        <v>#N/A</v>
      </c>
      <c r="L129" s="23" t="e">
        <f>IF(COUNTIF(Visualisations!M$42:M$44,L29)&gt;0,NA(),IF(ISNUMBER(L29),L29,NA()))</f>
        <v>#N/A</v>
      </c>
      <c r="M129" s="23" t="e">
        <f>IF(COUNTIF(Visualisations!N$42:N$44,M29)&gt;0,NA(),IF(ISNUMBER(M29),M29,NA()))</f>
        <v>#N/A</v>
      </c>
      <c r="N129" s="23" t="e">
        <f>IF(COUNTIF(Visualisations!O$42:O$44,N29)&gt;0,NA(),IF(ISNUMBER(N29),N29,NA()))</f>
        <v>#N/A</v>
      </c>
      <c r="O129" s="23" t="e">
        <f>IF(COUNTIF(Visualisations!P$42:P$44,O29)&gt;0,NA(),IF(ISNUMBER(O29),O29,NA()))</f>
        <v>#N/A</v>
      </c>
      <c r="P129" s="23" t="e">
        <f>IF(COUNTIF(Visualisations!Q$42:Q$44,P29)&gt;0,NA(),IF(ISNUMBER(P29),P29,NA()))</f>
        <v>#N/A</v>
      </c>
      <c r="Q129" s="23" t="e">
        <f>IF(COUNTIF(Visualisations!R$42:R$44,Q29)&gt;0,NA(),IF(ISNUMBER(Q29),Q29,NA()))</f>
        <v>#N/A</v>
      </c>
      <c r="R129" s="23" t="e">
        <f>IF(COUNTIF(Visualisations!S$42:S$44,R29)&gt;0,NA(),IF(ISNUMBER(R29),R29,NA()))</f>
        <v>#N/A</v>
      </c>
      <c r="S129" s="23" t="e">
        <f>IF(COUNTIF(Visualisations!T$42:T$44,S29)&gt;0,NA(),IF(ISNUMBER(S29),S29,NA()))</f>
        <v>#N/A</v>
      </c>
      <c r="T129" s="23" t="e">
        <f>IF(COUNTIF(Visualisations!U$42:U$44,T29)&gt;0,NA(),IF(ISNUMBER(T29),T29,NA()))</f>
        <v>#N/A</v>
      </c>
      <c r="U129" s="23" t="e">
        <f>IF(COUNTIF(Visualisations!V$42:V$44,U29)&gt;0,NA(),IF(ISNUMBER(U29),U29,NA()))</f>
        <v>#N/A</v>
      </c>
      <c r="V129" s="23"/>
    </row>
    <row r="130" spans="1:22" x14ac:dyDescent="0.2">
      <c r="A130" s="23" t="e">
        <f>IF(COUNTIF(Visualisations!B$42:B$44,A30)&gt;0,NA(),IF(ISNUMBER(A30),A30,NA()))</f>
        <v>#N/A</v>
      </c>
      <c r="B130" s="23" t="e">
        <f>IF(COUNTIF(Visualisations!C$42:C$44,B30)&gt;0,NA(),IF(ISNUMBER(B30),B30,NA()))</f>
        <v>#N/A</v>
      </c>
      <c r="C130" s="23" t="e">
        <f>IF(COUNTIF(Visualisations!D$42:D$44,C30)&gt;0,NA(),IF(ISNUMBER(C30),C30,NA()))</f>
        <v>#N/A</v>
      </c>
      <c r="D130" s="23" t="e">
        <f>IF(COUNTIF(Visualisations!E$42:E$44,D30)&gt;0,NA(),IF(ISNUMBER(D30),D30,NA()))</f>
        <v>#N/A</v>
      </c>
      <c r="E130" s="23" t="e">
        <f>IF(COUNTIF(Visualisations!F$42:F$44,E30)&gt;0,NA(),IF(ISNUMBER(E30),E30,NA()))</f>
        <v>#N/A</v>
      </c>
      <c r="F130" s="23" t="e">
        <f>IF(COUNTIF(Visualisations!G$42:G$44,F30)&gt;0,NA(),IF(ISNUMBER(F30),F30,NA()))</f>
        <v>#N/A</v>
      </c>
      <c r="G130" s="23" t="e">
        <f>IF(COUNTIF(Visualisations!H$42:H$44,G30)&gt;0,NA(),IF(ISNUMBER(G30),G30,NA()))</f>
        <v>#N/A</v>
      </c>
      <c r="H130" s="23" t="e">
        <f>IF(COUNTIF(Visualisations!I$42:I$44,H30)&gt;0,NA(),IF(ISNUMBER(H30),H30,NA()))</f>
        <v>#N/A</v>
      </c>
      <c r="I130" s="23" t="e">
        <f>IF(COUNTIF(Visualisations!J$42:J$44,I30)&gt;0,NA(),IF(ISNUMBER(I30),I30,NA()))</f>
        <v>#N/A</v>
      </c>
      <c r="J130" s="23" t="e">
        <f>IF(COUNTIF(Visualisations!K$42:K$44,J30)&gt;0,NA(),IF(ISNUMBER(J30),J30,NA()))</f>
        <v>#N/A</v>
      </c>
      <c r="K130" s="23" t="e">
        <f>IF(COUNTIF(Visualisations!L$42:L$44,K30)&gt;0,NA(),IF(ISNUMBER(K30),K30,NA()))</f>
        <v>#N/A</v>
      </c>
      <c r="L130" s="23" t="e">
        <f>IF(COUNTIF(Visualisations!M$42:M$44,L30)&gt;0,NA(),IF(ISNUMBER(L30),L30,NA()))</f>
        <v>#N/A</v>
      </c>
      <c r="M130" s="23" t="e">
        <f>IF(COUNTIF(Visualisations!N$42:N$44,M30)&gt;0,NA(),IF(ISNUMBER(M30),M30,NA()))</f>
        <v>#N/A</v>
      </c>
      <c r="N130" s="23" t="e">
        <f>IF(COUNTIF(Visualisations!O$42:O$44,N30)&gt;0,NA(),IF(ISNUMBER(N30),N30,NA()))</f>
        <v>#N/A</v>
      </c>
      <c r="O130" s="23" t="e">
        <f>IF(COUNTIF(Visualisations!P$42:P$44,O30)&gt;0,NA(),IF(ISNUMBER(O30),O30,NA()))</f>
        <v>#N/A</v>
      </c>
      <c r="P130" s="23" t="e">
        <f>IF(COUNTIF(Visualisations!Q$42:Q$44,P30)&gt;0,NA(),IF(ISNUMBER(P30),P30,NA()))</f>
        <v>#N/A</v>
      </c>
      <c r="Q130" s="23" t="e">
        <f>IF(COUNTIF(Visualisations!R$42:R$44,Q30)&gt;0,NA(),IF(ISNUMBER(Q30),Q30,NA()))</f>
        <v>#N/A</v>
      </c>
      <c r="R130" s="23" t="e">
        <f>IF(COUNTIF(Visualisations!S$42:S$44,R30)&gt;0,NA(),IF(ISNUMBER(R30),R30,NA()))</f>
        <v>#N/A</v>
      </c>
      <c r="S130" s="23" t="e">
        <f>IF(COUNTIF(Visualisations!T$42:T$44,S30)&gt;0,NA(),IF(ISNUMBER(S30),S30,NA()))</f>
        <v>#N/A</v>
      </c>
      <c r="T130" s="23" t="e">
        <f>IF(COUNTIF(Visualisations!U$42:U$44,T30)&gt;0,NA(),IF(ISNUMBER(T30),T30,NA()))</f>
        <v>#N/A</v>
      </c>
      <c r="U130" s="23" t="e">
        <f>IF(COUNTIF(Visualisations!V$42:V$44,U30)&gt;0,NA(),IF(ISNUMBER(U30),U30,NA()))</f>
        <v>#N/A</v>
      </c>
      <c r="V130" s="23"/>
    </row>
    <row r="131" spans="1:22" x14ac:dyDescent="0.2">
      <c r="A131" s="23" t="e">
        <f>IF(COUNTIF(Visualisations!B$42:B$44,A31)&gt;0,NA(),IF(ISNUMBER(A31),A31,NA()))</f>
        <v>#N/A</v>
      </c>
      <c r="B131" s="23" t="e">
        <f>IF(COUNTIF(Visualisations!C$42:C$44,B31)&gt;0,NA(),IF(ISNUMBER(B31),B31,NA()))</f>
        <v>#N/A</v>
      </c>
      <c r="C131" s="23" t="e">
        <f>IF(COUNTIF(Visualisations!D$42:D$44,C31)&gt;0,NA(),IF(ISNUMBER(C31),C31,NA()))</f>
        <v>#N/A</v>
      </c>
      <c r="D131" s="23" t="e">
        <f>IF(COUNTIF(Visualisations!E$42:E$44,D31)&gt;0,NA(),IF(ISNUMBER(D31),D31,NA()))</f>
        <v>#N/A</v>
      </c>
      <c r="E131" s="23" t="e">
        <f>IF(COUNTIF(Visualisations!F$42:F$44,E31)&gt;0,NA(),IF(ISNUMBER(E31),E31,NA()))</f>
        <v>#N/A</v>
      </c>
      <c r="F131" s="23" t="e">
        <f>IF(COUNTIF(Visualisations!G$42:G$44,F31)&gt;0,NA(),IF(ISNUMBER(F31),F31,NA()))</f>
        <v>#N/A</v>
      </c>
      <c r="G131" s="23" t="e">
        <f>IF(COUNTIF(Visualisations!H$42:H$44,G31)&gt;0,NA(),IF(ISNUMBER(G31),G31,NA()))</f>
        <v>#N/A</v>
      </c>
      <c r="H131" s="23" t="e">
        <f>IF(COUNTIF(Visualisations!I$42:I$44,H31)&gt;0,NA(),IF(ISNUMBER(H31),H31,NA()))</f>
        <v>#N/A</v>
      </c>
      <c r="I131" s="23" t="e">
        <f>IF(COUNTIF(Visualisations!J$42:J$44,I31)&gt;0,NA(),IF(ISNUMBER(I31),I31,NA()))</f>
        <v>#N/A</v>
      </c>
      <c r="J131" s="23" t="e">
        <f>IF(COUNTIF(Visualisations!K$42:K$44,J31)&gt;0,NA(),IF(ISNUMBER(J31),J31,NA()))</f>
        <v>#N/A</v>
      </c>
      <c r="K131" s="23" t="e">
        <f>IF(COUNTIF(Visualisations!L$42:L$44,K31)&gt;0,NA(),IF(ISNUMBER(K31),K31,NA()))</f>
        <v>#N/A</v>
      </c>
      <c r="L131" s="23" t="e">
        <f>IF(COUNTIF(Visualisations!M$42:M$44,L31)&gt;0,NA(),IF(ISNUMBER(L31),L31,NA()))</f>
        <v>#N/A</v>
      </c>
      <c r="M131" s="23" t="e">
        <f>IF(COUNTIF(Visualisations!N$42:N$44,M31)&gt;0,NA(),IF(ISNUMBER(M31),M31,NA()))</f>
        <v>#N/A</v>
      </c>
      <c r="N131" s="23" t="e">
        <f>IF(COUNTIF(Visualisations!O$42:O$44,N31)&gt;0,NA(),IF(ISNUMBER(N31),N31,NA()))</f>
        <v>#N/A</v>
      </c>
      <c r="O131" s="23" t="e">
        <f>IF(COUNTIF(Visualisations!P$42:P$44,O31)&gt;0,NA(),IF(ISNUMBER(O31),O31,NA()))</f>
        <v>#N/A</v>
      </c>
      <c r="P131" s="23" t="e">
        <f>IF(COUNTIF(Visualisations!Q$42:Q$44,P31)&gt;0,NA(),IF(ISNUMBER(P31),P31,NA()))</f>
        <v>#N/A</v>
      </c>
      <c r="Q131" s="23" t="e">
        <f>IF(COUNTIF(Visualisations!R$42:R$44,Q31)&gt;0,NA(),IF(ISNUMBER(Q31),Q31,NA()))</f>
        <v>#N/A</v>
      </c>
      <c r="R131" s="23" t="e">
        <f>IF(COUNTIF(Visualisations!S$42:S$44,R31)&gt;0,NA(),IF(ISNUMBER(R31),R31,NA()))</f>
        <v>#N/A</v>
      </c>
      <c r="S131" s="23" t="e">
        <f>IF(COUNTIF(Visualisations!T$42:T$44,S31)&gt;0,NA(),IF(ISNUMBER(S31),S31,NA()))</f>
        <v>#N/A</v>
      </c>
      <c r="T131" s="23" t="e">
        <f>IF(COUNTIF(Visualisations!U$42:U$44,T31)&gt;0,NA(),IF(ISNUMBER(T31),T31,NA()))</f>
        <v>#N/A</v>
      </c>
      <c r="U131" s="23" t="e">
        <f>IF(COUNTIF(Visualisations!V$42:V$44,U31)&gt;0,NA(),IF(ISNUMBER(U31),U31,NA()))</f>
        <v>#N/A</v>
      </c>
      <c r="V131" s="23"/>
    </row>
    <row r="132" spans="1:22" x14ac:dyDescent="0.2">
      <c r="A132" s="23" t="e">
        <f>IF(COUNTIF(Visualisations!B$42:B$44,A32)&gt;0,NA(),IF(ISNUMBER(A32),A32,NA()))</f>
        <v>#N/A</v>
      </c>
      <c r="B132" s="23" t="e">
        <f>IF(COUNTIF(Visualisations!C$42:C$44,B32)&gt;0,NA(),IF(ISNUMBER(B32),B32,NA()))</f>
        <v>#N/A</v>
      </c>
      <c r="C132" s="23" t="e">
        <f>IF(COUNTIF(Visualisations!D$42:D$44,C32)&gt;0,NA(),IF(ISNUMBER(C32),C32,NA()))</f>
        <v>#N/A</v>
      </c>
      <c r="D132" s="23" t="e">
        <f>IF(COUNTIF(Visualisations!E$42:E$44,D32)&gt;0,NA(),IF(ISNUMBER(D32),D32,NA()))</f>
        <v>#N/A</v>
      </c>
      <c r="E132" s="23" t="e">
        <f>IF(COUNTIF(Visualisations!F$42:F$44,E32)&gt;0,NA(),IF(ISNUMBER(E32),E32,NA()))</f>
        <v>#N/A</v>
      </c>
      <c r="F132" s="23" t="e">
        <f>IF(COUNTIF(Visualisations!G$42:G$44,F32)&gt;0,NA(),IF(ISNUMBER(F32),F32,NA()))</f>
        <v>#N/A</v>
      </c>
      <c r="G132" s="23" t="e">
        <f>IF(COUNTIF(Visualisations!H$42:H$44,G32)&gt;0,NA(),IF(ISNUMBER(G32),G32,NA()))</f>
        <v>#N/A</v>
      </c>
      <c r="H132" s="23" t="e">
        <f>IF(COUNTIF(Visualisations!I$42:I$44,H32)&gt;0,NA(),IF(ISNUMBER(H32),H32,NA()))</f>
        <v>#N/A</v>
      </c>
      <c r="I132" s="23" t="e">
        <f>IF(COUNTIF(Visualisations!J$42:J$44,I32)&gt;0,NA(),IF(ISNUMBER(I32),I32,NA()))</f>
        <v>#N/A</v>
      </c>
      <c r="J132" s="23" t="e">
        <f>IF(COUNTIF(Visualisations!K$42:K$44,J32)&gt;0,NA(),IF(ISNUMBER(J32),J32,NA()))</f>
        <v>#N/A</v>
      </c>
      <c r="K132" s="23" t="e">
        <f>IF(COUNTIF(Visualisations!L$42:L$44,K32)&gt;0,NA(),IF(ISNUMBER(K32),K32,NA()))</f>
        <v>#N/A</v>
      </c>
      <c r="L132" s="23" t="e">
        <f>IF(COUNTIF(Visualisations!M$42:M$44,L32)&gt;0,NA(),IF(ISNUMBER(L32),L32,NA()))</f>
        <v>#N/A</v>
      </c>
      <c r="M132" s="23" t="e">
        <f>IF(COUNTIF(Visualisations!N$42:N$44,M32)&gt;0,NA(),IF(ISNUMBER(M32),M32,NA()))</f>
        <v>#N/A</v>
      </c>
      <c r="N132" s="23" t="e">
        <f>IF(COUNTIF(Visualisations!O$42:O$44,N32)&gt;0,NA(),IF(ISNUMBER(N32),N32,NA()))</f>
        <v>#N/A</v>
      </c>
      <c r="O132" s="23" t="e">
        <f>IF(COUNTIF(Visualisations!P$42:P$44,O32)&gt;0,NA(),IF(ISNUMBER(O32),O32,NA()))</f>
        <v>#N/A</v>
      </c>
      <c r="P132" s="23" t="e">
        <f>IF(COUNTIF(Visualisations!Q$42:Q$44,P32)&gt;0,NA(),IF(ISNUMBER(P32),P32,NA()))</f>
        <v>#N/A</v>
      </c>
      <c r="Q132" s="23" t="e">
        <f>IF(COUNTIF(Visualisations!R$42:R$44,Q32)&gt;0,NA(),IF(ISNUMBER(Q32),Q32,NA()))</f>
        <v>#N/A</v>
      </c>
      <c r="R132" s="23" t="e">
        <f>IF(COUNTIF(Visualisations!S$42:S$44,R32)&gt;0,NA(),IF(ISNUMBER(R32),R32,NA()))</f>
        <v>#N/A</v>
      </c>
      <c r="S132" s="23" t="e">
        <f>IF(COUNTIF(Visualisations!T$42:T$44,S32)&gt;0,NA(),IF(ISNUMBER(S32),S32,NA()))</f>
        <v>#N/A</v>
      </c>
      <c r="T132" s="23" t="e">
        <f>IF(COUNTIF(Visualisations!U$42:U$44,T32)&gt;0,NA(),IF(ISNUMBER(T32),T32,NA()))</f>
        <v>#N/A</v>
      </c>
      <c r="U132" s="23" t="e">
        <f>IF(COUNTIF(Visualisations!V$42:V$44,U32)&gt;0,NA(),IF(ISNUMBER(U32),U32,NA()))</f>
        <v>#N/A</v>
      </c>
      <c r="V132" s="23"/>
    </row>
    <row r="133" spans="1:22" x14ac:dyDescent="0.2">
      <c r="A133" s="23" t="e">
        <f>IF(COUNTIF(Visualisations!B$42:B$44,A33)&gt;0,NA(),IF(ISNUMBER(A33),A33,NA()))</f>
        <v>#N/A</v>
      </c>
      <c r="B133" s="23" t="e">
        <f>IF(COUNTIF(Visualisations!C$42:C$44,B33)&gt;0,NA(),IF(ISNUMBER(B33),B33,NA()))</f>
        <v>#N/A</v>
      </c>
      <c r="C133" s="23" t="e">
        <f>IF(COUNTIF(Visualisations!D$42:D$44,C33)&gt;0,NA(),IF(ISNUMBER(C33),C33,NA()))</f>
        <v>#N/A</v>
      </c>
      <c r="D133" s="23" t="e">
        <f>IF(COUNTIF(Visualisations!E$42:E$44,D33)&gt;0,NA(),IF(ISNUMBER(D33),D33,NA()))</f>
        <v>#N/A</v>
      </c>
      <c r="E133" s="23" t="e">
        <f>IF(COUNTIF(Visualisations!F$42:F$44,E33)&gt;0,NA(),IF(ISNUMBER(E33),E33,NA()))</f>
        <v>#N/A</v>
      </c>
      <c r="F133" s="23" t="e">
        <f>IF(COUNTIF(Visualisations!G$42:G$44,F33)&gt;0,NA(),IF(ISNUMBER(F33),F33,NA()))</f>
        <v>#N/A</v>
      </c>
      <c r="G133" s="23" t="e">
        <f>IF(COUNTIF(Visualisations!H$42:H$44,G33)&gt;0,NA(),IF(ISNUMBER(G33),G33,NA()))</f>
        <v>#N/A</v>
      </c>
      <c r="H133" s="23" t="e">
        <f>IF(COUNTIF(Visualisations!I$42:I$44,H33)&gt;0,NA(),IF(ISNUMBER(H33),H33,NA()))</f>
        <v>#N/A</v>
      </c>
      <c r="I133" s="23" t="e">
        <f>IF(COUNTIF(Visualisations!J$42:J$44,I33)&gt;0,NA(),IF(ISNUMBER(I33),I33,NA()))</f>
        <v>#N/A</v>
      </c>
      <c r="J133" s="23" t="e">
        <f>IF(COUNTIF(Visualisations!K$42:K$44,J33)&gt;0,NA(),IF(ISNUMBER(J33),J33,NA()))</f>
        <v>#N/A</v>
      </c>
      <c r="K133" s="23" t="e">
        <f>IF(COUNTIF(Visualisations!L$42:L$44,K33)&gt;0,NA(),IF(ISNUMBER(K33),K33,NA()))</f>
        <v>#N/A</v>
      </c>
      <c r="L133" s="23" t="e">
        <f>IF(COUNTIF(Visualisations!M$42:M$44,L33)&gt;0,NA(),IF(ISNUMBER(L33),L33,NA()))</f>
        <v>#N/A</v>
      </c>
      <c r="M133" s="23" t="e">
        <f>IF(COUNTIF(Visualisations!N$42:N$44,M33)&gt;0,NA(),IF(ISNUMBER(M33),M33,NA()))</f>
        <v>#N/A</v>
      </c>
      <c r="N133" s="23" t="e">
        <f>IF(COUNTIF(Visualisations!O$42:O$44,N33)&gt;0,NA(),IF(ISNUMBER(N33),N33,NA()))</f>
        <v>#N/A</v>
      </c>
      <c r="O133" s="23" t="e">
        <f>IF(COUNTIF(Visualisations!P$42:P$44,O33)&gt;0,NA(),IF(ISNUMBER(O33),O33,NA()))</f>
        <v>#N/A</v>
      </c>
      <c r="P133" s="23" t="e">
        <f>IF(COUNTIF(Visualisations!Q$42:Q$44,P33)&gt;0,NA(),IF(ISNUMBER(P33),P33,NA()))</f>
        <v>#N/A</v>
      </c>
      <c r="Q133" s="23" t="e">
        <f>IF(COUNTIF(Visualisations!R$42:R$44,Q33)&gt;0,NA(),IF(ISNUMBER(Q33),Q33,NA()))</f>
        <v>#N/A</v>
      </c>
      <c r="R133" s="23" t="e">
        <f>IF(COUNTIF(Visualisations!S$42:S$44,R33)&gt;0,NA(),IF(ISNUMBER(R33),R33,NA()))</f>
        <v>#N/A</v>
      </c>
      <c r="S133" s="23" t="e">
        <f>IF(COUNTIF(Visualisations!T$42:T$44,S33)&gt;0,NA(),IF(ISNUMBER(S33),S33,NA()))</f>
        <v>#N/A</v>
      </c>
      <c r="T133" s="23" t="e">
        <f>IF(COUNTIF(Visualisations!U$42:U$44,T33)&gt;0,NA(),IF(ISNUMBER(T33),T33,NA()))</f>
        <v>#N/A</v>
      </c>
      <c r="U133" s="23" t="e">
        <f>IF(COUNTIF(Visualisations!V$42:V$44,U33)&gt;0,NA(),IF(ISNUMBER(U33),U33,NA()))</f>
        <v>#N/A</v>
      </c>
      <c r="V133" s="23"/>
    </row>
    <row r="134" spans="1:22" x14ac:dyDescent="0.2">
      <c r="A134" s="23" t="e">
        <f>IF(COUNTIF(Visualisations!B$42:B$44,A34)&gt;0,NA(),IF(ISNUMBER(A34),A34,NA()))</f>
        <v>#N/A</v>
      </c>
      <c r="B134" s="23" t="e">
        <f>IF(COUNTIF(Visualisations!C$42:C$44,B34)&gt;0,NA(),IF(ISNUMBER(B34),B34,NA()))</f>
        <v>#N/A</v>
      </c>
      <c r="C134" s="23" t="e">
        <f>IF(COUNTIF(Visualisations!D$42:D$44,C34)&gt;0,NA(),IF(ISNUMBER(C34),C34,NA()))</f>
        <v>#N/A</v>
      </c>
      <c r="D134" s="23" t="e">
        <f>IF(COUNTIF(Visualisations!E$42:E$44,D34)&gt;0,NA(),IF(ISNUMBER(D34),D34,NA()))</f>
        <v>#N/A</v>
      </c>
      <c r="E134" s="23" t="e">
        <f>IF(COUNTIF(Visualisations!F$42:F$44,E34)&gt;0,NA(),IF(ISNUMBER(E34),E34,NA()))</f>
        <v>#N/A</v>
      </c>
      <c r="F134" s="23" t="e">
        <f>IF(COUNTIF(Visualisations!G$42:G$44,F34)&gt;0,NA(),IF(ISNUMBER(F34),F34,NA()))</f>
        <v>#N/A</v>
      </c>
      <c r="G134" s="23" t="e">
        <f>IF(COUNTIF(Visualisations!H$42:H$44,G34)&gt;0,NA(),IF(ISNUMBER(G34),G34,NA()))</f>
        <v>#N/A</v>
      </c>
      <c r="H134" s="23" t="e">
        <f>IF(COUNTIF(Visualisations!I$42:I$44,H34)&gt;0,NA(),IF(ISNUMBER(H34),H34,NA()))</f>
        <v>#N/A</v>
      </c>
      <c r="I134" s="23" t="e">
        <f>IF(COUNTIF(Visualisations!J$42:J$44,I34)&gt;0,NA(),IF(ISNUMBER(I34),I34,NA()))</f>
        <v>#N/A</v>
      </c>
      <c r="J134" s="23" t="e">
        <f>IF(COUNTIF(Visualisations!K$42:K$44,J34)&gt;0,NA(),IF(ISNUMBER(J34),J34,NA()))</f>
        <v>#N/A</v>
      </c>
      <c r="K134" s="23" t="e">
        <f>IF(COUNTIF(Visualisations!L$42:L$44,K34)&gt;0,NA(),IF(ISNUMBER(K34),K34,NA()))</f>
        <v>#N/A</v>
      </c>
      <c r="L134" s="23" t="e">
        <f>IF(COUNTIF(Visualisations!M$42:M$44,L34)&gt;0,NA(),IF(ISNUMBER(L34),L34,NA()))</f>
        <v>#N/A</v>
      </c>
      <c r="M134" s="23" t="e">
        <f>IF(COUNTIF(Visualisations!N$42:N$44,M34)&gt;0,NA(),IF(ISNUMBER(M34),M34,NA()))</f>
        <v>#N/A</v>
      </c>
      <c r="N134" s="23" t="e">
        <f>IF(COUNTIF(Visualisations!O$42:O$44,N34)&gt;0,NA(),IF(ISNUMBER(N34),N34,NA()))</f>
        <v>#N/A</v>
      </c>
      <c r="O134" s="23" t="e">
        <f>IF(COUNTIF(Visualisations!P$42:P$44,O34)&gt;0,NA(),IF(ISNUMBER(O34),O34,NA()))</f>
        <v>#N/A</v>
      </c>
      <c r="P134" s="23" t="e">
        <f>IF(COUNTIF(Visualisations!Q$42:Q$44,P34)&gt;0,NA(),IF(ISNUMBER(P34),P34,NA()))</f>
        <v>#N/A</v>
      </c>
      <c r="Q134" s="23" t="e">
        <f>IF(COUNTIF(Visualisations!R$42:R$44,Q34)&gt;0,NA(),IF(ISNUMBER(Q34),Q34,NA()))</f>
        <v>#N/A</v>
      </c>
      <c r="R134" s="23" t="e">
        <f>IF(COUNTIF(Visualisations!S$42:S$44,R34)&gt;0,NA(),IF(ISNUMBER(R34),R34,NA()))</f>
        <v>#N/A</v>
      </c>
      <c r="S134" s="23" t="e">
        <f>IF(COUNTIF(Visualisations!T$42:T$44,S34)&gt;0,NA(),IF(ISNUMBER(S34),S34,NA()))</f>
        <v>#N/A</v>
      </c>
      <c r="T134" s="23" t="e">
        <f>IF(COUNTIF(Visualisations!U$42:U$44,T34)&gt;0,NA(),IF(ISNUMBER(T34),T34,NA()))</f>
        <v>#N/A</v>
      </c>
      <c r="U134" s="23" t="e">
        <f>IF(COUNTIF(Visualisations!V$42:V$44,U34)&gt;0,NA(),IF(ISNUMBER(U34),U34,NA()))</f>
        <v>#N/A</v>
      </c>
      <c r="V134" s="23"/>
    </row>
    <row r="135" spans="1:22" x14ac:dyDescent="0.2">
      <c r="A135" s="23" t="e">
        <f>IF(COUNTIF(Visualisations!B$42:B$44,A35)&gt;0,NA(),IF(ISNUMBER(A35),A35,NA()))</f>
        <v>#N/A</v>
      </c>
      <c r="B135" s="23" t="e">
        <f>IF(COUNTIF(Visualisations!C$42:C$44,B35)&gt;0,NA(),IF(ISNUMBER(B35),B35,NA()))</f>
        <v>#N/A</v>
      </c>
      <c r="C135" s="23" t="e">
        <f>IF(COUNTIF(Visualisations!D$42:D$44,C35)&gt;0,NA(),IF(ISNUMBER(C35),C35,NA()))</f>
        <v>#N/A</v>
      </c>
      <c r="D135" s="23" t="e">
        <f>IF(COUNTIF(Visualisations!E$42:E$44,D35)&gt;0,NA(),IF(ISNUMBER(D35),D35,NA()))</f>
        <v>#N/A</v>
      </c>
      <c r="E135" s="23" t="e">
        <f>IF(COUNTIF(Visualisations!F$42:F$44,E35)&gt;0,NA(),IF(ISNUMBER(E35),E35,NA()))</f>
        <v>#N/A</v>
      </c>
      <c r="F135" s="23" t="e">
        <f>IF(COUNTIF(Visualisations!G$42:G$44,F35)&gt;0,NA(),IF(ISNUMBER(F35),F35,NA()))</f>
        <v>#N/A</v>
      </c>
      <c r="G135" s="23" t="e">
        <f>IF(COUNTIF(Visualisations!H$42:H$44,G35)&gt;0,NA(),IF(ISNUMBER(G35),G35,NA()))</f>
        <v>#N/A</v>
      </c>
      <c r="H135" s="23" t="e">
        <f>IF(COUNTIF(Visualisations!I$42:I$44,H35)&gt;0,NA(),IF(ISNUMBER(H35),H35,NA()))</f>
        <v>#N/A</v>
      </c>
      <c r="I135" s="23" t="e">
        <f>IF(COUNTIF(Visualisations!J$42:J$44,I35)&gt;0,NA(),IF(ISNUMBER(I35),I35,NA()))</f>
        <v>#N/A</v>
      </c>
      <c r="J135" s="23" t="e">
        <f>IF(COUNTIF(Visualisations!K$42:K$44,J35)&gt;0,NA(),IF(ISNUMBER(J35),J35,NA()))</f>
        <v>#N/A</v>
      </c>
      <c r="K135" s="23" t="e">
        <f>IF(COUNTIF(Visualisations!L$42:L$44,K35)&gt;0,NA(),IF(ISNUMBER(K35),K35,NA()))</f>
        <v>#N/A</v>
      </c>
      <c r="L135" s="23" t="e">
        <f>IF(COUNTIF(Visualisations!M$42:M$44,L35)&gt;0,NA(),IF(ISNUMBER(L35),L35,NA()))</f>
        <v>#N/A</v>
      </c>
      <c r="M135" s="23" t="e">
        <f>IF(COUNTIF(Visualisations!N$42:N$44,M35)&gt;0,NA(),IF(ISNUMBER(M35),M35,NA()))</f>
        <v>#N/A</v>
      </c>
      <c r="N135" s="23" t="e">
        <f>IF(COUNTIF(Visualisations!O$42:O$44,N35)&gt;0,NA(),IF(ISNUMBER(N35),N35,NA()))</f>
        <v>#N/A</v>
      </c>
      <c r="O135" s="23" t="e">
        <f>IF(COUNTIF(Visualisations!P$42:P$44,O35)&gt;0,NA(),IF(ISNUMBER(O35),O35,NA()))</f>
        <v>#N/A</v>
      </c>
      <c r="P135" s="23" t="e">
        <f>IF(COUNTIF(Visualisations!Q$42:Q$44,P35)&gt;0,NA(),IF(ISNUMBER(P35),P35,NA()))</f>
        <v>#N/A</v>
      </c>
      <c r="Q135" s="23" t="e">
        <f>IF(COUNTIF(Visualisations!R$42:R$44,Q35)&gt;0,NA(),IF(ISNUMBER(Q35),Q35,NA()))</f>
        <v>#N/A</v>
      </c>
      <c r="R135" s="23" t="e">
        <f>IF(COUNTIF(Visualisations!S$42:S$44,R35)&gt;0,NA(),IF(ISNUMBER(R35),R35,NA()))</f>
        <v>#N/A</v>
      </c>
      <c r="S135" s="23" t="e">
        <f>IF(COUNTIF(Visualisations!T$42:T$44,S35)&gt;0,NA(),IF(ISNUMBER(S35),S35,NA()))</f>
        <v>#N/A</v>
      </c>
      <c r="T135" s="23" t="e">
        <f>IF(COUNTIF(Visualisations!U$42:U$44,T35)&gt;0,NA(),IF(ISNUMBER(T35),T35,NA()))</f>
        <v>#N/A</v>
      </c>
      <c r="U135" s="23" t="e">
        <f>IF(COUNTIF(Visualisations!V$42:V$44,U35)&gt;0,NA(),IF(ISNUMBER(U35),U35,NA()))</f>
        <v>#N/A</v>
      </c>
      <c r="V135" s="23"/>
    </row>
    <row r="136" spans="1:22" x14ac:dyDescent="0.2">
      <c r="A136" s="23" t="e">
        <f>IF(COUNTIF(Visualisations!B$42:B$44,A36)&gt;0,NA(),IF(ISNUMBER(A36),A36,NA()))</f>
        <v>#N/A</v>
      </c>
      <c r="B136" s="23" t="e">
        <f>IF(COUNTIF(Visualisations!C$42:C$44,B36)&gt;0,NA(),IF(ISNUMBER(B36),B36,NA()))</f>
        <v>#N/A</v>
      </c>
      <c r="C136" s="23" t="e">
        <f>IF(COUNTIF(Visualisations!D$42:D$44,C36)&gt;0,NA(),IF(ISNUMBER(C36),C36,NA()))</f>
        <v>#N/A</v>
      </c>
      <c r="D136" s="23" t="e">
        <f>IF(COUNTIF(Visualisations!E$42:E$44,D36)&gt;0,NA(),IF(ISNUMBER(D36),D36,NA()))</f>
        <v>#N/A</v>
      </c>
      <c r="E136" s="23" t="e">
        <f>IF(COUNTIF(Visualisations!F$42:F$44,E36)&gt;0,NA(),IF(ISNUMBER(E36),E36,NA()))</f>
        <v>#N/A</v>
      </c>
      <c r="F136" s="23" t="e">
        <f>IF(COUNTIF(Visualisations!G$42:G$44,F36)&gt;0,NA(),IF(ISNUMBER(F36),F36,NA()))</f>
        <v>#N/A</v>
      </c>
      <c r="G136" s="23" t="e">
        <f>IF(COUNTIF(Visualisations!H$42:H$44,G36)&gt;0,NA(),IF(ISNUMBER(G36),G36,NA()))</f>
        <v>#N/A</v>
      </c>
      <c r="H136" s="23" t="e">
        <f>IF(COUNTIF(Visualisations!I$42:I$44,H36)&gt;0,NA(),IF(ISNUMBER(H36),H36,NA()))</f>
        <v>#N/A</v>
      </c>
      <c r="I136" s="23" t="e">
        <f>IF(COUNTIF(Visualisations!J$42:J$44,I36)&gt;0,NA(),IF(ISNUMBER(I36),I36,NA()))</f>
        <v>#N/A</v>
      </c>
      <c r="J136" s="23" t="e">
        <f>IF(COUNTIF(Visualisations!K$42:K$44,J36)&gt;0,NA(),IF(ISNUMBER(J36),J36,NA()))</f>
        <v>#N/A</v>
      </c>
      <c r="K136" s="23" t="e">
        <f>IF(COUNTIF(Visualisations!L$42:L$44,K36)&gt;0,NA(),IF(ISNUMBER(K36),K36,NA()))</f>
        <v>#N/A</v>
      </c>
      <c r="L136" s="23" t="e">
        <f>IF(COUNTIF(Visualisations!M$42:M$44,L36)&gt;0,NA(),IF(ISNUMBER(L36),L36,NA()))</f>
        <v>#N/A</v>
      </c>
      <c r="M136" s="23" t="e">
        <f>IF(COUNTIF(Visualisations!N$42:N$44,M36)&gt;0,NA(),IF(ISNUMBER(M36),M36,NA()))</f>
        <v>#N/A</v>
      </c>
      <c r="N136" s="23" t="e">
        <f>IF(COUNTIF(Visualisations!O$42:O$44,N36)&gt;0,NA(),IF(ISNUMBER(N36),N36,NA()))</f>
        <v>#N/A</v>
      </c>
      <c r="O136" s="23" t="e">
        <f>IF(COUNTIF(Visualisations!P$42:P$44,O36)&gt;0,NA(),IF(ISNUMBER(O36),O36,NA()))</f>
        <v>#N/A</v>
      </c>
      <c r="P136" s="23" t="e">
        <f>IF(COUNTIF(Visualisations!Q$42:Q$44,P36)&gt;0,NA(),IF(ISNUMBER(P36),P36,NA()))</f>
        <v>#N/A</v>
      </c>
      <c r="Q136" s="23" t="e">
        <f>IF(COUNTIF(Visualisations!R$42:R$44,Q36)&gt;0,NA(),IF(ISNUMBER(Q36),Q36,NA()))</f>
        <v>#N/A</v>
      </c>
      <c r="R136" s="23" t="e">
        <f>IF(COUNTIF(Visualisations!S$42:S$44,R36)&gt;0,NA(),IF(ISNUMBER(R36),R36,NA()))</f>
        <v>#N/A</v>
      </c>
      <c r="S136" s="23" t="e">
        <f>IF(COUNTIF(Visualisations!T$42:T$44,S36)&gt;0,NA(),IF(ISNUMBER(S36),S36,NA()))</f>
        <v>#N/A</v>
      </c>
      <c r="T136" s="23" t="e">
        <f>IF(COUNTIF(Visualisations!U$42:U$44,T36)&gt;0,NA(),IF(ISNUMBER(T36),T36,NA()))</f>
        <v>#N/A</v>
      </c>
      <c r="U136" s="23" t="e">
        <f>IF(COUNTIF(Visualisations!V$42:V$44,U36)&gt;0,NA(),IF(ISNUMBER(U36),U36,NA()))</f>
        <v>#N/A</v>
      </c>
      <c r="V136" s="23"/>
    </row>
    <row r="137" spans="1:22" x14ac:dyDescent="0.2">
      <c r="A137" s="23" t="e">
        <f>IF(COUNTIF(Visualisations!B$42:B$44,A37)&gt;0,NA(),IF(ISNUMBER(A37),A37,NA()))</f>
        <v>#N/A</v>
      </c>
      <c r="B137" s="23" t="e">
        <f>IF(COUNTIF(Visualisations!C$42:C$44,B37)&gt;0,NA(),IF(ISNUMBER(B37),B37,NA()))</f>
        <v>#N/A</v>
      </c>
      <c r="C137" s="23" t="e">
        <f>IF(COUNTIF(Visualisations!D$42:D$44,C37)&gt;0,NA(),IF(ISNUMBER(C37),C37,NA()))</f>
        <v>#N/A</v>
      </c>
      <c r="D137" s="23" t="e">
        <f>IF(COUNTIF(Visualisations!E$42:E$44,D37)&gt;0,NA(),IF(ISNUMBER(D37),D37,NA()))</f>
        <v>#N/A</v>
      </c>
      <c r="E137" s="23" t="e">
        <f>IF(COUNTIF(Visualisations!F$42:F$44,E37)&gt;0,NA(),IF(ISNUMBER(E37),E37,NA()))</f>
        <v>#N/A</v>
      </c>
      <c r="F137" s="23" t="e">
        <f>IF(COUNTIF(Visualisations!G$42:G$44,F37)&gt;0,NA(),IF(ISNUMBER(F37),F37,NA()))</f>
        <v>#N/A</v>
      </c>
      <c r="G137" s="23" t="e">
        <f>IF(COUNTIF(Visualisations!H$42:H$44,G37)&gt;0,NA(),IF(ISNUMBER(G37),G37,NA()))</f>
        <v>#N/A</v>
      </c>
      <c r="H137" s="23" t="e">
        <f>IF(COUNTIF(Visualisations!I$42:I$44,H37)&gt;0,NA(),IF(ISNUMBER(H37),H37,NA()))</f>
        <v>#N/A</v>
      </c>
      <c r="I137" s="23" t="e">
        <f>IF(COUNTIF(Visualisations!J$42:J$44,I37)&gt;0,NA(),IF(ISNUMBER(I37),I37,NA()))</f>
        <v>#N/A</v>
      </c>
      <c r="J137" s="23" t="e">
        <f>IF(COUNTIF(Visualisations!K$42:K$44,J37)&gt;0,NA(),IF(ISNUMBER(J37),J37,NA()))</f>
        <v>#N/A</v>
      </c>
      <c r="K137" s="23" t="e">
        <f>IF(COUNTIF(Visualisations!L$42:L$44,K37)&gt;0,NA(),IF(ISNUMBER(K37),K37,NA()))</f>
        <v>#N/A</v>
      </c>
      <c r="L137" s="23" t="e">
        <f>IF(COUNTIF(Visualisations!M$42:M$44,L37)&gt;0,NA(),IF(ISNUMBER(L37),L37,NA()))</f>
        <v>#N/A</v>
      </c>
      <c r="M137" s="23" t="e">
        <f>IF(COUNTIF(Visualisations!N$42:N$44,M37)&gt;0,NA(),IF(ISNUMBER(M37),M37,NA()))</f>
        <v>#N/A</v>
      </c>
      <c r="N137" s="23" t="e">
        <f>IF(COUNTIF(Visualisations!O$42:O$44,N37)&gt;0,NA(),IF(ISNUMBER(N37),N37,NA()))</f>
        <v>#N/A</v>
      </c>
      <c r="O137" s="23" t="e">
        <f>IF(COUNTIF(Visualisations!P$42:P$44,O37)&gt;0,NA(),IF(ISNUMBER(O37),O37,NA()))</f>
        <v>#N/A</v>
      </c>
      <c r="P137" s="23" t="e">
        <f>IF(COUNTIF(Visualisations!Q$42:Q$44,P37)&gt;0,NA(),IF(ISNUMBER(P37),P37,NA()))</f>
        <v>#N/A</v>
      </c>
      <c r="Q137" s="23" t="e">
        <f>IF(COUNTIF(Visualisations!R$42:R$44,Q37)&gt;0,NA(),IF(ISNUMBER(Q37),Q37,NA()))</f>
        <v>#N/A</v>
      </c>
      <c r="R137" s="23" t="e">
        <f>IF(COUNTIF(Visualisations!S$42:S$44,R37)&gt;0,NA(),IF(ISNUMBER(R37),R37,NA()))</f>
        <v>#N/A</v>
      </c>
      <c r="S137" s="23" t="e">
        <f>IF(COUNTIF(Visualisations!T$42:T$44,S37)&gt;0,NA(),IF(ISNUMBER(S37),S37,NA()))</f>
        <v>#N/A</v>
      </c>
      <c r="T137" s="23" t="e">
        <f>IF(COUNTIF(Visualisations!U$42:U$44,T37)&gt;0,NA(),IF(ISNUMBER(T37),T37,NA()))</f>
        <v>#N/A</v>
      </c>
      <c r="U137" s="23" t="e">
        <f>IF(COUNTIF(Visualisations!V$42:V$44,U37)&gt;0,NA(),IF(ISNUMBER(U37),U37,NA()))</f>
        <v>#N/A</v>
      </c>
      <c r="V137" s="23"/>
    </row>
    <row r="138" spans="1:22" x14ac:dyDescent="0.2">
      <c r="A138" s="23" t="e">
        <f>IF(COUNTIF(Visualisations!B$42:B$44,A38)&gt;0,NA(),IF(ISNUMBER(A38),A38,NA()))</f>
        <v>#N/A</v>
      </c>
      <c r="B138" s="23" t="e">
        <f>IF(COUNTIF(Visualisations!C$42:C$44,B38)&gt;0,NA(),IF(ISNUMBER(B38),B38,NA()))</f>
        <v>#N/A</v>
      </c>
      <c r="C138" s="23" t="e">
        <f>IF(COUNTIF(Visualisations!D$42:D$44,C38)&gt;0,NA(),IF(ISNUMBER(C38),C38,NA()))</f>
        <v>#N/A</v>
      </c>
      <c r="D138" s="23" t="e">
        <f>IF(COUNTIF(Visualisations!E$42:E$44,D38)&gt;0,NA(),IF(ISNUMBER(D38),D38,NA()))</f>
        <v>#N/A</v>
      </c>
      <c r="E138" s="23" t="e">
        <f>IF(COUNTIF(Visualisations!F$42:F$44,E38)&gt;0,NA(),IF(ISNUMBER(E38),E38,NA()))</f>
        <v>#N/A</v>
      </c>
      <c r="F138" s="23" t="e">
        <f>IF(COUNTIF(Visualisations!G$42:G$44,F38)&gt;0,NA(),IF(ISNUMBER(F38),F38,NA()))</f>
        <v>#N/A</v>
      </c>
      <c r="G138" s="23" t="e">
        <f>IF(COUNTIF(Visualisations!H$42:H$44,G38)&gt;0,NA(),IF(ISNUMBER(G38),G38,NA()))</f>
        <v>#N/A</v>
      </c>
      <c r="H138" s="23" t="e">
        <f>IF(COUNTIF(Visualisations!I$42:I$44,H38)&gt;0,NA(),IF(ISNUMBER(H38),H38,NA()))</f>
        <v>#N/A</v>
      </c>
      <c r="I138" s="23" t="e">
        <f>IF(COUNTIF(Visualisations!J$42:J$44,I38)&gt;0,NA(),IF(ISNUMBER(I38),I38,NA()))</f>
        <v>#N/A</v>
      </c>
      <c r="J138" s="23" t="e">
        <f>IF(COUNTIF(Visualisations!K$42:K$44,J38)&gt;0,NA(),IF(ISNUMBER(J38),J38,NA()))</f>
        <v>#N/A</v>
      </c>
      <c r="K138" s="23" t="e">
        <f>IF(COUNTIF(Visualisations!L$42:L$44,K38)&gt;0,NA(),IF(ISNUMBER(K38),K38,NA()))</f>
        <v>#N/A</v>
      </c>
      <c r="L138" s="23" t="e">
        <f>IF(COUNTIF(Visualisations!M$42:M$44,L38)&gt;0,NA(),IF(ISNUMBER(L38),L38,NA()))</f>
        <v>#N/A</v>
      </c>
      <c r="M138" s="23" t="e">
        <f>IF(COUNTIF(Visualisations!N$42:N$44,M38)&gt;0,NA(),IF(ISNUMBER(M38),M38,NA()))</f>
        <v>#N/A</v>
      </c>
      <c r="N138" s="23" t="e">
        <f>IF(COUNTIF(Visualisations!O$42:O$44,N38)&gt;0,NA(),IF(ISNUMBER(N38),N38,NA()))</f>
        <v>#N/A</v>
      </c>
      <c r="O138" s="23" t="e">
        <f>IF(COUNTIF(Visualisations!P$42:P$44,O38)&gt;0,NA(),IF(ISNUMBER(O38),O38,NA()))</f>
        <v>#N/A</v>
      </c>
      <c r="P138" s="23" t="e">
        <f>IF(COUNTIF(Visualisations!Q$42:Q$44,P38)&gt;0,NA(),IF(ISNUMBER(P38),P38,NA()))</f>
        <v>#N/A</v>
      </c>
      <c r="Q138" s="23" t="e">
        <f>IF(COUNTIF(Visualisations!R$42:R$44,Q38)&gt;0,NA(),IF(ISNUMBER(Q38),Q38,NA()))</f>
        <v>#N/A</v>
      </c>
      <c r="R138" s="23" t="e">
        <f>IF(COUNTIF(Visualisations!S$42:S$44,R38)&gt;0,NA(),IF(ISNUMBER(R38),R38,NA()))</f>
        <v>#N/A</v>
      </c>
      <c r="S138" s="23" t="e">
        <f>IF(COUNTIF(Visualisations!T$42:T$44,S38)&gt;0,NA(),IF(ISNUMBER(S38),S38,NA()))</f>
        <v>#N/A</v>
      </c>
      <c r="T138" s="23" t="e">
        <f>IF(COUNTIF(Visualisations!U$42:U$44,T38)&gt;0,NA(),IF(ISNUMBER(T38),T38,NA()))</f>
        <v>#N/A</v>
      </c>
      <c r="U138" s="23" t="e">
        <f>IF(COUNTIF(Visualisations!V$42:V$44,U38)&gt;0,NA(),IF(ISNUMBER(U38),U38,NA()))</f>
        <v>#N/A</v>
      </c>
      <c r="V138" s="23"/>
    </row>
    <row r="139" spans="1:22" x14ac:dyDescent="0.2">
      <c r="A139" s="23" t="e">
        <f>IF(COUNTIF(Visualisations!B$42:B$44,A39)&gt;0,NA(),IF(ISNUMBER(A39),A39,NA()))</f>
        <v>#N/A</v>
      </c>
      <c r="B139" s="23" t="e">
        <f>IF(COUNTIF(Visualisations!C$42:C$44,B39)&gt;0,NA(),IF(ISNUMBER(B39),B39,NA()))</f>
        <v>#N/A</v>
      </c>
      <c r="C139" s="23" t="e">
        <f>IF(COUNTIF(Visualisations!D$42:D$44,C39)&gt;0,NA(),IF(ISNUMBER(C39),C39,NA()))</f>
        <v>#N/A</v>
      </c>
      <c r="D139" s="23" t="e">
        <f>IF(COUNTIF(Visualisations!E$42:E$44,D39)&gt;0,NA(),IF(ISNUMBER(D39),D39,NA()))</f>
        <v>#N/A</v>
      </c>
      <c r="E139" s="23" t="e">
        <f>IF(COUNTIF(Visualisations!F$42:F$44,E39)&gt;0,NA(),IF(ISNUMBER(E39),E39,NA()))</f>
        <v>#N/A</v>
      </c>
      <c r="F139" s="23" t="e">
        <f>IF(COUNTIF(Visualisations!G$42:G$44,F39)&gt;0,NA(),IF(ISNUMBER(F39),F39,NA()))</f>
        <v>#N/A</v>
      </c>
      <c r="G139" s="23" t="e">
        <f>IF(COUNTIF(Visualisations!H$42:H$44,G39)&gt;0,NA(),IF(ISNUMBER(G39),G39,NA()))</f>
        <v>#N/A</v>
      </c>
      <c r="H139" s="23" t="e">
        <f>IF(COUNTIF(Visualisations!I$42:I$44,H39)&gt;0,NA(),IF(ISNUMBER(H39),H39,NA()))</f>
        <v>#N/A</v>
      </c>
      <c r="I139" s="23" t="e">
        <f>IF(COUNTIF(Visualisations!J$42:J$44,I39)&gt;0,NA(),IF(ISNUMBER(I39),I39,NA()))</f>
        <v>#N/A</v>
      </c>
      <c r="J139" s="23" t="e">
        <f>IF(COUNTIF(Visualisations!K$42:K$44,J39)&gt;0,NA(),IF(ISNUMBER(J39),J39,NA()))</f>
        <v>#N/A</v>
      </c>
      <c r="K139" s="23" t="e">
        <f>IF(COUNTIF(Visualisations!L$42:L$44,K39)&gt;0,NA(),IF(ISNUMBER(K39),K39,NA()))</f>
        <v>#N/A</v>
      </c>
      <c r="L139" s="23" t="e">
        <f>IF(COUNTIF(Visualisations!M$42:M$44,L39)&gt;0,NA(),IF(ISNUMBER(L39),L39,NA()))</f>
        <v>#N/A</v>
      </c>
      <c r="M139" s="23" t="e">
        <f>IF(COUNTIF(Visualisations!N$42:N$44,M39)&gt;0,NA(),IF(ISNUMBER(M39),M39,NA()))</f>
        <v>#N/A</v>
      </c>
      <c r="N139" s="23" t="e">
        <f>IF(COUNTIF(Visualisations!O$42:O$44,N39)&gt;0,NA(),IF(ISNUMBER(N39),N39,NA()))</f>
        <v>#N/A</v>
      </c>
      <c r="O139" s="23" t="e">
        <f>IF(COUNTIF(Visualisations!P$42:P$44,O39)&gt;0,NA(),IF(ISNUMBER(O39),O39,NA()))</f>
        <v>#N/A</v>
      </c>
      <c r="P139" s="23" t="e">
        <f>IF(COUNTIF(Visualisations!Q$42:Q$44,P39)&gt;0,NA(),IF(ISNUMBER(P39),P39,NA()))</f>
        <v>#N/A</v>
      </c>
      <c r="Q139" s="23" t="e">
        <f>IF(COUNTIF(Visualisations!R$42:R$44,Q39)&gt;0,NA(),IF(ISNUMBER(Q39),Q39,NA()))</f>
        <v>#N/A</v>
      </c>
      <c r="R139" s="23" t="e">
        <f>IF(COUNTIF(Visualisations!S$42:S$44,R39)&gt;0,NA(),IF(ISNUMBER(R39),R39,NA()))</f>
        <v>#N/A</v>
      </c>
      <c r="S139" s="23" t="e">
        <f>IF(COUNTIF(Visualisations!T$42:T$44,S39)&gt;0,NA(),IF(ISNUMBER(S39),S39,NA()))</f>
        <v>#N/A</v>
      </c>
      <c r="T139" s="23" t="e">
        <f>IF(COUNTIF(Visualisations!U$42:U$44,T39)&gt;0,NA(),IF(ISNUMBER(T39),T39,NA()))</f>
        <v>#N/A</v>
      </c>
      <c r="U139" s="23" t="e">
        <f>IF(COUNTIF(Visualisations!V$42:V$44,U39)&gt;0,NA(),IF(ISNUMBER(U39),U39,NA()))</f>
        <v>#N/A</v>
      </c>
      <c r="V139" s="23"/>
    </row>
    <row r="140" spans="1:22" x14ac:dyDescent="0.2">
      <c r="A140" s="23" t="e">
        <f>IF(COUNTIF(Visualisations!B$42:B$44,A40)&gt;0,NA(),IF(ISNUMBER(A40),A40,NA()))</f>
        <v>#N/A</v>
      </c>
      <c r="B140" s="23" t="e">
        <f>IF(COUNTIF(Visualisations!C$42:C$44,B40)&gt;0,NA(),IF(ISNUMBER(B40),B40,NA()))</f>
        <v>#N/A</v>
      </c>
      <c r="C140" s="23" t="e">
        <f>IF(COUNTIF(Visualisations!D$42:D$44,C40)&gt;0,NA(),IF(ISNUMBER(C40),C40,NA()))</f>
        <v>#N/A</v>
      </c>
      <c r="D140" s="23" t="e">
        <f>IF(COUNTIF(Visualisations!E$42:E$44,D40)&gt;0,NA(),IF(ISNUMBER(D40),D40,NA()))</f>
        <v>#N/A</v>
      </c>
      <c r="E140" s="23" t="e">
        <f>IF(COUNTIF(Visualisations!F$42:F$44,E40)&gt;0,NA(),IF(ISNUMBER(E40),E40,NA()))</f>
        <v>#N/A</v>
      </c>
      <c r="F140" s="23" t="e">
        <f>IF(COUNTIF(Visualisations!G$42:G$44,F40)&gt;0,NA(),IF(ISNUMBER(F40),F40,NA()))</f>
        <v>#N/A</v>
      </c>
      <c r="G140" s="23" t="e">
        <f>IF(COUNTIF(Visualisations!H$42:H$44,G40)&gt;0,NA(),IF(ISNUMBER(G40),G40,NA()))</f>
        <v>#N/A</v>
      </c>
      <c r="H140" s="23" t="e">
        <f>IF(COUNTIF(Visualisations!I$42:I$44,H40)&gt;0,NA(),IF(ISNUMBER(H40),H40,NA()))</f>
        <v>#N/A</v>
      </c>
      <c r="I140" s="23" t="e">
        <f>IF(COUNTIF(Visualisations!J$42:J$44,I40)&gt;0,NA(),IF(ISNUMBER(I40),I40,NA()))</f>
        <v>#N/A</v>
      </c>
      <c r="J140" s="23" t="e">
        <f>IF(COUNTIF(Visualisations!K$42:K$44,J40)&gt;0,NA(),IF(ISNUMBER(J40),J40,NA()))</f>
        <v>#N/A</v>
      </c>
      <c r="K140" s="23" t="e">
        <f>IF(COUNTIF(Visualisations!L$42:L$44,K40)&gt;0,NA(),IF(ISNUMBER(K40),K40,NA()))</f>
        <v>#N/A</v>
      </c>
      <c r="L140" s="23" t="e">
        <f>IF(COUNTIF(Visualisations!M$42:M$44,L40)&gt;0,NA(),IF(ISNUMBER(L40),L40,NA()))</f>
        <v>#N/A</v>
      </c>
      <c r="M140" s="23" t="e">
        <f>IF(COUNTIF(Visualisations!N$42:N$44,M40)&gt;0,NA(),IF(ISNUMBER(M40),M40,NA()))</f>
        <v>#N/A</v>
      </c>
      <c r="N140" s="23" t="e">
        <f>IF(COUNTIF(Visualisations!O$42:O$44,N40)&gt;0,NA(),IF(ISNUMBER(N40),N40,NA()))</f>
        <v>#N/A</v>
      </c>
      <c r="O140" s="23" t="e">
        <f>IF(COUNTIF(Visualisations!P$42:P$44,O40)&gt;0,NA(),IF(ISNUMBER(O40),O40,NA()))</f>
        <v>#N/A</v>
      </c>
      <c r="P140" s="23" t="e">
        <f>IF(COUNTIF(Visualisations!Q$42:Q$44,P40)&gt;0,NA(),IF(ISNUMBER(P40),P40,NA()))</f>
        <v>#N/A</v>
      </c>
      <c r="Q140" s="23" t="e">
        <f>IF(COUNTIF(Visualisations!R$42:R$44,Q40)&gt;0,NA(),IF(ISNUMBER(Q40),Q40,NA()))</f>
        <v>#N/A</v>
      </c>
      <c r="R140" s="23" t="e">
        <f>IF(COUNTIF(Visualisations!S$42:S$44,R40)&gt;0,NA(),IF(ISNUMBER(R40),R40,NA()))</f>
        <v>#N/A</v>
      </c>
      <c r="S140" s="23" t="e">
        <f>IF(COUNTIF(Visualisations!T$42:T$44,S40)&gt;0,NA(),IF(ISNUMBER(S40),S40,NA()))</f>
        <v>#N/A</v>
      </c>
      <c r="T140" s="23" t="e">
        <f>IF(COUNTIF(Visualisations!U$42:U$44,T40)&gt;0,NA(),IF(ISNUMBER(T40),T40,NA()))</f>
        <v>#N/A</v>
      </c>
      <c r="U140" s="23" t="e">
        <f>IF(COUNTIF(Visualisations!V$42:V$44,U40)&gt;0,NA(),IF(ISNUMBER(U40),U40,NA()))</f>
        <v>#N/A</v>
      </c>
      <c r="V140" s="23"/>
    </row>
    <row r="141" spans="1:22" x14ac:dyDescent="0.2">
      <c r="A141" s="23" t="e">
        <f>IF(COUNTIF(Visualisations!B$42:B$44,A41)&gt;0,NA(),IF(ISNUMBER(A41),A41,NA()))</f>
        <v>#N/A</v>
      </c>
      <c r="B141" s="23" t="e">
        <f>IF(COUNTIF(Visualisations!C$42:C$44,B41)&gt;0,NA(),IF(ISNUMBER(B41),B41,NA()))</f>
        <v>#N/A</v>
      </c>
      <c r="C141" s="23" t="e">
        <f>IF(COUNTIF(Visualisations!D$42:D$44,C41)&gt;0,NA(),IF(ISNUMBER(C41),C41,NA()))</f>
        <v>#N/A</v>
      </c>
      <c r="D141" s="23" t="e">
        <f>IF(COUNTIF(Visualisations!E$42:E$44,D41)&gt;0,NA(),IF(ISNUMBER(D41),D41,NA()))</f>
        <v>#N/A</v>
      </c>
      <c r="E141" s="23" t="e">
        <f>IF(COUNTIF(Visualisations!F$42:F$44,E41)&gt;0,NA(),IF(ISNUMBER(E41),E41,NA()))</f>
        <v>#N/A</v>
      </c>
      <c r="F141" s="23" t="e">
        <f>IF(COUNTIF(Visualisations!G$42:G$44,F41)&gt;0,NA(),IF(ISNUMBER(F41),F41,NA()))</f>
        <v>#N/A</v>
      </c>
      <c r="G141" s="23" t="e">
        <f>IF(COUNTIF(Visualisations!H$42:H$44,G41)&gt;0,NA(),IF(ISNUMBER(G41),G41,NA()))</f>
        <v>#N/A</v>
      </c>
      <c r="H141" s="23" t="e">
        <f>IF(COUNTIF(Visualisations!I$42:I$44,H41)&gt;0,NA(),IF(ISNUMBER(H41),H41,NA()))</f>
        <v>#N/A</v>
      </c>
      <c r="I141" s="23" t="e">
        <f>IF(COUNTIF(Visualisations!J$42:J$44,I41)&gt;0,NA(),IF(ISNUMBER(I41),I41,NA()))</f>
        <v>#N/A</v>
      </c>
      <c r="J141" s="23" t="e">
        <f>IF(COUNTIF(Visualisations!K$42:K$44,J41)&gt;0,NA(),IF(ISNUMBER(J41),J41,NA()))</f>
        <v>#N/A</v>
      </c>
      <c r="K141" s="23" t="e">
        <f>IF(COUNTIF(Visualisations!L$42:L$44,K41)&gt;0,NA(),IF(ISNUMBER(K41),K41,NA()))</f>
        <v>#N/A</v>
      </c>
      <c r="L141" s="23" t="e">
        <f>IF(COUNTIF(Visualisations!M$42:M$44,L41)&gt;0,NA(),IF(ISNUMBER(L41),L41,NA()))</f>
        <v>#N/A</v>
      </c>
      <c r="M141" s="23" t="e">
        <f>IF(COUNTIF(Visualisations!N$42:N$44,M41)&gt;0,NA(),IF(ISNUMBER(M41),M41,NA()))</f>
        <v>#N/A</v>
      </c>
      <c r="N141" s="23" t="e">
        <f>IF(COUNTIF(Visualisations!O$42:O$44,N41)&gt;0,NA(),IF(ISNUMBER(N41),N41,NA()))</f>
        <v>#N/A</v>
      </c>
      <c r="O141" s="23" t="e">
        <f>IF(COUNTIF(Visualisations!P$42:P$44,O41)&gt;0,NA(),IF(ISNUMBER(O41),O41,NA()))</f>
        <v>#N/A</v>
      </c>
      <c r="P141" s="23" t="e">
        <f>IF(COUNTIF(Visualisations!Q$42:Q$44,P41)&gt;0,NA(),IF(ISNUMBER(P41),P41,NA()))</f>
        <v>#N/A</v>
      </c>
      <c r="Q141" s="23" t="e">
        <f>IF(COUNTIF(Visualisations!R$42:R$44,Q41)&gt;0,NA(),IF(ISNUMBER(Q41),Q41,NA()))</f>
        <v>#N/A</v>
      </c>
      <c r="R141" s="23" t="e">
        <f>IF(COUNTIF(Visualisations!S$42:S$44,R41)&gt;0,NA(),IF(ISNUMBER(R41),R41,NA()))</f>
        <v>#N/A</v>
      </c>
      <c r="S141" s="23" t="e">
        <f>IF(COUNTIF(Visualisations!T$42:T$44,S41)&gt;0,NA(),IF(ISNUMBER(S41),S41,NA()))</f>
        <v>#N/A</v>
      </c>
      <c r="T141" s="23" t="e">
        <f>IF(COUNTIF(Visualisations!U$42:U$44,T41)&gt;0,NA(),IF(ISNUMBER(T41),T41,NA()))</f>
        <v>#N/A</v>
      </c>
      <c r="U141" s="23" t="e">
        <f>IF(COUNTIF(Visualisations!V$42:V$44,U41)&gt;0,NA(),IF(ISNUMBER(U41),U41,NA()))</f>
        <v>#N/A</v>
      </c>
      <c r="V141" s="23"/>
    </row>
    <row r="142" spans="1:22" x14ac:dyDescent="0.2">
      <c r="A142" s="23" t="e">
        <f>IF(COUNTIF(Visualisations!B$42:B$44,A42)&gt;0,NA(),IF(ISNUMBER(A42),A42,NA()))</f>
        <v>#N/A</v>
      </c>
      <c r="B142" s="23" t="e">
        <f>IF(COUNTIF(Visualisations!C$42:C$44,B42)&gt;0,NA(),IF(ISNUMBER(B42),B42,NA()))</f>
        <v>#N/A</v>
      </c>
      <c r="C142" s="23" t="e">
        <f>IF(COUNTIF(Visualisations!D$42:D$44,C42)&gt;0,NA(),IF(ISNUMBER(C42),C42,NA()))</f>
        <v>#N/A</v>
      </c>
      <c r="D142" s="23" t="e">
        <f>IF(COUNTIF(Visualisations!E$42:E$44,D42)&gt;0,NA(),IF(ISNUMBER(D42),D42,NA()))</f>
        <v>#N/A</v>
      </c>
      <c r="E142" s="23" t="e">
        <f>IF(COUNTIF(Visualisations!F$42:F$44,E42)&gt;0,NA(),IF(ISNUMBER(E42),E42,NA()))</f>
        <v>#N/A</v>
      </c>
      <c r="F142" s="23" t="e">
        <f>IF(COUNTIF(Visualisations!G$42:G$44,F42)&gt;0,NA(),IF(ISNUMBER(F42),F42,NA()))</f>
        <v>#N/A</v>
      </c>
      <c r="G142" s="23" t="e">
        <f>IF(COUNTIF(Visualisations!H$42:H$44,G42)&gt;0,NA(),IF(ISNUMBER(G42),G42,NA()))</f>
        <v>#N/A</v>
      </c>
      <c r="H142" s="23" t="e">
        <f>IF(COUNTIF(Visualisations!I$42:I$44,H42)&gt;0,NA(),IF(ISNUMBER(H42),H42,NA()))</f>
        <v>#N/A</v>
      </c>
      <c r="I142" s="23" t="e">
        <f>IF(COUNTIF(Visualisations!J$42:J$44,I42)&gt;0,NA(),IF(ISNUMBER(I42),I42,NA()))</f>
        <v>#N/A</v>
      </c>
      <c r="J142" s="23" t="e">
        <f>IF(COUNTIF(Visualisations!K$42:K$44,J42)&gt;0,NA(),IF(ISNUMBER(J42),J42,NA()))</f>
        <v>#N/A</v>
      </c>
      <c r="K142" s="23" t="e">
        <f>IF(COUNTIF(Visualisations!L$42:L$44,K42)&gt;0,NA(),IF(ISNUMBER(K42),K42,NA()))</f>
        <v>#N/A</v>
      </c>
      <c r="L142" s="23" t="e">
        <f>IF(COUNTIF(Visualisations!M$42:M$44,L42)&gt;0,NA(),IF(ISNUMBER(L42),L42,NA()))</f>
        <v>#N/A</v>
      </c>
      <c r="M142" s="23" t="e">
        <f>IF(COUNTIF(Visualisations!N$42:N$44,M42)&gt;0,NA(),IF(ISNUMBER(M42),M42,NA()))</f>
        <v>#N/A</v>
      </c>
      <c r="N142" s="23" t="e">
        <f>IF(COUNTIF(Visualisations!O$42:O$44,N42)&gt;0,NA(),IF(ISNUMBER(N42),N42,NA()))</f>
        <v>#N/A</v>
      </c>
      <c r="O142" s="23" t="e">
        <f>IF(COUNTIF(Visualisations!P$42:P$44,O42)&gt;0,NA(),IF(ISNUMBER(O42),O42,NA()))</f>
        <v>#N/A</v>
      </c>
      <c r="P142" s="23" t="e">
        <f>IF(COUNTIF(Visualisations!Q$42:Q$44,P42)&gt;0,NA(),IF(ISNUMBER(P42),P42,NA()))</f>
        <v>#N/A</v>
      </c>
      <c r="Q142" s="23" t="e">
        <f>IF(COUNTIF(Visualisations!R$42:R$44,Q42)&gt;0,NA(),IF(ISNUMBER(Q42),Q42,NA()))</f>
        <v>#N/A</v>
      </c>
      <c r="R142" s="23" t="e">
        <f>IF(COUNTIF(Visualisations!S$42:S$44,R42)&gt;0,NA(),IF(ISNUMBER(R42),R42,NA()))</f>
        <v>#N/A</v>
      </c>
      <c r="S142" s="23" t="e">
        <f>IF(COUNTIF(Visualisations!T$42:T$44,S42)&gt;0,NA(),IF(ISNUMBER(S42),S42,NA()))</f>
        <v>#N/A</v>
      </c>
      <c r="T142" s="23" t="e">
        <f>IF(COUNTIF(Visualisations!U$42:U$44,T42)&gt;0,NA(),IF(ISNUMBER(T42),T42,NA()))</f>
        <v>#N/A</v>
      </c>
      <c r="U142" s="23" t="e">
        <f>IF(COUNTIF(Visualisations!V$42:V$44,U42)&gt;0,NA(),IF(ISNUMBER(U42),U42,NA()))</f>
        <v>#N/A</v>
      </c>
      <c r="V142" s="23"/>
    </row>
    <row r="143" spans="1:22" x14ac:dyDescent="0.2">
      <c r="A143" s="23" t="e">
        <f>IF(COUNTIF(Visualisations!B$42:B$44,A43)&gt;0,NA(),IF(ISNUMBER(A43),A43,NA()))</f>
        <v>#N/A</v>
      </c>
      <c r="B143" s="23" t="e">
        <f>IF(COUNTIF(Visualisations!C$42:C$44,B43)&gt;0,NA(),IF(ISNUMBER(B43),B43,NA()))</f>
        <v>#N/A</v>
      </c>
      <c r="C143" s="23" t="e">
        <f>IF(COUNTIF(Visualisations!D$42:D$44,C43)&gt;0,NA(),IF(ISNUMBER(C43),C43,NA()))</f>
        <v>#N/A</v>
      </c>
      <c r="D143" s="23" t="e">
        <f>IF(COUNTIF(Visualisations!E$42:E$44,D43)&gt;0,NA(),IF(ISNUMBER(D43),D43,NA()))</f>
        <v>#N/A</v>
      </c>
      <c r="E143" s="23" t="e">
        <f>IF(COUNTIF(Visualisations!F$42:F$44,E43)&gt;0,NA(),IF(ISNUMBER(E43),E43,NA()))</f>
        <v>#N/A</v>
      </c>
      <c r="F143" s="23" t="e">
        <f>IF(COUNTIF(Visualisations!G$42:G$44,F43)&gt;0,NA(),IF(ISNUMBER(F43),F43,NA()))</f>
        <v>#N/A</v>
      </c>
      <c r="G143" s="23" t="e">
        <f>IF(COUNTIF(Visualisations!H$42:H$44,G43)&gt;0,NA(),IF(ISNUMBER(G43),G43,NA()))</f>
        <v>#N/A</v>
      </c>
      <c r="H143" s="23" t="e">
        <f>IF(COUNTIF(Visualisations!I$42:I$44,H43)&gt;0,NA(),IF(ISNUMBER(H43),H43,NA()))</f>
        <v>#N/A</v>
      </c>
      <c r="I143" s="23" t="e">
        <f>IF(COUNTIF(Visualisations!J$42:J$44,I43)&gt;0,NA(),IF(ISNUMBER(I43),I43,NA()))</f>
        <v>#N/A</v>
      </c>
      <c r="J143" s="23" t="e">
        <f>IF(COUNTIF(Visualisations!K$42:K$44,J43)&gt;0,NA(),IF(ISNUMBER(J43),J43,NA()))</f>
        <v>#N/A</v>
      </c>
      <c r="K143" s="23" t="e">
        <f>IF(COUNTIF(Visualisations!L$42:L$44,K43)&gt;0,NA(),IF(ISNUMBER(K43),K43,NA()))</f>
        <v>#N/A</v>
      </c>
      <c r="L143" s="23" t="e">
        <f>IF(COUNTIF(Visualisations!M$42:M$44,L43)&gt;0,NA(),IF(ISNUMBER(L43),L43,NA()))</f>
        <v>#N/A</v>
      </c>
      <c r="M143" s="23" t="e">
        <f>IF(COUNTIF(Visualisations!N$42:N$44,M43)&gt;0,NA(),IF(ISNUMBER(M43),M43,NA()))</f>
        <v>#N/A</v>
      </c>
      <c r="N143" s="23" t="e">
        <f>IF(COUNTIF(Visualisations!O$42:O$44,N43)&gt;0,NA(),IF(ISNUMBER(N43),N43,NA()))</f>
        <v>#N/A</v>
      </c>
      <c r="O143" s="23" t="e">
        <f>IF(COUNTIF(Visualisations!P$42:P$44,O43)&gt;0,NA(),IF(ISNUMBER(O43),O43,NA()))</f>
        <v>#N/A</v>
      </c>
      <c r="P143" s="23" t="e">
        <f>IF(COUNTIF(Visualisations!Q$42:Q$44,P43)&gt;0,NA(),IF(ISNUMBER(P43),P43,NA()))</f>
        <v>#N/A</v>
      </c>
      <c r="Q143" s="23" t="e">
        <f>IF(COUNTIF(Visualisations!R$42:R$44,Q43)&gt;0,NA(),IF(ISNUMBER(Q43),Q43,NA()))</f>
        <v>#N/A</v>
      </c>
      <c r="R143" s="23" t="e">
        <f>IF(COUNTIF(Visualisations!S$42:S$44,R43)&gt;0,NA(),IF(ISNUMBER(R43),R43,NA()))</f>
        <v>#N/A</v>
      </c>
      <c r="S143" s="23" t="e">
        <f>IF(COUNTIF(Visualisations!T$42:T$44,S43)&gt;0,NA(),IF(ISNUMBER(S43),S43,NA()))</f>
        <v>#N/A</v>
      </c>
      <c r="T143" s="23" t="e">
        <f>IF(COUNTIF(Visualisations!U$42:U$44,T43)&gt;0,NA(),IF(ISNUMBER(T43),T43,NA()))</f>
        <v>#N/A</v>
      </c>
      <c r="U143" s="23" t="e">
        <f>IF(COUNTIF(Visualisations!V$42:V$44,U43)&gt;0,NA(),IF(ISNUMBER(U43),U43,NA()))</f>
        <v>#N/A</v>
      </c>
      <c r="V143" s="23"/>
    </row>
    <row r="144" spans="1:22" x14ac:dyDescent="0.2">
      <c r="A144" s="23" t="e">
        <f>IF(COUNTIF(Visualisations!B$42:B$44,A44)&gt;0,NA(),IF(ISNUMBER(A44),A44,NA()))</f>
        <v>#N/A</v>
      </c>
      <c r="B144" s="23" t="e">
        <f>IF(COUNTIF(Visualisations!C$42:C$44,B44)&gt;0,NA(),IF(ISNUMBER(B44),B44,NA()))</f>
        <v>#N/A</v>
      </c>
      <c r="C144" s="23" t="e">
        <f>IF(COUNTIF(Visualisations!D$42:D$44,C44)&gt;0,NA(),IF(ISNUMBER(C44),C44,NA()))</f>
        <v>#N/A</v>
      </c>
      <c r="D144" s="23" t="e">
        <f>IF(COUNTIF(Visualisations!E$42:E$44,D44)&gt;0,NA(),IF(ISNUMBER(D44),D44,NA()))</f>
        <v>#N/A</v>
      </c>
      <c r="E144" s="23" t="e">
        <f>IF(COUNTIF(Visualisations!F$42:F$44,E44)&gt;0,NA(),IF(ISNUMBER(E44),E44,NA()))</f>
        <v>#N/A</v>
      </c>
      <c r="F144" s="23" t="e">
        <f>IF(COUNTIF(Visualisations!G$42:G$44,F44)&gt;0,NA(),IF(ISNUMBER(F44),F44,NA()))</f>
        <v>#N/A</v>
      </c>
      <c r="G144" s="23" t="e">
        <f>IF(COUNTIF(Visualisations!H$42:H$44,G44)&gt;0,NA(),IF(ISNUMBER(G44),G44,NA()))</f>
        <v>#N/A</v>
      </c>
      <c r="H144" s="23" t="e">
        <f>IF(COUNTIF(Visualisations!I$42:I$44,H44)&gt;0,NA(),IF(ISNUMBER(H44),H44,NA()))</f>
        <v>#N/A</v>
      </c>
      <c r="I144" s="23" t="e">
        <f>IF(COUNTIF(Visualisations!J$42:J$44,I44)&gt;0,NA(),IF(ISNUMBER(I44),I44,NA()))</f>
        <v>#N/A</v>
      </c>
      <c r="J144" s="23" t="e">
        <f>IF(COUNTIF(Visualisations!K$42:K$44,J44)&gt;0,NA(),IF(ISNUMBER(J44),J44,NA()))</f>
        <v>#N/A</v>
      </c>
      <c r="K144" s="23" t="e">
        <f>IF(COUNTIF(Visualisations!L$42:L$44,K44)&gt;0,NA(),IF(ISNUMBER(K44),K44,NA()))</f>
        <v>#N/A</v>
      </c>
      <c r="L144" s="23" t="e">
        <f>IF(COUNTIF(Visualisations!M$42:M$44,L44)&gt;0,NA(),IF(ISNUMBER(L44),L44,NA()))</f>
        <v>#N/A</v>
      </c>
      <c r="M144" s="23" t="e">
        <f>IF(COUNTIF(Visualisations!N$42:N$44,M44)&gt;0,NA(),IF(ISNUMBER(M44),M44,NA()))</f>
        <v>#N/A</v>
      </c>
      <c r="N144" s="23" t="e">
        <f>IF(COUNTIF(Visualisations!O$42:O$44,N44)&gt;0,NA(),IF(ISNUMBER(N44),N44,NA()))</f>
        <v>#N/A</v>
      </c>
      <c r="O144" s="23" t="e">
        <f>IF(COUNTIF(Visualisations!P$42:P$44,O44)&gt;0,NA(),IF(ISNUMBER(O44),O44,NA()))</f>
        <v>#N/A</v>
      </c>
      <c r="P144" s="23" t="e">
        <f>IF(COUNTIF(Visualisations!Q$42:Q$44,P44)&gt;0,NA(),IF(ISNUMBER(P44),P44,NA()))</f>
        <v>#N/A</v>
      </c>
      <c r="Q144" s="23" t="e">
        <f>IF(COUNTIF(Visualisations!R$42:R$44,Q44)&gt;0,NA(),IF(ISNUMBER(Q44),Q44,NA()))</f>
        <v>#N/A</v>
      </c>
      <c r="R144" s="23" t="e">
        <f>IF(COUNTIF(Visualisations!S$42:S$44,R44)&gt;0,NA(),IF(ISNUMBER(R44),R44,NA()))</f>
        <v>#N/A</v>
      </c>
      <c r="S144" s="23" t="e">
        <f>IF(COUNTIF(Visualisations!T$42:T$44,S44)&gt;0,NA(),IF(ISNUMBER(S44),S44,NA()))</f>
        <v>#N/A</v>
      </c>
      <c r="T144" s="23" t="e">
        <f>IF(COUNTIF(Visualisations!U$42:U$44,T44)&gt;0,NA(),IF(ISNUMBER(T44),T44,NA()))</f>
        <v>#N/A</v>
      </c>
      <c r="U144" s="23" t="e">
        <f>IF(COUNTIF(Visualisations!V$42:V$44,U44)&gt;0,NA(),IF(ISNUMBER(U44),U44,NA()))</f>
        <v>#N/A</v>
      </c>
      <c r="V144" s="23"/>
    </row>
    <row r="145" spans="1:22" x14ac:dyDescent="0.2">
      <c r="A145" s="23" t="e">
        <f>IF(COUNTIF(Visualisations!B$42:B$44,A45)&gt;0,NA(),IF(ISNUMBER(A45),A45,NA()))</f>
        <v>#N/A</v>
      </c>
      <c r="B145" s="23" t="e">
        <f>IF(COUNTIF(Visualisations!C$42:C$44,B45)&gt;0,NA(),IF(ISNUMBER(B45),B45,NA()))</f>
        <v>#N/A</v>
      </c>
      <c r="C145" s="23" t="e">
        <f>IF(COUNTIF(Visualisations!D$42:D$44,C45)&gt;0,NA(),IF(ISNUMBER(C45),C45,NA()))</f>
        <v>#N/A</v>
      </c>
      <c r="D145" s="23" t="e">
        <f>IF(COUNTIF(Visualisations!E$42:E$44,D45)&gt;0,NA(),IF(ISNUMBER(D45),D45,NA()))</f>
        <v>#N/A</v>
      </c>
      <c r="E145" s="23" t="e">
        <f>IF(COUNTIF(Visualisations!F$42:F$44,E45)&gt;0,NA(),IF(ISNUMBER(E45),E45,NA()))</f>
        <v>#N/A</v>
      </c>
      <c r="F145" s="23" t="e">
        <f>IF(COUNTIF(Visualisations!G$42:G$44,F45)&gt;0,NA(),IF(ISNUMBER(F45),F45,NA()))</f>
        <v>#N/A</v>
      </c>
      <c r="G145" s="23" t="e">
        <f>IF(COUNTIF(Visualisations!H$42:H$44,G45)&gt;0,NA(),IF(ISNUMBER(G45),G45,NA()))</f>
        <v>#N/A</v>
      </c>
      <c r="H145" s="23" t="e">
        <f>IF(COUNTIF(Visualisations!I$42:I$44,H45)&gt;0,NA(),IF(ISNUMBER(H45),H45,NA()))</f>
        <v>#N/A</v>
      </c>
      <c r="I145" s="23" t="e">
        <f>IF(COUNTIF(Visualisations!J$42:J$44,I45)&gt;0,NA(),IF(ISNUMBER(I45),I45,NA()))</f>
        <v>#N/A</v>
      </c>
      <c r="J145" s="23" t="e">
        <f>IF(COUNTIF(Visualisations!K$42:K$44,J45)&gt;0,NA(),IF(ISNUMBER(J45),J45,NA()))</f>
        <v>#N/A</v>
      </c>
      <c r="K145" s="23" t="e">
        <f>IF(COUNTIF(Visualisations!L$42:L$44,K45)&gt;0,NA(),IF(ISNUMBER(K45),K45,NA()))</f>
        <v>#N/A</v>
      </c>
      <c r="L145" s="23" t="e">
        <f>IF(COUNTIF(Visualisations!M$42:M$44,L45)&gt;0,NA(),IF(ISNUMBER(L45),L45,NA()))</f>
        <v>#N/A</v>
      </c>
      <c r="M145" s="23" t="e">
        <f>IF(COUNTIF(Visualisations!N$42:N$44,M45)&gt;0,NA(),IF(ISNUMBER(M45),M45,NA()))</f>
        <v>#N/A</v>
      </c>
      <c r="N145" s="23" t="e">
        <f>IF(COUNTIF(Visualisations!O$42:O$44,N45)&gt;0,NA(),IF(ISNUMBER(N45),N45,NA()))</f>
        <v>#N/A</v>
      </c>
      <c r="O145" s="23" t="e">
        <f>IF(COUNTIF(Visualisations!P$42:P$44,O45)&gt;0,NA(),IF(ISNUMBER(O45),O45,NA()))</f>
        <v>#N/A</v>
      </c>
      <c r="P145" s="23" t="e">
        <f>IF(COUNTIF(Visualisations!Q$42:Q$44,P45)&gt;0,NA(),IF(ISNUMBER(P45),P45,NA()))</f>
        <v>#N/A</v>
      </c>
      <c r="Q145" s="23" t="e">
        <f>IF(COUNTIF(Visualisations!R$42:R$44,Q45)&gt;0,NA(),IF(ISNUMBER(Q45),Q45,NA()))</f>
        <v>#N/A</v>
      </c>
      <c r="R145" s="23" t="e">
        <f>IF(COUNTIF(Visualisations!S$42:S$44,R45)&gt;0,NA(),IF(ISNUMBER(R45),R45,NA()))</f>
        <v>#N/A</v>
      </c>
      <c r="S145" s="23" t="e">
        <f>IF(COUNTIF(Visualisations!T$42:T$44,S45)&gt;0,NA(),IF(ISNUMBER(S45),S45,NA()))</f>
        <v>#N/A</v>
      </c>
      <c r="T145" s="23" t="e">
        <f>IF(COUNTIF(Visualisations!U$42:U$44,T45)&gt;0,NA(),IF(ISNUMBER(T45),T45,NA()))</f>
        <v>#N/A</v>
      </c>
      <c r="U145" s="23" t="e">
        <f>IF(COUNTIF(Visualisations!V$42:V$44,U45)&gt;0,NA(),IF(ISNUMBER(U45),U45,NA()))</f>
        <v>#N/A</v>
      </c>
      <c r="V145" s="23"/>
    </row>
    <row r="146" spans="1:22" x14ac:dyDescent="0.2">
      <c r="A146" s="23" t="e">
        <f>IF(COUNTIF(Visualisations!B$42:B$44,A46)&gt;0,NA(),IF(ISNUMBER(A46),A46,NA()))</f>
        <v>#N/A</v>
      </c>
      <c r="B146" s="23" t="e">
        <f>IF(COUNTIF(Visualisations!C$42:C$44,B46)&gt;0,NA(),IF(ISNUMBER(B46),B46,NA()))</f>
        <v>#N/A</v>
      </c>
      <c r="C146" s="23" t="e">
        <f>IF(COUNTIF(Visualisations!D$42:D$44,C46)&gt;0,NA(),IF(ISNUMBER(C46),C46,NA()))</f>
        <v>#N/A</v>
      </c>
      <c r="D146" s="23" t="e">
        <f>IF(COUNTIF(Visualisations!E$42:E$44,D46)&gt;0,NA(),IF(ISNUMBER(D46),D46,NA()))</f>
        <v>#N/A</v>
      </c>
      <c r="E146" s="23" t="e">
        <f>IF(COUNTIF(Visualisations!F$42:F$44,E46)&gt;0,NA(),IF(ISNUMBER(E46),E46,NA()))</f>
        <v>#N/A</v>
      </c>
      <c r="F146" s="23" t="e">
        <f>IF(COUNTIF(Visualisations!G$42:G$44,F46)&gt;0,NA(),IF(ISNUMBER(F46),F46,NA()))</f>
        <v>#N/A</v>
      </c>
      <c r="G146" s="23" t="e">
        <f>IF(COUNTIF(Visualisations!H$42:H$44,G46)&gt;0,NA(),IF(ISNUMBER(G46),G46,NA()))</f>
        <v>#N/A</v>
      </c>
      <c r="H146" s="23" t="e">
        <f>IF(COUNTIF(Visualisations!I$42:I$44,H46)&gt;0,NA(),IF(ISNUMBER(H46),H46,NA()))</f>
        <v>#N/A</v>
      </c>
      <c r="I146" s="23" t="e">
        <f>IF(COUNTIF(Visualisations!J$42:J$44,I46)&gt;0,NA(),IF(ISNUMBER(I46),I46,NA()))</f>
        <v>#N/A</v>
      </c>
      <c r="J146" s="23" t="e">
        <f>IF(COUNTIF(Visualisations!K$42:K$44,J46)&gt;0,NA(),IF(ISNUMBER(J46),J46,NA()))</f>
        <v>#N/A</v>
      </c>
      <c r="K146" s="23" t="e">
        <f>IF(COUNTIF(Visualisations!L$42:L$44,K46)&gt;0,NA(),IF(ISNUMBER(K46),K46,NA()))</f>
        <v>#N/A</v>
      </c>
      <c r="L146" s="23" t="e">
        <f>IF(COUNTIF(Visualisations!M$42:M$44,L46)&gt;0,NA(),IF(ISNUMBER(L46),L46,NA()))</f>
        <v>#N/A</v>
      </c>
      <c r="M146" s="23" t="e">
        <f>IF(COUNTIF(Visualisations!N$42:N$44,M46)&gt;0,NA(),IF(ISNUMBER(M46),M46,NA()))</f>
        <v>#N/A</v>
      </c>
      <c r="N146" s="23" t="e">
        <f>IF(COUNTIF(Visualisations!O$42:O$44,N46)&gt;0,NA(),IF(ISNUMBER(N46),N46,NA()))</f>
        <v>#N/A</v>
      </c>
      <c r="O146" s="23" t="e">
        <f>IF(COUNTIF(Visualisations!P$42:P$44,O46)&gt;0,NA(),IF(ISNUMBER(O46),O46,NA()))</f>
        <v>#N/A</v>
      </c>
      <c r="P146" s="23" t="e">
        <f>IF(COUNTIF(Visualisations!Q$42:Q$44,P46)&gt;0,NA(),IF(ISNUMBER(P46),P46,NA()))</f>
        <v>#N/A</v>
      </c>
      <c r="Q146" s="23" t="e">
        <f>IF(COUNTIF(Visualisations!R$42:R$44,Q46)&gt;0,NA(),IF(ISNUMBER(Q46),Q46,NA()))</f>
        <v>#N/A</v>
      </c>
      <c r="R146" s="23" t="e">
        <f>IF(COUNTIF(Visualisations!S$42:S$44,R46)&gt;0,NA(),IF(ISNUMBER(R46),R46,NA()))</f>
        <v>#N/A</v>
      </c>
      <c r="S146" s="23" t="e">
        <f>IF(COUNTIF(Visualisations!T$42:T$44,S46)&gt;0,NA(),IF(ISNUMBER(S46),S46,NA()))</f>
        <v>#N/A</v>
      </c>
      <c r="T146" s="23" t="e">
        <f>IF(COUNTIF(Visualisations!U$42:U$44,T46)&gt;0,NA(),IF(ISNUMBER(T46),T46,NA()))</f>
        <v>#N/A</v>
      </c>
      <c r="U146" s="23" t="e">
        <f>IF(COUNTIF(Visualisations!V$42:V$44,U46)&gt;0,NA(),IF(ISNUMBER(U46),U46,NA()))</f>
        <v>#N/A</v>
      </c>
      <c r="V146" s="23"/>
    </row>
    <row r="147" spans="1:22" x14ac:dyDescent="0.2">
      <c r="A147" s="23" t="e">
        <f>IF(COUNTIF(Visualisations!B$42:B$44,A47)&gt;0,NA(),IF(ISNUMBER(A47),A47,NA()))</f>
        <v>#N/A</v>
      </c>
      <c r="B147" s="23" t="e">
        <f>IF(COUNTIF(Visualisations!C$42:C$44,B47)&gt;0,NA(),IF(ISNUMBER(B47),B47,NA()))</f>
        <v>#N/A</v>
      </c>
      <c r="C147" s="23" t="e">
        <f>IF(COUNTIF(Visualisations!D$42:D$44,C47)&gt;0,NA(),IF(ISNUMBER(C47),C47,NA()))</f>
        <v>#N/A</v>
      </c>
      <c r="D147" s="23" t="e">
        <f>IF(COUNTIF(Visualisations!E$42:E$44,D47)&gt;0,NA(),IF(ISNUMBER(D47),D47,NA()))</f>
        <v>#N/A</v>
      </c>
      <c r="E147" s="23" t="e">
        <f>IF(COUNTIF(Visualisations!F$42:F$44,E47)&gt;0,NA(),IF(ISNUMBER(E47),E47,NA()))</f>
        <v>#N/A</v>
      </c>
      <c r="F147" s="23" t="e">
        <f>IF(COUNTIF(Visualisations!G$42:G$44,F47)&gt;0,NA(),IF(ISNUMBER(F47),F47,NA()))</f>
        <v>#N/A</v>
      </c>
      <c r="G147" s="23" t="e">
        <f>IF(COUNTIF(Visualisations!H$42:H$44,G47)&gt;0,NA(),IF(ISNUMBER(G47),G47,NA()))</f>
        <v>#N/A</v>
      </c>
      <c r="H147" s="23" t="e">
        <f>IF(COUNTIF(Visualisations!I$42:I$44,H47)&gt;0,NA(),IF(ISNUMBER(H47),H47,NA()))</f>
        <v>#N/A</v>
      </c>
      <c r="I147" s="23" t="e">
        <f>IF(COUNTIF(Visualisations!J$42:J$44,I47)&gt;0,NA(),IF(ISNUMBER(I47),I47,NA()))</f>
        <v>#N/A</v>
      </c>
      <c r="J147" s="23" t="e">
        <f>IF(COUNTIF(Visualisations!K$42:K$44,J47)&gt;0,NA(),IF(ISNUMBER(J47),J47,NA()))</f>
        <v>#N/A</v>
      </c>
      <c r="K147" s="23" t="e">
        <f>IF(COUNTIF(Visualisations!L$42:L$44,K47)&gt;0,NA(),IF(ISNUMBER(K47),K47,NA()))</f>
        <v>#N/A</v>
      </c>
      <c r="L147" s="23" t="e">
        <f>IF(COUNTIF(Visualisations!M$42:M$44,L47)&gt;0,NA(),IF(ISNUMBER(L47),L47,NA()))</f>
        <v>#N/A</v>
      </c>
      <c r="M147" s="23" t="e">
        <f>IF(COUNTIF(Visualisations!N$42:N$44,M47)&gt;0,NA(),IF(ISNUMBER(M47),M47,NA()))</f>
        <v>#N/A</v>
      </c>
      <c r="N147" s="23" t="e">
        <f>IF(COUNTIF(Visualisations!O$42:O$44,N47)&gt;0,NA(),IF(ISNUMBER(N47),N47,NA()))</f>
        <v>#N/A</v>
      </c>
      <c r="O147" s="23" t="e">
        <f>IF(COUNTIF(Visualisations!P$42:P$44,O47)&gt;0,NA(),IF(ISNUMBER(O47),O47,NA()))</f>
        <v>#N/A</v>
      </c>
      <c r="P147" s="23" t="e">
        <f>IF(COUNTIF(Visualisations!Q$42:Q$44,P47)&gt;0,NA(),IF(ISNUMBER(P47),P47,NA()))</f>
        <v>#N/A</v>
      </c>
      <c r="Q147" s="23" t="e">
        <f>IF(COUNTIF(Visualisations!R$42:R$44,Q47)&gt;0,NA(),IF(ISNUMBER(Q47),Q47,NA()))</f>
        <v>#N/A</v>
      </c>
      <c r="R147" s="23" t="e">
        <f>IF(COUNTIF(Visualisations!S$42:S$44,R47)&gt;0,NA(),IF(ISNUMBER(R47),R47,NA()))</f>
        <v>#N/A</v>
      </c>
      <c r="S147" s="23" t="e">
        <f>IF(COUNTIF(Visualisations!T$42:T$44,S47)&gt;0,NA(),IF(ISNUMBER(S47),S47,NA()))</f>
        <v>#N/A</v>
      </c>
      <c r="T147" s="23" t="e">
        <f>IF(COUNTIF(Visualisations!U$42:U$44,T47)&gt;0,NA(),IF(ISNUMBER(T47),T47,NA()))</f>
        <v>#N/A</v>
      </c>
      <c r="U147" s="23" t="e">
        <f>IF(COUNTIF(Visualisations!V$42:V$44,U47)&gt;0,NA(),IF(ISNUMBER(U47),U47,NA()))</f>
        <v>#N/A</v>
      </c>
      <c r="V147" s="23"/>
    </row>
    <row r="148" spans="1:22" x14ac:dyDescent="0.2">
      <c r="A148" s="23" t="e">
        <f>IF(COUNTIF(Visualisations!B$42:B$44,A48)&gt;0,NA(),IF(ISNUMBER(A48),A48,NA()))</f>
        <v>#N/A</v>
      </c>
      <c r="B148" s="23" t="e">
        <f>IF(COUNTIF(Visualisations!C$42:C$44,B48)&gt;0,NA(),IF(ISNUMBER(B48),B48,NA()))</f>
        <v>#N/A</v>
      </c>
      <c r="C148" s="23" t="e">
        <f>IF(COUNTIF(Visualisations!D$42:D$44,C48)&gt;0,NA(),IF(ISNUMBER(C48),C48,NA()))</f>
        <v>#N/A</v>
      </c>
      <c r="D148" s="23" t="e">
        <f>IF(COUNTIF(Visualisations!E$42:E$44,D48)&gt;0,NA(),IF(ISNUMBER(D48),D48,NA()))</f>
        <v>#N/A</v>
      </c>
      <c r="E148" s="23" t="e">
        <f>IF(COUNTIF(Visualisations!F$42:F$44,E48)&gt;0,NA(),IF(ISNUMBER(E48),E48,NA()))</f>
        <v>#N/A</v>
      </c>
      <c r="F148" s="23" t="e">
        <f>IF(COUNTIF(Visualisations!G$42:G$44,F48)&gt;0,NA(),IF(ISNUMBER(F48),F48,NA()))</f>
        <v>#N/A</v>
      </c>
      <c r="G148" s="23" t="e">
        <f>IF(COUNTIF(Visualisations!H$42:H$44,G48)&gt;0,NA(),IF(ISNUMBER(G48),G48,NA()))</f>
        <v>#N/A</v>
      </c>
      <c r="H148" s="23" t="e">
        <f>IF(COUNTIF(Visualisations!I$42:I$44,H48)&gt;0,NA(),IF(ISNUMBER(H48),H48,NA()))</f>
        <v>#N/A</v>
      </c>
      <c r="I148" s="23" t="e">
        <f>IF(COUNTIF(Visualisations!J$42:J$44,I48)&gt;0,NA(),IF(ISNUMBER(I48),I48,NA()))</f>
        <v>#N/A</v>
      </c>
      <c r="J148" s="23" t="e">
        <f>IF(COUNTIF(Visualisations!K$42:K$44,J48)&gt;0,NA(),IF(ISNUMBER(J48),J48,NA()))</f>
        <v>#N/A</v>
      </c>
      <c r="K148" s="23" t="e">
        <f>IF(COUNTIF(Visualisations!L$42:L$44,K48)&gt;0,NA(),IF(ISNUMBER(K48),K48,NA()))</f>
        <v>#N/A</v>
      </c>
      <c r="L148" s="23" t="e">
        <f>IF(COUNTIF(Visualisations!M$42:M$44,L48)&gt;0,NA(),IF(ISNUMBER(L48),L48,NA()))</f>
        <v>#N/A</v>
      </c>
      <c r="M148" s="23" t="e">
        <f>IF(COUNTIF(Visualisations!N$42:N$44,M48)&gt;0,NA(),IF(ISNUMBER(M48),M48,NA()))</f>
        <v>#N/A</v>
      </c>
      <c r="N148" s="23" t="e">
        <f>IF(COUNTIF(Visualisations!O$42:O$44,N48)&gt;0,NA(),IF(ISNUMBER(N48),N48,NA()))</f>
        <v>#N/A</v>
      </c>
      <c r="O148" s="23" t="e">
        <f>IF(COUNTIF(Visualisations!P$42:P$44,O48)&gt;0,NA(),IF(ISNUMBER(O48),O48,NA()))</f>
        <v>#N/A</v>
      </c>
      <c r="P148" s="23" t="e">
        <f>IF(COUNTIF(Visualisations!Q$42:Q$44,P48)&gt;0,NA(),IF(ISNUMBER(P48),P48,NA()))</f>
        <v>#N/A</v>
      </c>
      <c r="Q148" s="23" t="e">
        <f>IF(COUNTIF(Visualisations!R$42:R$44,Q48)&gt;0,NA(),IF(ISNUMBER(Q48),Q48,NA()))</f>
        <v>#N/A</v>
      </c>
      <c r="R148" s="23" t="e">
        <f>IF(COUNTIF(Visualisations!S$42:S$44,R48)&gt;0,NA(),IF(ISNUMBER(R48),R48,NA()))</f>
        <v>#N/A</v>
      </c>
      <c r="S148" s="23" t="e">
        <f>IF(COUNTIF(Visualisations!T$42:T$44,S48)&gt;0,NA(),IF(ISNUMBER(S48),S48,NA()))</f>
        <v>#N/A</v>
      </c>
      <c r="T148" s="23" t="e">
        <f>IF(COUNTIF(Visualisations!U$42:U$44,T48)&gt;0,NA(),IF(ISNUMBER(T48),T48,NA()))</f>
        <v>#N/A</v>
      </c>
      <c r="U148" s="23" t="e">
        <f>IF(COUNTIF(Visualisations!V$42:V$44,U48)&gt;0,NA(),IF(ISNUMBER(U48),U48,NA()))</f>
        <v>#N/A</v>
      </c>
      <c r="V148" s="23"/>
    </row>
    <row r="149" spans="1:22" x14ac:dyDescent="0.2">
      <c r="A149" s="23" t="e">
        <f>IF(COUNTIF(Visualisations!B$42:B$44,A49)&gt;0,NA(),IF(ISNUMBER(A49),A49,NA()))</f>
        <v>#N/A</v>
      </c>
      <c r="B149" s="23" t="e">
        <f>IF(COUNTIF(Visualisations!C$42:C$44,B49)&gt;0,NA(),IF(ISNUMBER(B49),B49,NA()))</f>
        <v>#N/A</v>
      </c>
      <c r="C149" s="23" t="e">
        <f>IF(COUNTIF(Visualisations!D$42:D$44,C49)&gt;0,NA(),IF(ISNUMBER(C49),C49,NA()))</f>
        <v>#N/A</v>
      </c>
      <c r="D149" s="23" t="e">
        <f>IF(COUNTIF(Visualisations!E$42:E$44,D49)&gt;0,NA(),IF(ISNUMBER(D49),D49,NA()))</f>
        <v>#N/A</v>
      </c>
      <c r="E149" s="23" t="e">
        <f>IF(COUNTIF(Visualisations!F$42:F$44,E49)&gt;0,NA(),IF(ISNUMBER(E49),E49,NA()))</f>
        <v>#N/A</v>
      </c>
      <c r="F149" s="23" t="e">
        <f>IF(COUNTIF(Visualisations!G$42:G$44,F49)&gt;0,NA(),IF(ISNUMBER(F49),F49,NA()))</f>
        <v>#N/A</v>
      </c>
      <c r="G149" s="23" t="e">
        <f>IF(COUNTIF(Visualisations!H$42:H$44,G49)&gt;0,NA(),IF(ISNUMBER(G49),G49,NA()))</f>
        <v>#N/A</v>
      </c>
      <c r="H149" s="23" t="e">
        <f>IF(COUNTIF(Visualisations!I$42:I$44,H49)&gt;0,NA(),IF(ISNUMBER(H49),H49,NA()))</f>
        <v>#N/A</v>
      </c>
      <c r="I149" s="23" t="e">
        <f>IF(COUNTIF(Visualisations!J$42:J$44,I49)&gt;0,NA(),IF(ISNUMBER(I49),I49,NA()))</f>
        <v>#N/A</v>
      </c>
      <c r="J149" s="23" t="e">
        <f>IF(COUNTIF(Visualisations!K$42:K$44,J49)&gt;0,NA(),IF(ISNUMBER(J49),J49,NA()))</f>
        <v>#N/A</v>
      </c>
      <c r="K149" s="23" t="e">
        <f>IF(COUNTIF(Visualisations!L$42:L$44,K49)&gt;0,NA(),IF(ISNUMBER(K49),K49,NA()))</f>
        <v>#N/A</v>
      </c>
      <c r="L149" s="23" t="e">
        <f>IF(COUNTIF(Visualisations!M$42:M$44,L49)&gt;0,NA(),IF(ISNUMBER(L49),L49,NA()))</f>
        <v>#N/A</v>
      </c>
      <c r="M149" s="23" t="e">
        <f>IF(COUNTIF(Visualisations!N$42:N$44,M49)&gt;0,NA(),IF(ISNUMBER(M49),M49,NA()))</f>
        <v>#N/A</v>
      </c>
      <c r="N149" s="23" t="e">
        <f>IF(COUNTIF(Visualisations!O$42:O$44,N49)&gt;0,NA(),IF(ISNUMBER(N49),N49,NA()))</f>
        <v>#N/A</v>
      </c>
      <c r="O149" s="23" t="e">
        <f>IF(COUNTIF(Visualisations!P$42:P$44,O49)&gt;0,NA(),IF(ISNUMBER(O49),O49,NA()))</f>
        <v>#N/A</v>
      </c>
      <c r="P149" s="23" t="e">
        <f>IF(COUNTIF(Visualisations!Q$42:Q$44,P49)&gt;0,NA(),IF(ISNUMBER(P49),P49,NA()))</f>
        <v>#N/A</v>
      </c>
      <c r="Q149" s="23" t="e">
        <f>IF(COUNTIF(Visualisations!R$42:R$44,Q49)&gt;0,NA(),IF(ISNUMBER(Q49),Q49,NA()))</f>
        <v>#N/A</v>
      </c>
      <c r="R149" s="23" t="e">
        <f>IF(COUNTIF(Visualisations!S$42:S$44,R49)&gt;0,NA(),IF(ISNUMBER(R49),R49,NA()))</f>
        <v>#N/A</v>
      </c>
      <c r="S149" s="23" t="e">
        <f>IF(COUNTIF(Visualisations!T$42:T$44,S49)&gt;0,NA(),IF(ISNUMBER(S49),S49,NA()))</f>
        <v>#N/A</v>
      </c>
      <c r="T149" s="23" t="e">
        <f>IF(COUNTIF(Visualisations!U$42:U$44,T49)&gt;0,NA(),IF(ISNUMBER(T49),T49,NA()))</f>
        <v>#N/A</v>
      </c>
      <c r="U149" s="23" t="e">
        <f>IF(COUNTIF(Visualisations!V$42:V$44,U49)&gt;0,NA(),IF(ISNUMBER(U49),U49,NA()))</f>
        <v>#N/A</v>
      </c>
      <c r="V149" s="23"/>
    </row>
    <row r="150" spans="1:22" x14ac:dyDescent="0.2">
      <c r="A150" s="23" t="e">
        <f>IF(COUNTIF(Visualisations!B$42:B$44,A50)&gt;0,NA(),IF(ISNUMBER(A50),A50,NA()))</f>
        <v>#N/A</v>
      </c>
      <c r="B150" s="23" t="e">
        <f>IF(COUNTIF(Visualisations!C$42:C$44,B50)&gt;0,NA(),IF(ISNUMBER(B50),B50,NA()))</f>
        <v>#N/A</v>
      </c>
      <c r="C150" s="23" t="e">
        <f>IF(COUNTIF(Visualisations!D$42:D$44,C50)&gt;0,NA(),IF(ISNUMBER(C50),C50,NA()))</f>
        <v>#N/A</v>
      </c>
      <c r="D150" s="23" t="e">
        <f>IF(COUNTIF(Visualisations!E$42:E$44,D50)&gt;0,NA(),IF(ISNUMBER(D50),D50,NA()))</f>
        <v>#N/A</v>
      </c>
      <c r="E150" s="23" t="e">
        <f>IF(COUNTIF(Visualisations!F$42:F$44,E50)&gt;0,NA(),IF(ISNUMBER(E50),E50,NA()))</f>
        <v>#N/A</v>
      </c>
      <c r="F150" s="23" t="e">
        <f>IF(COUNTIF(Visualisations!G$42:G$44,F50)&gt;0,NA(),IF(ISNUMBER(F50),F50,NA()))</f>
        <v>#N/A</v>
      </c>
      <c r="G150" s="23" t="e">
        <f>IF(COUNTIF(Visualisations!H$42:H$44,G50)&gt;0,NA(),IF(ISNUMBER(G50),G50,NA()))</f>
        <v>#N/A</v>
      </c>
      <c r="H150" s="23" t="e">
        <f>IF(COUNTIF(Visualisations!I$42:I$44,H50)&gt;0,NA(),IF(ISNUMBER(H50),H50,NA()))</f>
        <v>#N/A</v>
      </c>
      <c r="I150" s="23" t="e">
        <f>IF(COUNTIF(Visualisations!J$42:J$44,I50)&gt;0,NA(),IF(ISNUMBER(I50),I50,NA()))</f>
        <v>#N/A</v>
      </c>
      <c r="J150" s="23" t="e">
        <f>IF(COUNTIF(Visualisations!K$42:K$44,J50)&gt;0,NA(),IF(ISNUMBER(J50),J50,NA()))</f>
        <v>#N/A</v>
      </c>
      <c r="K150" s="23" t="e">
        <f>IF(COUNTIF(Visualisations!L$42:L$44,K50)&gt;0,NA(),IF(ISNUMBER(K50),K50,NA()))</f>
        <v>#N/A</v>
      </c>
      <c r="L150" s="23" t="e">
        <f>IF(COUNTIF(Visualisations!M$42:M$44,L50)&gt;0,NA(),IF(ISNUMBER(L50),L50,NA()))</f>
        <v>#N/A</v>
      </c>
      <c r="M150" s="23" t="e">
        <f>IF(COUNTIF(Visualisations!N$42:N$44,M50)&gt;0,NA(),IF(ISNUMBER(M50),M50,NA()))</f>
        <v>#N/A</v>
      </c>
      <c r="N150" s="23" t="e">
        <f>IF(COUNTIF(Visualisations!O$42:O$44,N50)&gt;0,NA(),IF(ISNUMBER(N50),N50,NA()))</f>
        <v>#N/A</v>
      </c>
      <c r="O150" s="23" t="e">
        <f>IF(COUNTIF(Visualisations!P$42:P$44,O50)&gt;0,NA(),IF(ISNUMBER(O50),O50,NA()))</f>
        <v>#N/A</v>
      </c>
      <c r="P150" s="23" t="e">
        <f>IF(COUNTIF(Visualisations!Q$42:Q$44,P50)&gt;0,NA(),IF(ISNUMBER(P50),P50,NA()))</f>
        <v>#N/A</v>
      </c>
      <c r="Q150" s="23" t="e">
        <f>IF(COUNTIF(Visualisations!R$42:R$44,Q50)&gt;0,NA(),IF(ISNUMBER(Q50),Q50,NA()))</f>
        <v>#N/A</v>
      </c>
      <c r="R150" s="23" t="e">
        <f>IF(COUNTIF(Visualisations!S$42:S$44,R50)&gt;0,NA(),IF(ISNUMBER(R50),R50,NA()))</f>
        <v>#N/A</v>
      </c>
      <c r="S150" s="23" t="e">
        <f>IF(COUNTIF(Visualisations!T$42:T$44,S50)&gt;0,NA(),IF(ISNUMBER(S50),S50,NA()))</f>
        <v>#N/A</v>
      </c>
      <c r="T150" s="23" t="e">
        <f>IF(COUNTIF(Visualisations!U$42:U$44,T50)&gt;0,NA(),IF(ISNUMBER(T50),T50,NA()))</f>
        <v>#N/A</v>
      </c>
      <c r="U150" s="23" t="e">
        <f>IF(COUNTIF(Visualisations!V$42:V$44,U50)&gt;0,NA(),IF(ISNUMBER(U50),U50,NA()))</f>
        <v>#N/A</v>
      </c>
      <c r="V150" s="23"/>
    </row>
    <row r="151" spans="1:22" x14ac:dyDescent="0.2">
      <c r="A151" s="23" t="e">
        <f>IF(COUNTIF(Visualisations!B$42:B$44,A51)&gt;0,NA(),IF(ISNUMBER(A51),A51,NA()))</f>
        <v>#N/A</v>
      </c>
      <c r="B151" s="23" t="e">
        <f>IF(COUNTIF(Visualisations!C$42:C$44,B51)&gt;0,NA(),IF(ISNUMBER(B51),B51,NA()))</f>
        <v>#N/A</v>
      </c>
      <c r="C151" s="23" t="e">
        <f>IF(COUNTIF(Visualisations!D$42:D$44,C51)&gt;0,NA(),IF(ISNUMBER(C51),C51,NA()))</f>
        <v>#N/A</v>
      </c>
      <c r="D151" s="23" t="e">
        <f>IF(COUNTIF(Visualisations!E$42:E$44,D51)&gt;0,NA(),IF(ISNUMBER(D51),D51,NA()))</f>
        <v>#N/A</v>
      </c>
      <c r="E151" s="23" t="e">
        <f>IF(COUNTIF(Visualisations!F$42:F$44,E51)&gt;0,NA(),IF(ISNUMBER(E51),E51,NA()))</f>
        <v>#N/A</v>
      </c>
      <c r="F151" s="23" t="e">
        <f>IF(COUNTIF(Visualisations!G$42:G$44,F51)&gt;0,NA(),IF(ISNUMBER(F51),F51,NA()))</f>
        <v>#N/A</v>
      </c>
      <c r="G151" s="23" t="e">
        <f>IF(COUNTIF(Visualisations!H$42:H$44,G51)&gt;0,NA(),IF(ISNUMBER(G51),G51,NA()))</f>
        <v>#N/A</v>
      </c>
      <c r="H151" s="23" t="e">
        <f>IF(COUNTIF(Visualisations!I$42:I$44,H51)&gt;0,NA(),IF(ISNUMBER(H51),H51,NA()))</f>
        <v>#N/A</v>
      </c>
      <c r="I151" s="23" t="e">
        <f>IF(COUNTIF(Visualisations!J$42:J$44,I51)&gt;0,NA(),IF(ISNUMBER(I51),I51,NA()))</f>
        <v>#N/A</v>
      </c>
      <c r="J151" s="23" t="e">
        <f>IF(COUNTIF(Visualisations!K$42:K$44,J51)&gt;0,NA(),IF(ISNUMBER(J51),J51,NA()))</f>
        <v>#N/A</v>
      </c>
      <c r="K151" s="23" t="e">
        <f>IF(COUNTIF(Visualisations!L$42:L$44,K51)&gt;0,NA(),IF(ISNUMBER(K51),K51,NA()))</f>
        <v>#N/A</v>
      </c>
      <c r="L151" s="23" t="e">
        <f>IF(COUNTIF(Visualisations!M$42:M$44,L51)&gt;0,NA(),IF(ISNUMBER(L51),L51,NA()))</f>
        <v>#N/A</v>
      </c>
      <c r="M151" s="23" t="e">
        <f>IF(COUNTIF(Visualisations!N$42:N$44,M51)&gt;0,NA(),IF(ISNUMBER(M51),M51,NA()))</f>
        <v>#N/A</v>
      </c>
      <c r="N151" s="23" t="e">
        <f>IF(COUNTIF(Visualisations!O$42:O$44,N51)&gt;0,NA(),IF(ISNUMBER(N51),N51,NA()))</f>
        <v>#N/A</v>
      </c>
      <c r="O151" s="23" t="e">
        <f>IF(COUNTIF(Visualisations!P$42:P$44,O51)&gt;0,NA(),IF(ISNUMBER(O51),O51,NA()))</f>
        <v>#N/A</v>
      </c>
      <c r="P151" s="23" t="e">
        <f>IF(COUNTIF(Visualisations!Q$42:Q$44,P51)&gt;0,NA(),IF(ISNUMBER(P51),P51,NA()))</f>
        <v>#N/A</v>
      </c>
      <c r="Q151" s="23" t="e">
        <f>IF(COUNTIF(Visualisations!R$42:R$44,Q51)&gt;0,NA(),IF(ISNUMBER(Q51),Q51,NA()))</f>
        <v>#N/A</v>
      </c>
      <c r="R151" s="23" t="e">
        <f>IF(COUNTIF(Visualisations!S$42:S$44,R51)&gt;0,NA(),IF(ISNUMBER(R51),R51,NA()))</f>
        <v>#N/A</v>
      </c>
      <c r="S151" s="23" t="e">
        <f>IF(COUNTIF(Visualisations!T$42:T$44,S51)&gt;0,NA(),IF(ISNUMBER(S51),S51,NA()))</f>
        <v>#N/A</v>
      </c>
      <c r="T151" s="23" t="e">
        <f>IF(COUNTIF(Visualisations!U$42:U$44,T51)&gt;0,NA(),IF(ISNUMBER(T51),T51,NA()))</f>
        <v>#N/A</v>
      </c>
      <c r="U151" s="23" t="e">
        <f>IF(COUNTIF(Visualisations!V$42:V$44,U51)&gt;0,NA(),IF(ISNUMBER(U51),U51,NA()))</f>
        <v>#N/A</v>
      </c>
      <c r="V151" s="23"/>
    </row>
    <row r="152" spans="1:22" x14ac:dyDescent="0.2">
      <c r="A152" s="24">
        <f>IF(COUNTIF(Visualisations!B$42:B$44,A2)&gt;0,NA(),IF(ISNUMBER(A52),A52,NA()))</f>
        <v>-1.4060479889754072</v>
      </c>
      <c r="B152" s="24" t="e">
        <f>IF(COUNTIF(Visualisations!C$42:C$44,B2)&gt;0,NA(),IF(ISNUMBER(B52),B52,NA()))</f>
        <v>#N/A</v>
      </c>
      <c r="C152" s="24" t="e">
        <f>IF(COUNTIF(Visualisations!D$42:D$44,C2)&gt;0,NA(),IF(ISNUMBER(C52),C52,NA()))</f>
        <v>#N/A</v>
      </c>
      <c r="D152" s="24" t="e">
        <f>IF(COUNTIF(Visualisations!E$42:E$44,D2)&gt;0,NA(),IF(ISNUMBER(D52),D52,NA()))</f>
        <v>#N/A</v>
      </c>
      <c r="E152" s="24" t="e">
        <f>IF(COUNTIF(Visualisations!F$42:F$44,E2)&gt;0,NA(),IF(ISNUMBER(E52),E52,NA()))</f>
        <v>#N/A</v>
      </c>
      <c r="F152" s="24" t="e">
        <f>IF(COUNTIF(Visualisations!G$42:G$44,F2)&gt;0,NA(),IF(ISNUMBER(F52),F52,NA()))</f>
        <v>#N/A</v>
      </c>
      <c r="G152" s="24" t="e">
        <f>IF(COUNTIF(Visualisations!H$42:H$44,G2)&gt;0,NA(),IF(ISNUMBER(G52),G52,NA()))</f>
        <v>#N/A</v>
      </c>
      <c r="H152" s="24" t="e">
        <f>IF(COUNTIF(Visualisations!I$42:I$44,H2)&gt;0,NA(),IF(ISNUMBER(H52),H52,NA()))</f>
        <v>#N/A</v>
      </c>
      <c r="I152" s="24" t="e">
        <f>IF(COUNTIF(Visualisations!J$42:J$44,I2)&gt;0,NA(),IF(ISNUMBER(I52),I52,NA()))</f>
        <v>#N/A</v>
      </c>
      <c r="J152" s="24" t="e">
        <f>IF(COUNTIF(Visualisations!K$42:K$44,J2)&gt;0,NA(),IF(ISNUMBER(J52),J52,NA()))</f>
        <v>#N/A</v>
      </c>
      <c r="K152" s="24" t="e">
        <f>IF(COUNTIF(Visualisations!L$42:L$44,K2)&gt;0,NA(),IF(ISNUMBER(K52),K52,NA()))</f>
        <v>#N/A</v>
      </c>
      <c r="L152" s="24" t="e">
        <f>IF(COUNTIF(Visualisations!M$42:M$44,L2)&gt;0,NA(),IF(ISNUMBER(L52),L52,NA()))</f>
        <v>#N/A</v>
      </c>
      <c r="M152" s="24" t="e">
        <f>IF(COUNTIF(Visualisations!N$42:N$44,M2)&gt;0,NA(),IF(ISNUMBER(M52),M52,NA()))</f>
        <v>#N/A</v>
      </c>
      <c r="N152" s="24" t="e">
        <f>IF(COUNTIF(Visualisations!O$42:O$44,N2)&gt;0,NA(),IF(ISNUMBER(N52),N52,NA()))</f>
        <v>#N/A</v>
      </c>
      <c r="O152" s="24" t="e">
        <f>IF(COUNTIF(Visualisations!P$42:P$44,O2)&gt;0,NA(),IF(ISNUMBER(O52),O52,NA()))</f>
        <v>#N/A</v>
      </c>
      <c r="P152" s="24" t="e">
        <f>IF(COUNTIF(Visualisations!Q$42:Q$44,P2)&gt;0,NA(),IF(ISNUMBER(P52),P52,NA()))</f>
        <v>#N/A</v>
      </c>
      <c r="Q152" s="24" t="e">
        <f>IF(COUNTIF(Visualisations!R$42:R$44,Q2)&gt;0,NA(),IF(ISNUMBER(Q52),Q52,NA()))</f>
        <v>#N/A</v>
      </c>
      <c r="R152" s="24" t="e">
        <f>IF(COUNTIF(Visualisations!S$42:S$44,R2)&gt;0,NA(),IF(ISNUMBER(R52),R52,NA()))</f>
        <v>#N/A</v>
      </c>
      <c r="S152" s="24" t="e">
        <f>IF(COUNTIF(Visualisations!T$42:T$44,S2)&gt;0,NA(),IF(ISNUMBER(S52),S52,NA()))</f>
        <v>#N/A</v>
      </c>
      <c r="T152" s="24" t="e">
        <f>IF(COUNTIF(Visualisations!U$42:U$44,T2)&gt;0,NA(),IF(ISNUMBER(T52),T52,NA()))</f>
        <v>#N/A</v>
      </c>
      <c r="U152" s="24" t="e">
        <f>IF(COUNTIF(Visualisations!V$42:V$44,U2)&gt;0,NA(),IF(ISNUMBER(U52),U52,NA()))</f>
        <v>#N/A</v>
      </c>
      <c r="V152" s="24"/>
    </row>
    <row r="153" spans="1:22" x14ac:dyDescent="0.2">
      <c r="A153" s="24">
        <f>IF(COUNTIF(Visualisations!B$42:B$44,A3)&gt;0,NA(),IF(ISNUMBER(A53),A53,NA()))</f>
        <v>-2.744918948246112</v>
      </c>
      <c r="B153" s="24" t="e">
        <f>IF(COUNTIF(Visualisations!C$42:C$44,B3)&gt;0,NA(),IF(ISNUMBER(B53),B53,NA()))</f>
        <v>#N/A</v>
      </c>
      <c r="C153" s="24" t="e">
        <f>IF(COUNTIF(Visualisations!D$42:D$44,C3)&gt;0,NA(),IF(ISNUMBER(C53),C53,NA()))</f>
        <v>#N/A</v>
      </c>
      <c r="D153" s="24" t="e">
        <f>IF(COUNTIF(Visualisations!E$42:E$44,D3)&gt;0,NA(),IF(ISNUMBER(D53),D53,NA()))</f>
        <v>#N/A</v>
      </c>
      <c r="E153" s="24" t="e">
        <f>IF(COUNTIF(Visualisations!F$42:F$44,E3)&gt;0,NA(),IF(ISNUMBER(E53),E53,NA()))</f>
        <v>#N/A</v>
      </c>
      <c r="F153" s="24" t="e">
        <f>IF(COUNTIF(Visualisations!G$42:G$44,F3)&gt;0,NA(),IF(ISNUMBER(F53),F53,NA()))</f>
        <v>#N/A</v>
      </c>
      <c r="G153" s="24" t="e">
        <f>IF(COUNTIF(Visualisations!H$42:H$44,G3)&gt;0,NA(),IF(ISNUMBER(G53),G53,NA()))</f>
        <v>#N/A</v>
      </c>
      <c r="H153" s="24" t="e">
        <f>IF(COUNTIF(Visualisations!I$42:I$44,H3)&gt;0,NA(),IF(ISNUMBER(H53),H53,NA()))</f>
        <v>#N/A</v>
      </c>
      <c r="I153" s="24" t="e">
        <f>IF(COUNTIF(Visualisations!J$42:J$44,I3)&gt;0,NA(),IF(ISNUMBER(I53),I53,NA()))</f>
        <v>#N/A</v>
      </c>
      <c r="J153" s="24" t="e">
        <f>IF(COUNTIF(Visualisations!K$42:K$44,J3)&gt;0,NA(),IF(ISNUMBER(J53),J53,NA()))</f>
        <v>#N/A</v>
      </c>
      <c r="K153" s="24" t="e">
        <f>IF(COUNTIF(Visualisations!L$42:L$44,K3)&gt;0,NA(),IF(ISNUMBER(K53),K53,NA()))</f>
        <v>#N/A</v>
      </c>
      <c r="L153" s="24" t="e">
        <f>IF(COUNTIF(Visualisations!M$42:M$44,L3)&gt;0,NA(),IF(ISNUMBER(L53),L53,NA()))</f>
        <v>#N/A</v>
      </c>
      <c r="M153" s="24" t="e">
        <f>IF(COUNTIF(Visualisations!N$42:N$44,M3)&gt;0,NA(),IF(ISNUMBER(M53),M53,NA()))</f>
        <v>#N/A</v>
      </c>
      <c r="N153" s="24" t="e">
        <f>IF(COUNTIF(Visualisations!O$42:O$44,N3)&gt;0,NA(),IF(ISNUMBER(N53),N53,NA()))</f>
        <v>#N/A</v>
      </c>
      <c r="O153" s="24" t="e">
        <f>IF(COUNTIF(Visualisations!P$42:P$44,O3)&gt;0,NA(),IF(ISNUMBER(O53),O53,NA()))</f>
        <v>#N/A</v>
      </c>
      <c r="P153" s="24" t="e">
        <f>IF(COUNTIF(Visualisations!Q$42:Q$44,P3)&gt;0,NA(),IF(ISNUMBER(P53),P53,NA()))</f>
        <v>#N/A</v>
      </c>
      <c r="Q153" s="24" t="e">
        <f>IF(COUNTIF(Visualisations!R$42:R$44,Q3)&gt;0,NA(),IF(ISNUMBER(Q53),Q53,NA()))</f>
        <v>#N/A</v>
      </c>
      <c r="R153" s="24" t="e">
        <f>IF(COUNTIF(Visualisations!S$42:S$44,R3)&gt;0,NA(),IF(ISNUMBER(R53),R53,NA()))</f>
        <v>#N/A</v>
      </c>
      <c r="S153" s="24" t="e">
        <f>IF(COUNTIF(Visualisations!T$42:T$44,S3)&gt;0,NA(),IF(ISNUMBER(S53),S53,NA()))</f>
        <v>#N/A</v>
      </c>
      <c r="T153" s="24" t="e">
        <f>IF(COUNTIF(Visualisations!U$42:U$44,T3)&gt;0,NA(),IF(ISNUMBER(T53),T53,NA()))</f>
        <v>#N/A</v>
      </c>
      <c r="U153" s="24" t="e">
        <f>IF(COUNTIF(Visualisations!V$42:V$44,U3)&gt;0,NA(),IF(ISNUMBER(U53),U53,NA()))</f>
        <v>#N/A</v>
      </c>
      <c r="V153" s="24"/>
    </row>
    <row r="154" spans="1:22" x14ac:dyDescent="0.2">
      <c r="A154" s="24">
        <f>IF(COUNTIF(Visualisations!B$42:B$44,A4)&gt;0,NA(),IF(ISNUMBER(A54),A54,NA()))</f>
        <v>-4.8391632952458954</v>
      </c>
      <c r="B154" s="24" t="e">
        <f>IF(COUNTIF(Visualisations!C$42:C$44,B4)&gt;0,NA(),IF(ISNUMBER(B54),B54,NA()))</f>
        <v>#N/A</v>
      </c>
      <c r="C154" s="24" t="e">
        <f>IF(COUNTIF(Visualisations!D$42:D$44,C4)&gt;0,NA(),IF(ISNUMBER(C54),C54,NA()))</f>
        <v>#N/A</v>
      </c>
      <c r="D154" s="24" t="e">
        <f>IF(COUNTIF(Visualisations!E$42:E$44,D4)&gt;0,NA(),IF(ISNUMBER(D54),D54,NA()))</f>
        <v>#N/A</v>
      </c>
      <c r="E154" s="24" t="e">
        <f>IF(COUNTIF(Visualisations!F$42:F$44,E4)&gt;0,NA(),IF(ISNUMBER(E54),E54,NA()))</f>
        <v>#N/A</v>
      </c>
      <c r="F154" s="24" t="e">
        <f>IF(COUNTIF(Visualisations!G$42:G$44,F4)&gt;0,NA(),IF(ISNUMBER(F54),F54,NA()))</f>
        <v>#N/A</v>
      </c>
      <c r="G154" s="24" t="e">
        <f>IF(COUNTIF(Visualisations!H$42:H$44,G4)&gt;0,NA(),IF(ISNUMBER(G54),G54,NA()))</f>
        <v>#N/A</v>
      </c>
      <c r="H154" s="24" t="e">
        <f>IF(COUNTIF(Visualisations!I$42:I$44,H4)&gt;0,NA(),IF(ISNUMBER(H54),H54,NA()))</f>
        <v>#N/A</v>
      </c>
      <c r="I154" s="24" t="e">
        <f>IF(COUNTIF(Visualisations!J$42:J$44,I4)&gt;0,NA(),IF(ISNUMBER(I54),I54,NA()))</f>
        <v>#N/A</v>
      </c>
      <c r="J154" s="24" t="e">
        <f>IF(COUNTIF(Visualisations!K$42:K$44,J4)&gt;0,NA(),IF(ISNUMBER(J54),J54,NA()))</f>
        <v>#N/A</v>
      </c>
      <c r="K154" s="24" t="e">
        <f>IF(COUNTIF(Visualisations!L$42:L$44,K4)&gt;0,NA(),IF(ISNUMBER(K54),K54,NA()))</f>
        <v>#N/A</v>
      </c>
      <c r="L154" s="24" t="e">
        <f>IF(COUNTIF(Visualisations!M$42:M$44,L4)&gt;0,NA(),IF(ISNUMBER(L54),L54,NA()))</f>
        <v>#N/A</v>
      </c>
      <c r="M154" s="24" t="e">
        <f>IF(COUNTIF(Visualisations!N$42:N$44,M4)&gt;0,NA(),IF(ISNUMBER(M54),M54,NA()))</f>
        <v>#N/A</v>
      </c>
      <c r="N154" s="24" t="e">
        <f>IF(COUNTIF(Visualisations!O$42:O$44,N4)&gt;0,NA(),IF(ISNUMBER(N54),N54,NA()))</f>
        <v>#N/A</v>
      </c>
      <c r="O154" s="24" t="e">
        <f>IF(COUNTIF(Visualisations!P$42:P$44,O4)&gt;0,NA(),IF(ISNUMBER(O54),O54,NA()))</f>
        <v>#N/A</v>
      </c>
      <c r="P154" s="24" t="e">
        <f>IF(COUNTIF(Visualisations!Q$42:Q$44,P4)&gt;0,NA(),IF(ISNUMBER(P54),P54,NA()))</f>
        <v>#N/A</v>
      </c>
      <c r="Q154" s="24" t="e">
        <f>IF(COUNTIF(Visualisations!R$42:R$44,Q4)&gt;0,NA(),IF(ISNUMBER(Q54),Q54,NA()))</f>
        <v>#N/A</v>
      </c>
      <c r="R154" s="24" t="e">
        <f>IF(COUNTIF(Visualisations!S$42:S$44,R4)&gt;0,NA(),IF(ISNUMBER(R54),R54,NA()))</f>
        <v>#N/A</v>
      </c>
      <c r="S154" s="24" t="e">
        <f>IF(COUNTIF(Visualisations!T$42:T$44,S4)&gt;0,NA(),IF(ISNUMBER(S54),S54,NA()))</f>
        <v>#N/A</v>
      </c>
      <c r="T154" s="24" t="e">
        <f>IF(COUNTIF(Visualisations!U$42:U$44,T4)&gt;0,NA(),IF(ISNUMBER(T54),T54,NA()))</f>
        <v>#N/A</v>
      </c>
      <c r="U154" s="24" t="e">
        <f>IF(COUNTIF(Visualisations!V$42:V$44,U4)&gt;0,NA(),IF(ISNUMBER(U54),U54,NA()))</f>
        <v>#N/A</v>
      </c>
      <c r="V154" s="24"/>
    </row>
    <row r="155" spans="1:22" x14ac:dyDescent="0.2">
      <c r="A155" s="24">
        <f>IF(COUNTIF(Visualisations!B$42:B$44,A5)&gt;0,NA(),IF(ISNUMBER(A55),A55,NA()))</f>
        <v>-8.1075779133520207</v>
      </c>
      <c r="B155" s="24" t="e">
        <f>IF(COUNTIF(Visualisations!C$42:C$44,B5)&gt;0,NA(),IF(ISNUMBER(B55),B55,NA()))</f>
        <v>#N/A</v>
      </c>
      <c r="C155" s="24" t="e">
        <f>IF(COUNTIF(Visualisations!D$42:D$44,C5)&gt;0,NA(),IF(ISNUMBER(C55),C55,NA()))</f>
        <v>#N/A</v>
      </c>
      <c r="D155" s="24" t="e">
        <f>IF(COUNTIF(Visualisations!E$42:E$44,D5)&gt;0,NA(),IF(ISNUMBER(D55),D55,NA()))</f>
        <v>#N/A</v>
      </c>
      <c r="E155" s="24" t="e">
        <f>IF(COUNTIF(Visualisations!F$42:F$44,E5)&gt;0,NA(),IF(ISNUMBER(E55),E55,NA()))</f>
        <v>#N/A</v>
      </c>
      <c r="F155" s="24" t="e">
        <f>IF(COUNTIF(Visualisations!G$42:G$44,F5)&gt;0,NA(),IF(ISNUMBER(F55),F55,NA()))</f>
        <v>#N/A</v>
      </c>
      <c r="G155" s="24" t="e">
        <f>IF(COUNTIF(Visualisations!H$42:H$44,G5)&gt;0,NA(),IF(ISNUMBER(G55),G55,NA()))</f>
        <v>#N/A</v>
      </c>
      <c r="H155" s="24" t="e">
        <f>IF(COUNTIF(Visualisations!I$42:I$44,H5)&gt;0,NA(),IF(ISNUMBER(H55),H55,NA()))</f>
        <v>#N/A</v>
      </c>
      <c r="I155" s="24" t="e">
        <f>IF(COUNTIF(Visualisations!J$42:J$44,I5)&gt;0,NA(),IF(ISNUMBER(I55),I55,NA()))</f>
        <v>#N/A</v>
      </c>
      <c r="J155" s="24" t="e">
        <f>IF(COUNTIF(Visualisations!K$42:K$44,J5)&gt;0,NA(),IF(ISNUMBER(J55),J55,NA()))</f>
        <v>#N/A</v>
      </c>
      <c r="K155" s="24" t="e">
        <f>IF(COUNTIF(Visualisations!L$42:L$44,K5)&gt;0,NA(),IF(ISNUMBER(K55),K55,NA()))</f>
        <v>#N/A</v>
      </c>
      <c r="L155" s="24" t="e">
        <f>IF(COUNTIF(Visualisations!M$42:M$44,L5)&gt;0,NA(),IF(ISNUMBER(L55),L55,NA()))</f>
        <v>#N/A</v>
      </c>
      <c r="M155" s="24" t="e">
        <f>IF(COUNTIF(Visualisations!N$42:N$44,M5)&gt;0,NA(),IF(ISNUMBER(M55),M55,NA()))</f>
        <v>#N/A</v>
      </c>
      <c r="N155" s="24" t="e">
        <f>IF(COUNTIF(Visualisations!O$42:O$44,N5)&gt;0,NA(),IF(ISNUMBER(N55),N55,NA()))</f>
        <v>#N/A</v>
      </c>
      <c r="O155" s="24" t="e">
        <f>IF(COUNTIF(Visualisations!P$42:P$44,O5)&gt;0,NA(),IF(ISNUMBER(O55),O55,NA()))</f>
        <v>#N/A</v>
      </c>
      <c r="P155" s="24" t="e">
        <f>IF(COUNTIF(Visualisations!Q$42:Q$44,P5)&gt;0,NA(),IF(ISNUMBER(P55),P55,NA()))</f>
        <v>#N/A</v>
      </c>
      <c r="Q155" s="24" t="e">
        <f>IF(COUNTIF(Visualisations!R$42:R$44,Q5)&gt;0,NA(),IF(ISNUMBER(Q55),Q55,NA()))</f>
        <v>#N/A</v>
      </c>
      <c r="R155" s="24" t="e">
        <f>IF(COUNTIF(Visualisations!S$42:S$44,R5)&gt;0,NA(),IF(ISNUMBER(R55),R55,NA()))</f>
        <v>#N/A</v>
      </c>
      <c r="S155" s="24" t="e">
        <f>IF(COUNTIF(Visualisations!T$42:T$44,S5)&gt;0,NA(),IF(ISNUMBER(S55),S55,NA()))</f>
        <v>#N/A</v>
      </c>
      <c r="T155" s="24" t="e">
        <f>IF(COUNTIF(Visualisations!U$42:U$44,T5)&gt;0,NA(),IF(ISNUMBER(T55),T55,NA()))</f>
        <v>#N/A</v>
      </c>
      <c r="U155" s="24" t="e">
        <f>IF(COUNTIF(Visualisations!V$42:V$44,U5)&gt;0,NA(),IF(ISNUMBER(U55),U55,NA()))</f>
        <v>#N/A</v>
      </c>
      <c r="V155" s="24"/>
    </row>
    <row r="156" spans="1:22" x14ac:dyDescent="0.2">
      <c r="A156" s="24">
        <f>IF(COUNTIF(Visualisations!B$42:B$44,A6)&gt;0,NA(),IF(ISNUMBER(A56),A56,NA()))</f>
        <v>-13.190111790416445</v>
      </c>
      <c r="B156" s="24" t="e">
        <f>IF(COUNTIF(Visualisations!C$42:C$44,B6)&gt;0,NA(),IF(ISNUMBER(B56),B56,NA()))</f>
        <v>#N/A</v>
      </c>
      <c r="C156" s="24" t="e">
        <f>IF(COUNTIF(Visualisations!D$42:D$44,C6)&gt;0,NA(),IF(ISNUMBER(C56),C56,NA()))</f>
        <v>#N/A</v>
      </c>
      <c r="D156" s="24" t="e">
        <f>IF(COUNTIF(Visualisations!E$42:E$44,D6)&gt;0,NA(),IF(ISNUMBER(D56),D56,NA()))</f>
        <v>#N/A</v>
      </c>
      <c r="E156" s="24" t="e">
        <f>IF(COUNTIF(Visualisations!F$42:F$44,E6)&gt;0,NA(),IF(ISNUMBER(E56),E56,NA()))</f>
        <v>#N/A</v>
      </c>
      <c r="F156" s="24" t="e">
        <f>IF(COUNTIF(Visualisations!G$42:G$44,F6)&gt;0,NA(),IF(ISNUMBER(F56),F56,NA()))</f>
        <v>#N/A</v>
      </c>
      <c r="G156" s="24" t="e">
        <f>IF(COUNTIF(Visualisations!H$42:H$44,G6)&gt;0,NA(),IF(ISNUMBER(G56),G56,NA()))</f>
        <v>#N/A</v>
      </c>
      <c r="H156" s="24" t="e">
        <f>IF(COUNTIF(Visualisations!I$42:I$44,H6)&gt;0,NA(),IF(ISNUMBER(H56),H56,NA()))</f>
        <v>#N/A</v>
      </c>
      <c r="I156" s="24" t="e">
        <f>IF(COUNTIF(Visualisations!J$42:J$44,I6)&gt;0,NA(),IF(ISNUMBER(I56),I56,NA()))</f>
        <v>#N/A</v>
      </c>
      <c r="J156" s="24" t="e">
        <f>IF(COUNTIF(Visualisations!K$42:K$44,J6)&gt;0,NA(),IF(ISNUMBER(J56),J56,NA()))</f>
        <v>#N/A</v>
      </c>
      <c r="K156" s="24" t="e">
        <f>IF(COUNTIF(Visualisations!L$42:L$44,K6)&gt;0,NA(),IF(ISNUMBER(K56),K56,NA()))</f>
        <v>#N/A</v>
      </c>
      <c r="L156" s="24" t="e">
        <f>IF(COUNTIF(Visualisations!M$42:M$44,L6)&gt;0,NA(),IF(ISNUMBER(L56),L56,NA()))</f>
        <v>#N/A</v>
      </c>
      <c r="M156" s="24" t="e">
        <f>IF(COUNTIF(Visualisations!N$42:N$44,M6)&gt;0,NA(),IF(ISNUMBER(M56),M56,NA()))</f>
        <v>#N/A</v>
      </c>
      <c r="N156" s="24" t="e">
        <f>IF(COUNTIF(Visualisations!O$42:O$44,N6)&gt;0,NA(),IF(ISNUMBER(N56),N56,NA()))</f>
        <v>#N/A</v>
      </c>
      <c r="O156" s="24" t="e">
        <f>IF(COUNTIF(Visualisations!P$42:P$44,O6)&gt;0,NA(),IF(ISNUMBER(O56),O56,NA()))</f>
        <v>#N/A</v>
      </c>
      <c r="P156" s="24" t="e">
        <f>IF(COUNTIF(Visualisations!Q$42:Q$44,P6)&gt;0,NA(),IF(ISNUMBER(P56),P56,NA()))</f>
        <v>#N/A</v>
      </c>
      <c r="Q156" s="24" t="e">
        <f>IF(COUNTIF(Visualisations!R$42:R$44,Q6)&gt;0,NA(),IF(ISNUMBER(Q56),Q56,NA()))</f>
        <v>#N/A</v>
      </c>
      <c r="R156" s="24" t="e">
        <f>IF(COUNTIF(Visualisations!S$42:S$44,R6)&gt;0,NA(),IF(ISNUMBER(R56),R56,NA()))</f>
        <v>#N/A</v>
      </c>
      <c r="S156" s="24" t="e">
        <f>IF(COUNTIF(Visualisations!T$42:T$44,S6)&gt;0,NA(),IF(ISNUMBER(S56),S56,NA()))</f>
        <v>#N/A</v>
      </c>
      <c r="T156" s="24" t="e">
        <f>IF(COUNTIF(Visualisations!U$42:U$44,T6)&gt;0,NA(),IF(ISNUMBER(T56),T56,NA()))</f>
        <v>#N/A</v>
      </c>
      <c r="U156" s="24" t="e">
        <f>IF(COUNTIF(Visualisations!V$42:V$44,U6)&gt;0,NA(),IF(ISNUMBER(U56),U56,NA()))</f>
        <v>#N/A</v>
      </c>
      <c r="V156" s="24"/>
    </row>
    <row r="157" spans="1:22" x14ac:dyDescent="0.2">
      <c r="A157" s="24">
        <f>IF(COUNTIF(Visualisations!B$42:B$44,A7)&gt;0,NA(),IF(ISNUMBER(A57),A57,NA()))</f>
        <v>-21.0335197270288</v>
      </c>
      <c r="B157" s="24" t="e">
        <f>IF(COUNTIF(Visualisations!C$42:C$44,B7)&gt;0,NA(),IF(ISNUMBER(B57),B57,NA()))</f>
        <v>#N/A</v>
      </c>
      <c r="C157" s="24" t="e">
        <f>IF(COUNTIF(Visualisations!D$42:D$44,C7)&gt;0,NA(),IF(ISNUMBER(C57),C57,NA()))</f>
        <v>#N/A</v>
      </c>
      <c r="D157" s="24" t="e">
        <f>IF(COUNTIF(Visualisations!E$42:E$44,D7)&gt;0,NA(),IF(ISNUMBER(D57),D57,NA()))</f>
        <v>#N/A</v>
      </c>
      <c r="E157" s="24" t="e">
        <f>IF(COUNTIF(Visualisations!F$42:F$44,E7)&gt;0,NA(),IF(ISNUMBER(E57),E57,NA()))</f>
        <v>#N/A</v>
      </c>
      <c r="F157" s="24" t="e">
        <f>IF(COUNTIF(Visualisations!G$42:G$44,F7)&gt;0,NA(),IF(ISNUMBER(F57),F57,NA()))</f>
        <v>#N/A</v>
      </c>
      <c r="G157" s="24" t="e">
        <f>IF(COUNTIF(Visualisations!H$42:H$44,G7)&gt;0,NA(),IF(ISNUMBER(G57),G57,NA()))</f>
        <v>#N/A</v>
      </c>
      <c r="H157" s="24" t="e">
        <f>IF(COUNTIF(Visualisations!I$42:I$44,H7)&gt;0,NA(),IF(ISNUMBER(H57),H57,NA()))</f>
        <v>#N/A</v>
      </c>
      <c r="I157" s="24" t="e">
        <f>IF(COUNTIF(Visualisations!J$42:J$44,I7)&gt;0,NA(),IF(ISNUMBER(I57),I57,NA()))</f>
        <v>#N/A</v>
      </c>
      <c r="J157" s="24" t="e">
        <f>IF(COUNTIF(Visualisations!K$42:K$44,J7)&gt;0,NA(),IF(ISNUMBER(J57),J57,NA()))</f>
        <v>#N/A</v>
      </c>
      <c r="K157" s="24" t="e">
        <f>IF(COUNTIF(Visualisations!L$42:L$44,K7)&gt;0,NA(),IF(ISNUMBER(K57),K57,NA()))</f>
        <v>#N/A</v>
      </c>
      <c r="L157" s="24" t="e">
        <f>IF(COUNTIF(Visualisations!M$42:M$44,L7)&gt;0,NA(),IF(ISNUMBER(L57),L57,NA()))</f>
        <v>#N/A</v>
      </c>
      <c r="M157" s="24" t="e">
        <f>IF(COUNTIF(Visualisations!N$42:N$44,M7)&gt;0,NA(),IF(ISNUMBER(M57),M57,NA()))</f>
        <v>#N/A</v>
      </c>
      <c r="N157" s="24" t="e">
        <f>IF(COUNTIF(Visualisations!O$42:O$44,N7)&gt;0,NA(),IF(ISNUMBER(N57),N57,NA()))</f>
        <v>#N/A</v>
      </c>
      <c r="O157" s="24" t="e">
        <f>IF(COUNTIF(Visualisations!P$42:P$44,O7)&gt;0,NA(),IF(ISNUMBER(O57),O57,NA()))</f>
        <v>#N/A</v>
      </c>
      <c r="P157" s="24" t="e">
        <f>IF(COUNTIF(Visualisations!Q$42:Q$44,P7)&gt;0,NA(),IF(ISNUMBER(P57),P57,NA()))</f>
        <v>#N/A</v>
      </c>
      <c r="Q157" s="24" t="e">
        <f>IF(COUNTIF(Visualisations!R$42:R$44,Q7)&gt;0,NA(),IF(ISNUMBER(Q57),Q57,NA()))</f>
        <v>#N/A</v>
      </c>
      <c r="R157" s="24" t="e">
        <f>IF(COUNTIF(Visualisations!S$42:S$44,R7)&gt;0,NA(),IF(ISNUMBER(R57),R57,NA()))</f>
        <v>#N/A</v>
      </c>
      <c r="S157" s="24" t="e">
        <f>IF(COUNTIF(Visualisations!T$42:T$44,S7)&gt;0,NA(),IF(ISNUMBER(S57),S57,NA()))</f>
        <v>#N/A</v>
      </c>
      <c r="T157" s="24" t="e">
        <f>IF(COUNTIF(Visualisations!U$42:U$44,T7)&gt;0,NA(),IF(ISNUMBER(T57),T57,NA()))</f>
        <v>#N/A</v>
      </c>
      <c r="U157" s="24" t="e">
        <f>IF(COUNTIF(Visualisations!V$42:V$44,U7)&gt;0,NA(),IF(ISNUMBER(U57),U57,NA()))</f>
        <v>#N/A</v>
      </c>
      <c r="V157" s="24"/>
    </row>
    <row r="158" spans="1:22" x14ac:dyDescent="0.2">
      <c r="A158" s="24">
        <f>IF(COUNTIF(Visualisations!B$42:B$44,A8)&gt;0,NA(),IF(ISNUMBER(A58),A58,NA()))</f>
        <v>-32.877152030686702</v>
      </c>
      <c r="B158" s="24" t="e">
        <f>IF(COUNTIF(Visualisations!C$42:C$44,B8)&gt;0,NA(),IF(ISNUMBER(B58),B58,NA()))</f>
        <v>#N/A</v>
      </c>
      <c r="C158" s="24" t="e">
        <f>IF(COUNTIF(Visualisations!D$42:D$44,C8)&gt;0,NA(),IF(ISNUMBER(C58),C58,NA()))</f>
        <v>#N/A</v>
      </c>
      <c r="D158" s="24" t="e">
        <f>IF(COUNTIF(Visualisations!E$42:E$44,D8)&gt;0,NA(),IF(ISNUMBER(D58),D58,NA()))</f>
        <v>#N/A</v>
      </c>
      <c r="E158" s="24" t="e">
        <f>IF(COUNTIF(Visualisations!F$42:F$44,E8)&gt;0,NA(),IF(ISNUMBER(E58),E58,NA()))</f>
        <v>#N/A</v>
      </c>
      <c r="F158" s="24" t="e">
        <f>IF(COUNTIF(Visualisations!G$42:G$44,F8)&gt;0,NA(),IF(ISNUMBER(F58),F58,NA()))</f>
        <v>#N/A</v>
      </c>
      <c r="G158" s="24" t="e">
        <f>IF(COUNTIF(Visualisations!H$42:H$44,G8)&gt;0,NA(),IF(ISNUMBER(G58),G58,NA()))</f>
        <v>#N/A</v>
      </c>
      <c r="H158" s="24" t="e">
        <f>IF(COUNTIF(Visualisations!I$42:I$44,H8)&gt;0,NA(),IF(ISNUMBER(H58),H58,NA()))</f>
        <v>#N/A</v>
      </c>
      <c r="I158" s="24" t="e">
        <f>IF(COUNTIF(Visualisations!J$42:J$44,I8)&gt;0,NA(),IF(ISNUMBER(I58),I58,NA()))</f>
        <v>#N/A</v>
      </c>
      <c r="J158" s="24" t="e">
        <f>IF(COUNTIF(Visualisations!K$42:K$44,J8)&gt;0,NA(),IF(ISNUMBER(J58),J58,NA()))</f>
        <v>#N/A</v>
      </c>
      <c r="K158" s="24" t="e">
        <f>IF(COUNTIF(Visualisations!L$42:L$44,K8)&gt;0,NA(),IF(ISNUMBER(K58),K58,NA()))</f>
        <v>#N/A</v>
      </c>
      <c r="L158" s="24" t="e">
        <f>IF(COUNTIF(Visualisations!M$42:M$44,L8)&gt;0,NA(),IF(ISNUMBER(L58),L58,NA()))</f>
        <v>#N/A</v>
      </c>
      <c r="M158" s="24" t="e">
        <f>IF(COUNTIF(Visualisations!N$42:N$44,M8)&gt;0,NA(),IF(ISNUMBER(M58),M58,NA()))</f>
        <v>#N/A</v>
      </c>
      <c r="N158" s="24" t="e">
        <f>IF(COUNTIF(Visualisations!O$42:O$44,N8)&gt;0,NA(),IF(ISNUMBER(N58),N58,NA()))</f>
        <v>#N/A</v>
      </c>
      <c r="O158" s="24" t="e">
        <f>IF(COUNTIF(Visualisations!P$42:P$44,O8)&gt;0,NA(),IF(ISNUMBER(O58),O58,NA()))</f>
        <v>#N/A</v>
      </c>
      <c r="P158" s="24" t="e">
        <f>IF(COUNTIF(Visualisations!Q$42:Q$44,P8)&gt;0,NA(),IF(ISNUMBER(P58),P58,NA()))</f>
        <v>#N/A</v>
      </c>
      <c r="Q158" s="24" t="e">
        <f>IF(COUNTIF(Visualisations!R$42:R$44,Q8)&gt;0,NA(),IF(ISNUMBER(Q58),Q58,NA()))</f>
        <v>#N/A</v>
      </c>
      <c r="R158" s="24" t="e">
        <f>IF(COUNTIF(Visualisations!S$42:S$44,R8)&gt;0,NA(),IF(ISNUMBER(R58),R58,NA()))</f>
        <v>#N/A</v>
      </c>
      <c r="S158" s="24" t="e">
        <f>IF(COUNTIF(Visualisations!T$42:T$44,S8)&gt;0,NA(),IF(ISNUMBER(S58),S58,NA()))</f>
        <v>#N/A</v>
      </c>
      <c r="T158" s="24" t="e">
        <f>IF(COUNTIF(Visualisations!U$42:U$44,T8)&gt;0,NA(),IF(ISNUMBER(T58),T58,NA()))</f>
        <v>#N/A</v>
      </c>
      <c r="U158" s="24" t="e">
        <f>IF(COUNTIF(Visualisations!V$42:V$44,U8)&gt;0,NA(),IF(ISNUMBER(U58),U58,NA()))</f>
        <v>#N/A</v>
      </c>
      <c r="V158" s="24"/>
    </row>
    <row r="159" spans="1:22" x14ac:dyDescent="0.2">
      <c r="A159" s="24">
        <f>IF(COUNTIF(Visualisations!B$42:B$44,A9)&gt;0,NA(),IF(ISNUMBER(A59),A59,NA()))</f>
        <v>-49.718443590082941</v>
      </c>
      <c r="B159" s="24" t="e">
        <f>IF(COUNTIF(Visualisations!C$42:C$44,B9)&gt;0,NA(),IF(ISNUMBER(B59),B59,NA()))</f>
        <v>#N/A</v>
      </c>
      <c r="C159" s="24" t="e">
        <f>IF(COUNTIF(Visualisations!D$42:D$44,C9)&gt;0,NA(),IF(ISNUMBER(C59),C59,NA()))</f>
        <v>#N/A</v>
      </c>
      <c r="D159" s="24" t="e">
        <f>IF(COUNTIF(Visualisations!E$42:E$44,D9)&gt;0,NA(),IF(ISNUMBER(D59),D59,NA()))</f>
        <v>#N/A</v>
      </c>
      <c r="E159" s="24" t="e">
        <f>IF(COUNTIF(Visualisations!F$42:F$44,E9)&gt;0,NA(),IF(ISNUMBER(E59),E59,NA()))</f>
        <v>#N/A</v>
      </c>
      <c r="F159" s="24" t="e">
        <f>IF(COUNTIF(Visualisations!G$42:G$44,F9)&gt;0,NA(),IF(ISNUMBER(F59),F59,NA()))</f>
        <v>#N/A</v>
      </c>
      <c r="G159" s="24" t="e">
        <f>IF(COUNTIF(Visualisations!H$42:H$44,G9)&gt;0,NA(),IF(ISNUMBER(G59),G59,NA()))</f>
        <v>#N/A</v>
      </c>
      <c r="H159" s="24" t="e">
        <f>IF(COUNTIF(Visualisations!I$42:I$44,H9)&gt;0,NA(),IF(ISNUMBER(H59),H59,NA()))</f>
        <v>#N/A</v>
      </c>
      <c r="I159" s="24" t="e">
        <f>IF(COUNTIF(Visualisations!J$42:J$44,I9)&gt;0,NA(),IF(ISNUMBER(I59),I59,NA()))</f>
        <v>#N/A</v>
      </c>
      <c r="J159" s="24" t="e">
        <f>IF(COUNTIF(Visualisations!K$42:K$44,J9)&gt;0,NA(),IF(ISNUMBER(J59),J59,NA()))</f>
        <v>#N/A</v>
      </c>
      <c r="K159" s="24" t="e">
        <f>IF(COUNTIF(Visualisations!L$42:L$44,K9)&gt;0,NA(),IF(ISNUMBER(K59),K59,NA()))</f>
        <v>#N/A</v>
      </c>
      <c r="L159" s="24" t="e">
        <f>IF(COUNTIF(Visualisations!M$42:M$44,L9)&gt;0,NA(),IF(ISNUMBER(L59),L59,NA()))</f>
        <v>#N/A</v>
      </c>
      <c r="M159" s="24" t="e">
        <f>IF(COUNTIF(Visualisations!N$42:N$44,M9)&gt;0,NA(),IF(ISNUMBER(M59),M59,NA()))</f>
        <v>#N/A</v>
      </c>
      <c r="N159" s="24" t="e">
        <f>IF(COUNTIF(Visualisations!O$42:O$44,N9)&gt;0,NA(),IF(ISNUMBER(N59),N59,NA()))</f>
        <v>#N/A</v>
      </c>
      <c r="O159" s="24" t="e">
        <f>IF(COUNTIF(Visualisations!P$42:P$44,O9)&gt;0,NA(),IF(ISNUMBER(O59),O59,NA()))</f>
        <v>#N/A</v>
      </c>
      <c r="P159" s="24" t="e">
        <f>IF(COUNTIF(Visualisations!Q$42:Q$44,P9)&gt;0,NA(),IF(ISNUMBER(P59),P59,NA()))</f>
        <v>#N/A</v>
      </c>
      <c r="Q159" s="24" t="e">
        <f>IF(COUNTIF(Visualisations!R$42:R$44,Q9)&gt;0,NA(),IF(ISNUMBER(Q59),Q59,NA()))</f>
        <v>#N/A</v>
      </c>
      <c r="R159" s="24" t="e">
        <f>IF(COUNTIF(Visualisations!S$42:S$44,R9)&gt;0,NA(),IF(ISNUMBER(R59),R59,NA()))</f>
        <v>#N/A</v>
      </c>
      <c r="S159" s="24" t="e">
        <f>IF(COUNTIF(Visualisations!T$42:T$44,S9)&gt;0,NA(),IF(ISNUMBER(S59),S59,NA()))</f>
        <v>#N/A</v>
      </c>
      <c r="T159" s="24" t="e">
        <f>IF(COUNTIF(Visualisations!U$42:U$44,T9)&gt;0,NA(),IF(ISNUMBER(T59),T59,NA()))</f>
        <v>#N/A</v>
      </c>
      <c r="U159" s="24" t="e">
        <f>IF(COUNTIF(Visualisations!V$42:V$44,U9)&gt;0,NA(),IF(ISNUMBER(U59),U59,NA()))</f>
        <v>#N/A</v>
      </c>
      <c r="V159" s="24"/>
    </row>
    <row r="160" spans="1:22" x14ac:dyDescent="0.2">
      <c r="A160" s="24">
        <f>IF(COUNTIF(Visualisations!B$42:B$44,A10)&gt;0,NA(),IF(ISNUMBER(A60),A60,NA()))</f>
        <v>-71.891523134802441</v>
      </c>
      <c r="B160" s="24" t="e">
        <f>IF(COUNTIF(Visualisations!C$42:C$44,B10)&gt;0,NA(),IF(ISNUMBER(B60),B60,NA()))</f>
        <v>#N/A</v>
      </c>
      <c r="C160" s="24" t="e">
        <f>IF(COUNTIF(Visualisations!D$42:D$44,C10)&gt;0,NA(),IF(ISNUMBER(C60),C60,NA()))</f>
        <v>#N/A</v>
      </c>
      <c r="D160" s="24" t="e">
        <f>IF(COUNTIF(Visualisations!E$42:E$44,D10)&gt;0,NA(),IF(ISNUMBER(D60),D60,NA()))</f>
        <v>#N/A</v>
      </c>
      <c r="E160" s="24" t="e">
        <f>IF(COUNTIF(Visualisations!F$42:F$44,E10)&gt;0,NA(),IF(ISNUMBER(E60),E60,NA()))</f>
        <v>#N/A</v>
      </c>
      <c r="F160" s="24" t="e">
        <f>IF(COUNTIF(Visualisations!G$42:G$44,F10)&gt;0,NA(),IF(ISNUMBER(F60),F60,NA()))</f>
        <v>#N/A</v>
      </c>
      <c r="G160" s="24" t="e">
        <f>IF(COUNTIF(Visualisations!H$42:H$44,G10)&gt;0,NA(),IF(ISNUMBER(G60),G60,NA()))</f>
        <v>#N/A</v>
      </c>
      <c r="H160" s="24" t="e">
        <f>IF(COUNTIF(Visualisations!I$42:I$44,H10)&gt;0,NA(),IF(ISNUMBER(H60),H60,NA()))</f>
        <v>#N/A</v>
      </c>
      <c r="I160" s="24" t="e">
        <f>IF(COUNTIF(Visualisations!J$42:J$44,I10)&gt;0,NA(),IF(ISNUMBER(I60),I60,NA()))</f>
        <v>#N/A</v>
      </c>
      <c r="J160" s="24" t="e">
        <f>IF(COUNTIF(Visualisations!K$42:K$44,J10)&gt;0,NA(),IF(ISNUMBER(J60),J60,NA()))</f>
        <v>#N/A</v>
      </c>
      <c r="K160" s="24" t="e">
        <f>IF(COUNTIF(Visualisations!L$42:L$44,K10)&gt;0,NA(),IF(ISNUMBER(K60),K60,NA()))</f>
        <v>#N/A</v>
      </c>
      <c r="L160" s="24" t="e">
        <f>IF(COUNTIF(Visualisations!M$42:M$44,L10)&gt;0,NA(),IF(ISNUMBER(L60),L60,NA()))</f>
        <v>#N/A</v>
      </c>
      <c r="M160" s="24" t="e">
        <f>IF(COUNTIF(Visualisations!N$42:N$44,M10)&gt;0,NA(),IF(ISNUMBER(M60),M60,NA()))</f>
        <v>#N/A</v>
      </c>
      <c r="N160" s="24" t="e">
        <f>IF(COUNTIF(Visualisations!O$42:O$44,N10)&gt;0,NA(),IF(ISNUMBER(N60),N60,NA()))</f>
        <v>#N/A</v>
      </c>
      <c r="O160" s="24" t="e">
        <f>IF(COUNTIF(Visualisations!P$42:P$44,O10)&gt;0,NA(),IF(ISNUMBER(O60),O60,NA()))</f>
        <v>#N/A</v>
      </c>
      <c r="P160" s="24" t="e">
        <f>IF(COUNTIF(Visualisations!Q$42:Q$44,P10)&gt;0,NA(),IF(ISNUMBER(P60),P60,NA()))</f>
        <v>#N/A</v>
      </c>
      <c r="Q160" s="24" t="e">
        <f>IF(COUNTIF(Visualisations!R$42:R$44,Q10)&gt;0,NA(),IF(ISNUMBER(Q60),Q60,NA()))</f>
        <v>#N/A</v>
      </c>
      <c r="R160" s="24" t="e">
        <f>IF(COUNTIF(Visualisations!S$42:S$44,R10)&gt;0,NA(),IF(ISNUMBER(R60),R60,NA()))</f>
        <v>#N/A</v>
      </c>
      <c r="S160" s="24" t="e">
        <f>IF(COUNTIF(Visualisations!T$42:T$44,S10)&gt;0,NA(),IF(ISNUMBER(S60),S60,NA()))</f>
        <v>#N/A</v>
      </c>
      <c r="T160" s="24" t="e">
        <f>IF(COUNTIF(Visualisations!U$42:U$44,T10)&gt;0,NA(),IF(ISNUMBER(T60),T60,NA()))</f>
        <v>#N/A</v>
      </c>
      <c r="U160" s="24" t="e">
        <f>IF(COUNTIF(Visualisations!V$42:V$44,U10)&gt;0,NA(),IF(ISNUMBER(U60),U60,NA()))</f>
        <v>#N/A</v>
      </c>
      <c r="V160" s="24"/>
    </row>
    <row r="161" spans="1:22" x14ac:dyDescent="0.2">
      <c r="A161" s="24">
        <f>IF(COUNTIF(Visualisations!B$42:B$44,A11)&gt;0,NA(),IF(ISNUMBER(A61),A61,NA()))</f>
        <v>-100.44711444900904</v>
      </c>
      <c r="B161" s="24" t="e">
        <f>IF(COUNTIF(Visualisations!C$42:C$44,B11)&gt;0,NA(),IF(ISNUMBER(B61),B61,NA()))</f>
        <v>#N/A</v>
      </c>
      <c r="C161" s="24" t="e">
        <f>IF(COUNTIF(Visualisations!D$42:D$44,C11)&gt;0,NA(),IF(ISNUMBER(C61),C61,NA()))</f>
        <v>#N/A</v>
      </c>
      <c r="D161" s="24" t="e">
        <f>IF(COUNTIF(Visualisations!E$42:E$44,D11)&gt;0,NA(),IF(ISNUMBER(D61),D61,NA()))</f>
        <v>#N/A</v>
      </c>
      <c r="E161" s="24" t="e">
        <f>IF(COUNTIF(Visualisations!F$42:F$44,E11)&gt;0,NA(),IF(ISNUMBER(E61),E61,NA()))</f>
        <v>#N/A</v>
      </c>
      <c r="F161" s="24" t="e">
        <f>IF(COUNTIF(Visualisations!G$42:G$44,F11)&gt;0,NA(),IF(ISNUMBER(F61),F61,NA()))</f>
        <v>#N/A</v>
      </c>
      <c r="G161" s="24" t="e">
        <f>IF(COUNTIF(Visualisations!H$42:H$44,G11)&gt;0,NA(),IF(ISNUMBER(G61),G61,NA()))</f>
        <v>#N/A</v>
      </c>
      <c r="H161" s="24" t="e">
        <f>IF(COUNTIF(Visualisations!I$42:I$44,H11)&gt;0,NA(),IF(ISNUMBER(H61),H61,NA()))</f>
        <v>#N/A</v>
      </c>
      <c r="I161" s="24" t="e">
        <f>IF(COUNTIF(Visualisations!J$42:J$44,I11)&gt;0,NA(),IF(ISNUMBER(I61),I61,NA()))</f>
        <v>#N/A</v>
      </c>
      <c r="J161" s="24" t="e">
        <f>IF(COUNTIF(Visualisations!K$42:K$44,J11)&gt;0,NA(),IF(ISNUMBER(J61),J61,NA()))</f>
        <v>#N/A</v>
      </c>
      <c r="K161" s="24" t="e">
        <f>IF(COUNTIF(Visualisations!L$42:L$44,K11)&gt;0,NA(),IF(ISNUMBER(K61),K61,NA()))</f>
        <v>#N/A</v>
      </c>
      <c r="L161" s="24" t="e">
        <f>IF(COUNTIF(Visualisations!M$42:M$44,L11)&gt;0,NA(),IF(ISNUMBER(L61),L61,NA()))</f>
        <v>#N/A</v>
      </c>
      <c r="M161" s="24" t="e">
        <f>IF(COUNTIF(Visualisations!N$42:N$44,M11)&gt;0,NA(),IF(ISNUMBER(M61),M61,NA()))</f>
        <v>#N/A</v>
      </c>
      <c r="N161" s="24" t="e">
        <f>IF(COUNTIF(Visualisations!O$42:O$44,N11)&gt;0,NA(),IF(ISNUMBER(N61),N61,NA()))</f>
        <v>#N/A</v>
      </c>
      <c r="O161" s="24" t="e">
        <f>IF(COUNTIF(Visualisations!P$42:P$44,O11)&gt;0,NA(),IF(ISNUMBER(O61),O61,NA()))</f>
        <v>#N/A</v>
      </c>
      <c r="P161" s="24" t="e">
        <f>IF(COUNTIF(Visualisations!Q$42:Q$44,P11)&gt;0,NA(),IF(ISNUMBER(P61),P61,NA()))</f>
        <v>#N/A</v>
      </c>
      <c r="Q161" s="24" t="e">
        <f>IF(COUNTIF(Visualisations!R$42:R$44,Q11)&gt;0,NA(),IF(ISNUMBER(Q61),Q61,NA()))</f>
        <v>#N/A</v>
      </c>
      <c r="R161" s="24" t="e">
        <f>IF(COUNTIF(Visualisations!S$42:S$44,R11)&gt;0,NA(),IF(ISNUMBER(R61),R61,NA()))</f>
        <v>#N/A</v>
      </c>
      <c r="S161" s="24" t="e">
        <f>IF(COUNTIF(Visualisations!T$42:T$44,S11)&gt;0,NA(),IF(ISNUMBER(S61),S61,NA()))</f>
        <v>#N/A</v>
      </c>
      <c r="T161" s="24" t="e">
        <f>IF(COUNTIF(Visualisations!U$42:U$44,T11)&gt;0,NA(),IF(ISNUMBER(T61),T61,NA()))</f>
        <v>#N/A</v>
      </c>
      <c r="U161" s="24" t="e">
        <f>IF(COUNTIF(Visualisations!V$42:V$44,U11)&gt;0,NA(),IF(ISNUMBER(U61),U61,NA()))</f>
        <v>#N/A</v>
      </c>
      <c r="V161" s="24"/>
    </row>
    <row r="162" spans="1:22" x14ac:dyDescent="0.2">
      <c r="A162" s="24">
        <f>IF(COUNTIF(Visualisations!B$42:B$44,A12)&gt;0,NA(),IF(ISNUMBER(A62),A62,NA()))</f>
        <v>-138.22267587729931</v>
      </c>
      <c r="B162" s="24" t="e">
        <f>IF(COUNTIF(Visualisations!C$42:C$44,B12)&gt;0,NA(),IF(ISNUMBER(B62),B62,NA()))</f>
        <v>#N/A</v>
      </c>
      <c r="C162" s="24" t="e">
        <f>IF(COUNTIF(Visualisations!D$42:D$44,C12)&gt;0,NA(),IF(ISNUMBER(C62),C62,NA()))</f>
        <v>#N/A</v>
      </c>
      <c r="D162" s="24" t="e">
        <f>IF(COUNTIF(Visualisations!E$42:E$44,D12)&gt;0,NA(),IF(ISNUMBER(D62),D62,NA()))</f>
        <v>#N/A</v>
      </c>
      <c r="E162" s="24" t="e">
        <f>IF(COUNTIF(Visualisations!F$42:F$44,E12)&gt;0,NA(),IF(ISNUMBER(E62),E62,NA()))</f>
        <v>#N/A</v>
      </c>
      <c r="F162" s="24" t="e">
        <f>IF(COUNTIF(Visualisations!G$42:G$44,F12)&gt;0,NA(),IF(ISNUMBER(F62),F62,NA()))</f>
        <v>#N/A</v>
      </c>
      <c r="G162" s="24" t="e">
        <f>IF(COUNTIF(Visualisations!H$42:H$44,G12)&gt;0,NA(),IF(ISNUMBER(G62),G62,NA()))</f>
        <v>#N/A</v>
      </c>
      <c r="H162" s="24" t="e">
        <f>IF(COUNTIF(Visualisations!I$42:I$44,H12)&gt;0,NA(),IF(ISNUMBER(H62),H62,NA()))</f>
        <v>#N/A</v>
      </c>
      <c r="I162" s="24" t="e">
        <f>IF(COUNTIF(Visualisations!J$42:J$44,I12)&gt;0,NA(),IF(ISNUMBER(I62),I62,NA()))</f>
        <v>#N/A</v>
      </c>
      <c r="J162" s="24" t="e">
        <f>IF(COUNTIF(Visualisations!K$42:K$44,J12)&gt;0,NA(),IF(ISNUMBER(J62),J62,NA()))</f>
        <v>#N/A</v>
      </c>
      <c r="K162" s="24" t="e">
        <f>IF(COUNTIF(Visualisations!L$42:L$44,K12)&gt;0,NA(),IF(ISNUMBER(K62),K62,NA()))</f>
        <v>#N/A</v>
      </c>
      <c r="L162" s="24" t="e">
        <f>IF(COUNTIF(Visualisations!M$42:M$44,L12)&gt;0,NA(),IF(ISNUMBER(L62),L62,NA()))</f>
        <v>#N/A</v>
      </c>
      <c r="M162" s="24" t="e">
        <f>IF(COUNTIF(Visualisations!N$42:N$44,M12)&gt;0,NA(),IF(ISNUMBER(M62),M62,NA()))</f>
        <v>#N/A</v>
      </c>
      <c r="N162" s="24" t="e">
        <f>IF(COUNTIF(Visualisations!O$42:O$44,N12)&gt;0,NA(),IF(ISNUMBER(N62),N62,NA()))</f>
        <v>#N/A</v>
      </c>
      <c r="O162" s="24" t="e">
        <f>IF(COUNTIF(Visualisations!P$42:P$44,O12)&gt;0,NA(),IF(ISNUMBER(O62),O62,NA()))</f>
        <v>#N/A</v>
      </c>
      <c r="P162" s="24" t="e">
        <f>IF(COUNTIF(Visualisations!Q$42:Q$44,P12)&gt;0,NA(),IF(ISNUMBER(P62),P62,NA()))</f>
        <v>#N/A</v>
      </c>
      <c r="Q162" s="24" t="e">
        <f>IF(COUNTIF(Visualisations!R$42:R$44,Q12)&gt;0,NA(),IF(ISNUMBER(Q62),Q62,NA()))</f>
        <v>#N/A</v>
      </c>
      <c r="R162" s="24" t="e">
        <f>IF(COUNTIF(Visualisations!S$42:S$44,R12)&gt;0,NA(),IF(ISNUMBER(R62),R62,NA()))</f>
        <v>#N/A</v>
      </c>
      <c r="S162" s="24" t="e">
        <f>IF(COUNTIF(Visualisations!T$42:T$44,S12)&gt;0,NA(),IF(ISNUMBER(S62),S62,NA()))</f>
        <v>#N/A</v>
      </c>
      <c r="T162" s="24" t="e">
        <f>IF(COUNTIF(Visualisations!U$42:U$44,T12)&gt;0,NA(),IF(ISNUMBER(T62),T62,NA()))</f>
        <v>#N/A</v>
      </c>
      <c r="U162" s="24" t="e">
        <f>IF(COUNTIF(Visualisations!V$42:V$44,U12)&gt;0,NA(),IF(ISNUMBER(U62),U62,NA()))</f>
        <v>#N/A</v>
      </c>
      <c r="V162" s="24"/>
    </row>
    <row r="163" spans="1:22" x14ac:dyDescent="0.2">
      <c r="A163" s="24">
        <f>IF(COUNTIF(Visualisations!B$42:B$44,A13)&gt;0,NA(),IF(ISNUMBER(A63),A63,NA()))</f>
        <v>-190.2873174436516</v>
      </c>
      <c r="B163" s="24" t="e">
        <f>IF(COUNTIF(Visualisations!C$42:C$44,B13)&gt;0,NA(),IF(ISNUMBER(B63),B63,NA()))</f>
        <v>#N/A</v>
      </c>
      <c r="C163" s="24" t="e">
        <f>IF(COUNTIF(Visualisations!D$42:D$44,C13)&gt;0,NA(),IF(ISNUMBER(C63),C63,NA()))</f>
        <v>#N/A</v>
      </c>
      <c r="D163" s="24" t="e">
        <f>IF(COUNTIF(Visualisations!E$42:E$44,D13)&gt;0,NA(),IF(ISNUMBER(D63),D63,NA()))</f>
        <v>#N/A</v>
      </c>
      <c r="E163" s="24" t="e">
        <f>IF(COUNTIF(Visualisations!F$42:F$44,E13)&gt;0,NA(),IF(ISNUMBER(E63),E63,NA()))</f>
        <v>#N/A</v>
      </c>
      <c r="F163" s="24" t="e">
        <f>IF(COUNTIF(Visualisations!G$42:G$44,F13)&gt;0,NA(),IF(ISNUMBER(F63),F63,NA()))</f>
        <v>#N/A</v>
      </c>
      <c r="G163" s="24" t="e">
        <f>IF(COUNTIF(Visualisations!H$42:H$44,G13)&gt;0,NA(),IF(ISNUMBER(G63),G63,NA()))</f>
        <v>#N/A</v>
      </c>
      <c r="H163" s="24" t="e">
        <f>IF(COUNTIF(Visualisations!I$42:I$44,H13)&gt;0,NA(),IF(ISNUMBER(H63),H63,NA()))</f>
        <v>#N/A</v>
      </c>
      <c r="I163" s="24" t="e">
        <f>IF(COUNTIF(Visualisations!J$42:J$44,I13)&gt;0,NA(),IF(ISNUMBER(I63),I63,NA()))</f>
        <v>#N/A</v>
      </c>
      <c r="J163" s="24" t="e">
        <f>IF(COUNTIF(Visualisations!K$42:K$44,J13)&gt;0,NA(),IF(ISNUMBER(J63),J63,NA()))</f>
        <v>#N/A</v>
      </c>
      <c r="K163" s="24" t="e">
        <f>IF(COUNTIF(Visualisations!L$42:L$44,K13)&gt;0,NA(),IF(ISNUMBER(K63),K63,NA()))</f>
        <v>#N/A</v>
      </c>
      <c r="L163" s="24" t="e">
        <f>IF(COUNTIF(Visualisations!M$42:M$44,L13)&gt;0,NA(),IF(ISNUMBER(L63),L63,NA()))</f>
        <v>#N/A</v>
      </c>
      <c r="M163" s="24" t="e">
        <f>IF(COUNTIF(Visualisations!N$42:N$44,M13)&gt;0,NA(),IF(ISNUMBER(M63),M63,NA()))</f>
        <v>#N/A</v>
      </c>
      <c r="N163" s="24" t="e">
        <f>IF(COUNTIF(Visualisations!O$42:O$44,N13)&gt;0,NA(),IF(ISNUMBER(N63),N63,NA()))</f>
        <v>#N/A</v>
      </c>
      <c r="O163" s="24" t="e">
        <f>IF(COUNTIF(Visualisations!P$42:P$44,O13)&gt;0,NA(),IF(ISNUMBER(O63),O63,NA()))</f>
        <v>#N/A</v>
      </c>
      <c r="P163" s="24" t="e">
        <f>IF(COUNTIF(Visualisations!Q$42:Q$44,P13)&gt;0,NA(),IF(ISNUMBER(P63),P63,NA()))</f>
        <v>#N/A</v>
      </c>
      <c r="Q163" s="24" t="e">
        <f>IF(COUNTIF(Visualisations!R$42:R$44,Q13)&gt;0,NA(),IF(ISNUMBER(Q63),Q63,NA()))</f>
        <v>#N/A</v>
      </c>
      <c r="R163" s="24" t="e">
        <f>IF(COUNTIF(Visualisations!S$42:S$44,R13)&gt;0,NA(),IF(ISNUMBER(R63),R63,NA()))</f>
        <v>#N/A</v>
      </c>
      <c r="S163" s="24" t="e">
        <f>IF(COUNTIF(Visualisations!T$42:T$44,S13)&gt;0,NA(),IF(ISNUMBER(S63),S63,NA()))</f>
        <v>#N/A</v>
      </c>
      <c r="T163" s="24" t="e">
        <f>IF(COUNTIF(Visualisations!U$42:U$44,T13)&gt;0,NA(),IF(ISNUMBER(T63),T63,NA()))</f>
        <v>#N/A</v>
      </c>
      <c r="U163" s="24" t="e">
        <f>IF(COUNTIF(Visualisations!V$42:V$44,U13)&gt;0,NA(),IF(ISNUMBER(U63),U63,NA()))</f>
        <v>#N/A</v>
      </c>
      <c r="V163" s="24"/>
    </row>
    <row r="164" spans="1:22" x14ac:dyDescent="0.2">
      <c r="A164" s="24" t="e">
        <f>IF(COUNTIF(Visualisations!B$42:B$44,A14)&gt;0,NA(),IF(ISNUMBER(A64),A64,NA()))</f>
        <v>#N/A</v>
      </c>
      <c r="B164" s="24" t="e">
        <f>IF(COUNTIF(Visualisations!C$42:C$44,B14)&gt;0,NA(),IF(ISNUMBER(B64),B64,NA()))</f>
        <v>#N/A</v>
      </c>
      <c r="C164" s="24" t="e">
        <f>IF(COUNTIF(Visualisations!D$42:D$44,C14)&gt;0,NA(),IF(ISNUMBER(C64),C64,NA()))</f>
        <v>#N/A</v>
      </c>
      <c r="D164" s="24" t="e">
        <f>IF(COUNTIF(Visualisations!E$42:E$44,D14)&gt;0,NA(),IF(ISNUMBER(D64),D64,NA()))</f>
        <v>#N/A</v>
      </c>
      <c r="E164" s="24" t="e">
        <f>IF(COUNTIF(Visualisations!F$42:F$44,E14)&gt;0,NA(),IF(ISNUMBER(E64),E64,NA()))</f>
        <v>#N/A</v>
      </c>
      <c r="F164" s="24" t="e">
        <f>IF(COUNTIF(Visualisations!G$42:G$44,F14)&gt;0,NA(),IF(ISNUMBER(F64),F64,NA()))</f>
        <v>#N/A</v>
      </c>
      <c r="G164" s="24" t="e">
        <f>IF(COUNTIF(Visualisations!H$42:H$44,G14)&gt;0,NA(),IF(ISNUMBER(G64),G64,NA()))</f>
        <v>#N/A</v>
      </c>
      <c r="H164" s="24" t="e">
        <f>IF(COUNTIF(Visualisations!I$42:I$44,H14)&gt;0,NA(),IF(ISNUMBER(H64),H64,NA()))</f>
        <v>#N/A</v>
      </c>
      <c r="I164" s="24" t="e">
        <f>IF(COUNTIF(Visualisations!J$42:J$44,I14)&gt;0,NA(),IF(ISNUMBER(I64),I64,NA()))</f>
        <v>#N/A</v>
      </c>
      <c r="J164" s="24" t="e">
        <f>IF(COUNTIF(Visualisations!K$42:K$44,J14)&gt;0,NA(),IF(ISNUMBER(J64),J64,NA()))</f>
        <v>#N/A</v>
      </c>
      <c r="K164" s="24" t="e">
        <f>IF(COUNTIF(Visualisations!L$42:L$44,K14)&gt;0,NA(),IF(ISNUMBER(K64),K64,NA()))</f>
        <v>#N/A</v>
      </c>
      <c r="L164" s="24" t="e">
        <f>IF(COUNTIF(Visualisations!M$42:M$44,L14)&gt;0,NA(),IF(ISNUMBER(L64),L64,NA()))</f>
        <v>#N/A</v>
      </c>
      <c r="M164" s="24" t="e">
        <f>IF(COUNTIF(Visualisations!N$42:N$44,M14)&gt;0,NA(),IF(ISNUMBER(M64),M64,NA()))</f>
        <v>#N/A</v>
      </c>
      <c r="N164" s="24" t="e">
        <f>IF(COUNTIF(Visualisations!O$42:O$44,N14)&gt;0,NA(),IF(ISNUMBER(N64),N64,NA()))</f>
        <v>#N/A</v>
      </c>
      <c r="O164" s="24" t="e">
        <f>IF(COUNTIF(Visualisations!P$42:P$44,O14)&gt;0,NA(),IF(ISNUMBER(O64),O64,NA()))</f>
        <v>#N/A</v>
      </c>
      <c r="P164" s="24" t="e">
        <f>IF(COUNTIF(Visualisations!Q$42:Q$44,P14)&gt;0,NA(),IF(ISNUMBER(P64),P64,NA()))</f>
        <v>#N/A</v>
      </c>
      <c r="Q164" s="24" t="e">
        <f>IF(COUNTIF(Visualisations!R$42:R$44,Q14)&gt;0,NA(),IF(ISNUMBER(Q64),Q64,NA()))</f>
        <v>#N/A</v>
      </c>
      <c r="R164" s="24" t="e">
        <f>IF(COUNTIF(Visualisations!S$42:S$44,R14)&gt;0,NA(),IF(ISNUMBER(R64),R64,NA()))</f>
        <v>#N/A</v>
      </c>
      <c r="S164" s="24" t="e">
        <f>IF(COUNTIF(Visualisations!T$42:T$44,S14)&gt;0,NA(),IF(ISNUMBER(S64),S64,NA()))</f>
        <v>#N/A</v>
      </c>
      <c r="T164" s="24" t="e">
        <f>IF(COUNTIF(Visualisations!U$42:U$44,T14)&gt;0,NA(),IF(ISNUMBER(T64),T64,NA()))</f>
        <v>#N/A</v>
      </c>
      <c r="U164" s="24" t="e">
        <f>IF(COUNTIF(Visualisations!V$42:V$44,U14)&gt;0,NA(),IF(ISNUMBER(U64),U64,NA()))</f>
        <v>#N/A</v>
      </c>
      <c r="V164" s="24"/>
    </row>
    <row r="165" spans="1:22" x14ac:dyDescent="0.2">
      <c r="A165" s="24" t="e">
        <f>IF(COUNTIF(Visualisations!B$42:B$44,A15)&gt;0,NA(),IF(ISNUMBER(A65),A65,NA()))</f>
        <v>#N/A</v>
      </c>
      <c r="B165" s="24" t="e">
        <f>IF(COUNTIF(Visualisations!C$42:C$44,B15)&gt;0,NA(),IF(ISNUMBER(B65),B65,NA()))</f>
        <v>#N/A</v>
      </c>
      <c r="C165" s="24" t="e">
        <f>IF(COUNTIF(Visualisations!D$42:D$44,C15)&gt;0,NA(),IF(ISNUMBER(C65),C65,NA()))</f>
        <v>#N/A</v>
      </c>
      <c r="D165" s="24" t="e">
        <f>IF(COUNTIF(Visualisations!E$42:E$44,D15)&gt;0,NA(),IF(ISNUMBER(D65),D65,NA()))</f>
        <v>#N/A</v>
      </c>
      <c r="E165" s="24" t="e">
        <f>IF(COUNTIF(Visualisations!F$42:F$44,E15)&gt;0,NA(),IF(ISNUMBER(E65),E65,NA()))</f>
        <v>#N/A</v>
      </c>
      <c r="F165" s="24" t="e">
        <f>IF(COUNTIF(Visualisations!G$42:G$44,F15)&gt;0,NA(),IF(ISNUMBER(F65),F65,NA()))</f>
        <v>#N/A</v>
      </c>
      <c r="G165" s="24" t="e">
        <f>IF(COUNTIF(Visualisations!H$42:H$44,G15)&gt;0,NA(),IF(ISNUMBER(G65),G65,NA()))</f>
        <v>#N/A</v>
      </c>
      <c r="H165" s="24" t="e">
        <f>IF(COUNTIF(Visualisations!I$42:I$44,H15)&gt;0,NA(),IF(ISNUMBER(H65),H65,NA()))</f>
        <v>#N/A</v>
      </c>
      <c r="I165" s="24" t="e">
        <f>IF(COUNTIF(Visualisations!J$42:J$44,I15)&gt;0,NA(),IF(ISNUMBER(I65),I65,NA()))</f>
        <v>#N/A</v>
      </c>
      <c r="J165" s="24" t="e">
        <f>IF(COUNTIF(Visualisations!K$42:K$44,J15)&gt;0,NA(),IF(ISNUMBER(J65),J65,NA()))</f>
        <v>#N/A</v>
      </c>
      <c r="K165" s="24" t="e">
        <f>IF(COUNTIF(Visualisations!L$42:L$44,K15)&gt;0,NA(),IF(ISNUMBER(K65),K65,NA()))</f>
        <v>#N/A</v>
      </c>
      <c r="L165" s="24" t="e">
        <f>IF(COUNTIF(Visualisations!M$42:M$44,L15)&gt;0,NA(),IF(ISNUMBER(L65),L65,NA()))</f>
        <v>#N/A</v>
      </c>
      <c r="M165" s="24" t="e">
        <f>IF(COUNTIF(Visualisations!N$42:N$44,M15)&gt;0,NA(),IF(ISNUMBER(M65),M65,NA()))</f>
        <v>#N/A</v>
      </c>
      <c r="N165" s="24" t="e">
        <f>IF(COUNTIF(Visualisations!O$42:O$44,N15)&gt;0,NA(),IF(ISNUMBER(N65),N65,NA()))</f>
        <v>#N/A</v>
      </c>
      <c r="O165" s="24" t="e">
        <f>IF(COUNTIF(Visualisations!P$42:P$44,O15)&gt;0,NA(),IF(ISNUMBER(O65),O65,NA()))</f>
        <v>#N/A</v>
      </c>
      <c r="P165" s="24" t="e">
        <f>IF(COUNTIF(Visualisations!Q$42:Q$44,P15)&gt;0,NA(),IF(ISNUMBER(P65),P65,NA()))</f>
        <v>#N/A</v>
      </c>
      <c r="Q165" s="24" t="e">
        <f>IF(COUNTIF(Visualisations!R$42:R$44,Q15)&gt;0,NA(),IF(ISNUMBER(Q65),Q65,NA()))</f>
        <v>#N/A</v>
      </c>
      <c r="R165" s="24" t="e">
        <f>IF(COUNTIF(Visualisations!S$42:S$44,R15)&gt;0,NA(),IF(ISNUMBER(R65),R65,NA()))</f>
        <v>#N/A</v>
      </c>
      <c r="S165" s="24" t="e">
        <f>IF(COUNTIF(Visualisations!T$42:T$44,S15)&gt;0,NA(),IF(ISNUMBER(S65),S65,NA()))</f>
        <v>#N/A</v>
      </c>
      <c r="T165" s="24" t="e">
        <f>IF(COUNTIF(Visualisations!U$42:U$44,T15)&gt;0,NA(),IF(ISNUMBER(T65),T65,NA()))</f>
        <v>#N/A</v>
      </c>
      <c r="U165" s="24" t="e">
        <f>IF(COUNTIF(Visualisations!V$42:V$44,U15)&gt;0,NA(),IF(ISNUMBER(U65),U65,NA()))</f>
        <v>#N/A</v>
      </c>
      <c r="V165" s="24"/>
    </row>
    <row r="166" spans="1:22" x14ac:dyDescent="0.2">
      <c r="A166" s="24" t="e">
        <f>IF(COUNTIF(Visualisations!B$42:B$44,A16)&gt;0,NA(),IF(ISNUMBER(A66),A66,NA()))</f>
        <v>#N/A</v>
      </c>
      <c r="B166" s="24" t="e">
        <f>IF(COUNTIF(Visualisations!C$42:C$44,B16)&gt;0,NA(),IF(ISNUMBER(B66),B66,NA()))</f>
        <v>#N/A</v>
      </c>
      <c r="C166" s="24" t="e">
        <f>IF(COUNTIF(Visualisations!D$42:D$44,C16)&gt;0,NA(),IF(ISNUMBER(C66),C66,NA()))</f>
        <v>#N/A</v>
      </c>
      <c r="D166" s="24" t="e">
        <f>IF(COUNTIF(Visualisations!E$42:E$44,D16)&gt;0,NA(),IF(ISNUMBER(D66),D66,NA()))</f>
        <v>#N/A</v>
      </c>
      <c r="E166" s="24" t="e">
        <f>IF(COUNTIF(Visualisations!F$42:F$44,E16)&gt;0,NA(),IF(ISNUMBER(E66),E66,NA()))</f>
        <v>#N/A</v>
      </c>
      <c r="F166" s="24" t="e">
        <f>IF(COUNTIF(Visualisations!G$42:G$44,F16)&gt;0,NA(),IF(ISNUMBER(F66),F66,NA()))</f>
        <v>#N/A</v>
      </c>
      <c r="G166" s="24" t="e">
        <f>IF(COUNTIF(Visualisations!H$42:H$44,G16)&gt;0,NA(),IF(ISNUMBER(G66),G66,NA()))</f>
        <v>#N/A</v>
      </c>
      <c r="H166" s="24" t="e">
        <f>IF(COUNTIF(Visualisations!I$42:I$44,H16)&gt;0,NA(),IF(ISNUMBER(H66),H66,NA()))</f>
        <v>#N/A</v>
      </c>
      <c r="I166" s="24" t="e">
        <f>IF(COUNTIF(Visualisations!J$42:J$44,I16)&gt;0,NA(),IF(ISNUMBER(I66),I66,NA()))</f>
        <v>#N/A</v>
      </c>
      <c r="J166" s="24" t="e">
        <f>IF(COUNTIF(Visualisations!K$42:K$44,J16)&gt;0,NA(),IF(ISNUMBER(J66),J66,NA()))</f>
        <v>#N/A</v>
      </c>
      <c r="K166" s="24" t="e">
        <f>IF(COUNTIF(Visualisations!L$42:L$44,K16)&gt;0,NA(),IF(ISNUMBER(K66),K66,NA()))</f>
        <v>#N/A</v>
      </c>
      <c r="L166" s="24" t="e">
        <f>IF(COUNTIF(Visualisations!M$42:M$44,L16)&gt;0,NA(),IF(ISNUMBER(L66),L66,NA()))</f>
        <v>#N/A</v>
      </c>
      <c r="M166" s="24" t="e">
        <f>IF(COUNTIF(Visualisations!N$42:N$44,M16)&gt;0,NA(),IF(ISNUMBER(M66),M66,NA()))</f>
        <v>#N/A</v>
      </c>
      <c r="N166" s="24" t="e">
        <f>IF(COUNTIF(Visualisations!O$42:O$44,N16)&gt;0,NA(),IF(ISNUMBER(N66),N66,NA()))</f>
        <v>#N/A</v>
      </c>
      <c r="O166" s="24" t="e">
        <f>IF(COUNTIF(Visualisations!P$42:P$44,O16)&gt;0,NA(),IF(ISNUMBER(O66),O66,NA()))</f>
        <v>#N/A</v>
      </c>
      <c r="P166" s="24" t="e">
        <f>IF(COUNTIF(Visualisations!Q$42:Q$44,P16)&gt;0,NA(),IF(ISNUMBER(P66),P66,NA()))</f>
        <v>#N/A</v>
      </c>
      <c r="Q166" s="24" t="e">
        <f>IF(COUNTIF(Visualisations!R$42:R$44,Q16)&gt;0,NA(),IF(ISNUMBER(Q66),Q66,NA()))</f>
        <v>#N/A</v>
      </c>
      <c r="R166" s="24" t="e">
        <f>IF(COUNTIF(Visualisations!S$42:S$44,R16)&gt;0,NA(),IF(ISNUMBER(R66),R66,NA()))</f>
        <v>#N/A</v>
      </c>
      <c r="S166" s="24" t="e">
        <f>IF(COUNTIF(Visualisations!T$42:T$44,S16)&gt;0,NA(),IF(ISNUMBER(S66),S66,NA()))</f>
        <v>#N/A</v>
      </c>
      <c r="T166" s="24" t="e">
        <f>IF(COUNTIF(Visualisations!U$42:U$44,T16)&gt;0,NA(),IF(ISNUMBER(T66),T66,NA()))</f>
        <v>#N/A</v>
      </c>
      <c r="U166" s="24" t="e">
        <f>IF(COUNTIF(Visualisations!V$42:V$44,U16)&gt;0,NA(),IF(ISNUMBER(U66),U66,NA()))</f>
        <v>#N/A</v>
      </c>
      <c r="V166" s="24"/>
    </row>
    <row r="167" spans="1:22" x14ac:dyDescent="0.2">
      <c r="A167" s="24" t="e">
        <f>IF(COUNTIF(Visualisations!B$42:B$44,A17)&gt;0,NA(),IF(ISNUMBER(A67),A67,NA()))</f>
        <v>#N/A</v>
      </c>
      <c r="B167" s="24" t="e">
        <f>IF(COUNTIF(Visualisations!C$42:C$44,B17)&gt;0,NA(),IF(ISNUMBER(B67),B67,NA()))</f>
        <v>#N/A</v>
      </c>
      <c r="C167" s="24" t="e">
        <f>IF(COUNTIF(Visualisations!D$42:D$44,C17)&gt;0,NA(),IF(ISNUMBER(C67),C67,NA()))</f>
        <v>#N/A</v>
      </c>
      <c r="D167" s="24" t="e">
        <f>IF(COUNTIF(Visualisations!E$42:E$44,D17)&gt;0,NA(),IF(ISNUMBER(D67),D67,NA()))</f>
        <v>#N/A</v>
      </c>
      <c r="E167" s="24" t="e">
        <f>IF(COUNTIF(Visualisations!F$42:F$44,E17)&gt;0,NA(),IF(ISNUMBER(E67),E67,NA()))</f>
        <v>#N/A</v>
      </c>
      <c r="F167" s="24" t="e">
        <f>IF(COUNTIF(Visualisations!G$42:G$44,F17)&gt;0,NA(),IF(ISNUMBER(F67),F67,NA()))</f>
        <v>#N/A</v>
      </c>
      <c r="G167" s="24" t="e">
        <f>IF(COUNTIF(Visualisations!H$42:H$44,G17)&gt;0,NA(),IF(ISNUMBER(G67),G67,NA()))</f>
        <v>#N/A</v>
      </c>
      <c r="H167" s="24" t="e">
        <f>IF(COUNTIF(Visualisations!I$42:I$44,H17)&gt;0,NA(),IF(ISNUMBER(H67),H67,NA()))</f>
        <v>#N/A</v>
      </c>
      <c r="I167" s="24" t="e">
        <f>IF(COUNTIF(Visualisations!J$42:J$44,I17)&gt;0,NA(),IF(ISNUMBER(I67),I67,NA()))</f>
        <v>#N/A</v>
      </c>
      <c r="J167" s="24" t="e">
        <f>IF(COUNTIF(Visualisations!K$42:K$44,J17)&gt;0,NA(),IF(ISNUMBER(J67),J67,NA()))</f>
        <v>#N/A</v>
      </c>
      <c r="K167" s="24" t="e">
        <f>IF(COUNTIF(Visualisations!L$42:L$44,K17)&gt;0,NA(),IF(ISNUMBER(K67),K67,NA()))</f>
        <v>#N/A</v>
      </c>
      <c r="L167" s="24" t="e">
        <f>IF(COUNTIF(Visualisations!M$42:M$44,L17)&gt;0,NA(),IF(ISNUMBER(L67),L67,NA()))</f>
        <v>#N/A</v>
      </c>
      <c r="M167" s="24" t="e">
        <f>IF(COUNTIF(Visualisations!N$42:N$44,M17)&gt;0,NA(),IF(ISNUMBER(M67),M67,NA()))</f>
        <v>#N/A</v>
      </c>
      <c r="N167" s="24" t="e">
        <f>IF(COUNTIF(Visualisations!O$42:O$44,N17)&gt;0,NA(),IF(ISNUMBER(N67),N67,NA()))</f>
        <v>#N/A</v>
      </c>
      <c r="O167" s="24" t="e">
        <f>IF(COUNTIF(Visualisations!P$42:P$44,O17)&gt;0,NA(),IF(ISNUMBER(O67),O67,NA()))</f>
        <v>#N/A</v>
      </c>
      <c r="P167" s="24" t="e">
        <f>IF(COUNTIF(Visualisations!Q$42:Q$44,P17)&gt;0,NA(),IF(ISNUMBER(P67),P67,NA()))</f>
        <v>#N/A</v>
      </c>
      <c r="Q167" s="24" t="e">
        <f>IF(COUNTIF(Visualisations!R$42:R$44,Q17)&gt;0,NA(),IF(ISNUMBER(Q67),Q67,NA()))</f>
        <v>#N/A</v>
      </c>
      <c r="R167" s="24" t="e">
        <f>IF(COUNTIF(Visualisations!S$42:S$44,R17)&gt;0,NA(),IF(ISNUMBER(R67),R67,NA()))</f>
        <v>#N/A</v>
      </c>
      <c r="S167" s="24" t="e">
        <f>IF(COUNTIF(Visualisations!T$42:T$44,S17)&gt;0,NA(),IF(ISNUMBER(S67),S67,NA()))</f>
        <v>#N/A</v>
      </c>
      <c r="T167" s="24" t="e">
        <f>IF(COUNTIF(Visualisations!U$42:U$44,T17)&gt;0,NA(),IF(ISNUMBER(T67),T67,NA()))</f>
        <v>#N/A</v>
      </c>
      <c r="U167" s="24" t="e">
        <f>IF(COUNTIF(Visualisations!V$42:V$44,U17)&gt;0,NA(),IF(ISNUMBER(U67),U67,NA()))</f>
        <v>#N/A</v>
      </c>
      <c r="V167" s="24"/>
    </row>
    <row r="168" spans="1:22" x14ac:dyDescent="0.2">
      <c r="A168" s="24" t="e">
        <f>IF(COUNTIF(Visualisations!B$42:B$44,A18)&gt;0,NA(),IF(ISNUMBER(A68),A68,NA()))</f>
        <v>#N/A</v>
      </c>
      <c r="B168" s="24" t="e">
        <f>IF(COUNTIF(Visualisations!C$42:C$44,B18)&gt;0,NA(),IF(ISNUMBER(B68),B68,NA()))</f>
        <v>#N/A</v>
      </c>
      <c r="C168" s="24" t="e">
        <f>IF(COUNTIF(Visualisations!D$42:D$44,C18)&gt;0,NA(),IF(ISNUMBER(C68),C68,NA()))</f>
        <v>#N/A</v>
      </c>
      <c r="D168" s="24" t="e">
        <f>IF(COUNTIF(Visualisations!E$42:E$44,D18)&gt;0,NA(),IF(ISNUMBER(D68),D68,NA()))</f>
        <v>#N/A</v>
      </c>
      <c r="E168" s="24" t="e">
        <f>IF(COUNTIF(Visualisations!F$42:F$44,E18)&gt;0,NA(),IF(ISNUMBER(E68),E68,NA()))</f>
        <v>#N/A</v>
      </c>
      <c r="F168" s="24" t="e">
        <f>IF(COUNTIF(Visualisations!G$42:G$44,F18)&gt;0,NA(),IF(ISNUMBER(F68),F68,NA()))</f>
        <v>#N/A</v>
      </c>
      <c r="G168" s="24" t="e">
        <f>IF(COUNTIF(Visualisations!H$42:H$44,G18)&gt;0,NA(),IF(ISNUMBER(G68),G68,NA()))</f>
        <v>#N/A</v>
      </c>
      <c r="H168" s="24" t="e">
        <f>IF(COUNTIF(Visualisations!I$42:I$44,H18)&gt;0,NA(),IF(ISNUMBER(H68),H68,NA()))</f>
        <v>#N/A</v>
      </c>
      <c r="I168" s="24" t="e">
        <f>IF(COUNTIF(Visualisations!J$42:J$44,I18)&gt;0,NA(),IF(ISNUMBER(I68),I68,NA()))</f>
        <v>#N/A</v>
      </c>
      <c r="J168" s="24" t="e">
        <f>IF(COUNTIF(Visualisations!K$42:K$44,J18)&gt;0,NA(),IF(ISNUMBER(J68),J68,NA()))</f>
        <v>#N/A</v>
      </c>
      <c r="K168" s="24" t="e">
        <f>IF(COUNTIF(Visualisations!L$42:L$44,K18)&gt;0,NA(),IF(ISNUMBER(K68),K68,NA()))</f>
        <v>#N/A</v>
      </c>
      <c r="L168" s="24" t="e">
        <f>IF(COUNTIF(Visualisations!M$42:M$44,L18)&gt;0,NA(),IF(ISNUMBER(L68),L68,NA()))</f>
        <v>#N/A</v>
      </c>
      <c r="M168" s="24" t="e">
        <f>IF(COUNTIF(Visualisations!N$42:N$44,M18)&gt;0,NA(),IF(ISNUMBER(M68),M68,NA()))</f>
        <v>#N/A</v>
      </c>
      <c r="N168" s="24" t="e">
        <f>IF(COUNTIF(Visualisations!O$42:O$44,N18)&gt;0,NA(),IF(ISNUMBER(N68),N68,NA()))</f>
        <v>#N/A</v>
      </c>
      <c r="O168" s="24" t="e">
        <f>IF(COUNTIF(Visualisations!P$42:P$44,O18)&gt;0,NA(),IF(ISNUMBER(O68),O68,NA()))</f>
        <v>#N/A</v>
      </c>
      <c r="P168" s="24" t="e">
        <f>IF(COUNTIF(Visualisations!Q$42:Q$44,P18)&gt;0,NA(),IF(ISNUMBER(P68),P68,NA()))</f>
        <v>#N/A</v>
      </c>
      <c r="Q168" s="24" t="e">
        <f>IF(COUNTIF(Visualisations!R$42:R$44,Q18)&gt;0,NA(),IF(ISNUMBER(Q68),Q68,NA()))</f>
        <v>#N/A</v>
      </c>
      <c r="R168" s="24" t="e">
        <f>IF(COUNTIF(Visualisations!S$42:S$44,R18)&gt;0,NA(),IF(ISNUMBER(R68),R68,NA()))</f>
        <v>#N/A</v>
      </c>
      <c r="S168" s="24" t="e">
        <f>IF(COUNTIF(Visualisations!T$42:T$44,S18)&gt;0,NA(),IF(ISNUMBER(S68),S68,NA()))</f>
        <v>#N/A</v>
      </c>
      <c r="T168" s="24" t="e">
        <f>IF(COUNTIF(Visualisations!U$42:U$44,T18)&gt;0,NA(),IF(ISNUMBER(T68),T68,NA()))</f>
        <v>#N/A</v>
      </c>
      <c r="U168" s="24" t="e">
        <f>IF(COUNTIF(Visualisations!V$42:V$44,U18)&gt;0,NA(),IF(ISNUMBER(U68),U68,NA()))</f>
        <v>#N/A</v>
      </c>
      <c r="V168" s="24"/>
    </row>
    <row r="169" spans="1:22" x14ac:dyDescent="0.2">
      <c r="A169" s="24" t="e">
        <f>IF(COUNTIF(Visualisations!B$42:B$44,A19)&gt;0,NA(),IF(ISNUMBER(A69),A69,NA()))</f>
        <v>#N/A</v>
      </c>
      <c r="B169" s="24" t="e">
        <f>IF(COUNTIF(Visualisations!C$42:C$44,B19)&gt;0,NA(),IF(ISNUMBER(B69),B69,NA()))</f>
        <v>#N/A</v>
      </c>
      <c r="C169" s="24" t="e">
        <f>IF(COUNTIF(Visualisations!D$42:D$44,C19)&gt;0,NA(),IF(ISNUMBER(C69),C69,NA()))</f>
        <v>#N/A</v>
      </c>
      <c r="D169" s="24" t="e">
        <f>IF(COUNTIF(Visualisations!E$42:E$44,D19)&gt;0,NA(),IF(ISNUMBER(D69),D69,NA()))</f>
        <v>#N/A</v>
      </c>
      <c r="E169" s="24" t="e">
        <f>IF(COUNTIF(Visualisations!F$42:F$44,E19)&gt;0,NA(),IF(ISNUMBER(E69),E69,NA()))</f>
        <v>#N/A</v>
      </c>
      <c r="F169" s="24" t="e">
        <f>IF(COUNTIF(Visualisations!G$42:G$44,F19)&gt;0,NA(),IF(ISNUMBER(F69),F69,NA()))</f>
        <v>#N/A</v>
      </c>
      <c r="G169" s="24" t="e">
        <f>IF(COUNTIF(Visualisations!H$42:H$44,G19)&gt;0,NA(),IF(ISNUMBER(G69),G69,NA()))</f>
        <v>#N/A</v>
      </c>
      <c r="H169" s="24" t="e">
        <f>IF(COUNTIF(Visualisations!I$42:I$44,H19)&gt;0,NA(),IF(ISNUMBER(H69),H69,NA()))</f>
        <v>#N/A</v>
      </c>
      <c r="I169" s="24" t="e">
        <f>IF(COUNTIF(Visualisations!J$42:J$44,I19)&gt;0,NA(),IF(ISNUMBER(I69),I69,NA()))</f>
        <v>#N/A</v>
      </c>
      <c r="J169" s="24" t="e">
        <f>IF(COUNTIF(Visualisations!K$42:K$44,J19)&gt;0,NA(),IF(ISNUMBER(J69),J69,NA()))</f>
        <v>#N/A</v>
      </c>
      <c r="K169" s="24" t="e">
        <f>IF(COUNTIF(Visualisations!L$42:L$44,K19)&gt;0,NA(),IF(ISNUMBER(K69),K69,NA()))</f>
        <v>#N/A</v>
      </c>
      <c r="L169" s="24" t="e">
        <f>IF(COUNTIF(Visualisations!M$42:M$44,L19)&gt;0,NA(),IF(ISNUMBER(L69),L69,NA()))</f>
        <v>#N/A</v>
      </c>
      <c r="M169" s="24" t="e">
        <f>IF(COUNTIF(Visualisations!N$42:N$44,M19)&gt;0,NA(),IF(ISNUMBER(M69),M69,NA()))</f>
        <v>#N/A</v>
      </c>
      <c r="N169" s="24" t="e">
        <f>IF(COUNTIF(Visualisations!O$42:O$44,N19)&gt;0,NA(),IF(ISNUMBER(N69),N69,NA()))</f>
        <v>#N/A</v>
      </c>
      <c r="O169" s="24" t="e">
        <f>IF(COUNTIF(Visualisations!P$42:P$44,O19)&gt;0,NA(),IF(ISNUMBER(O69),O69,NA()))</f>
        <v>#N/A</v>
      </c>
      <c r="P169" s="24" t="e">
        <f>IF(COUNTIF(Visualisations!Q$42:Q$44,P19)&gt;0,NA(),IF(ISNUMBER(P69),P69,NA()))</f>
        <v>#N/A</v>
      </c>
      <c r="Q169" s="24" t="e">
        <f>IF(COUNTIF(Visualisations!R$42:R$44,Q19)&gt;0,NA(),IF(ISNUMBER(Q69),Q69,NA()))</f>
        <v>#N/A</v>
      </c>
      <c r="R169" s="24" t="e">
        <f>IF(COUNTIF(Visualisations!S$42:S$44,R19)&gt;0,NA(),IF(ISNUMBER(R69),R69,NA()))</f>
        <v>#N/A</v>
      </c>
      <c r="S169" s="24" t="e">
        <f>IF(COUNTIF(Visualisations!T$42:T$44,S19)&gt;0,NA(),IF(ISNUMBER(S69),S69,NA()))</f>
        <v>#N/A</v>
      </c>
      <c r="T169" s="24" t="e">
        <f>IF(COUNTIF(Visualisations!U$42:U$44,T19)&gt;0,NA(),IF(ISNUMBER(T69),T69,NA()))</f>
        <v>#N/A</v>
      </c>
      <c r="U169" s="24" t="e">
        <f>IF(COUNTIF(Visualisations!V$42:V$44,U19)&gt;0,NA(),IF(ISNUMBER(U69),U69,NA()))</f>
        <v>#N/A</v>
      </c>
      <c r="V169" s="24"/>
    </row>
    <row r="170" spans="1:22" x14ac:dyDescent="0.2">
      <c r="A170" s="24" t="e">
        <f>IF(COUNTIF(Visualisations!B$42:B$44,A20)&gt;0,NA(),IF(ISNUMBER(A70),A70,NA()))</f>
        <v>#N/A</v>
      </c>
      <c r="B170" s="24" t="e">
        <f>IF(COUNTIF(Visualisations!C$42:C$44,B20)&gt;0,NA(),IF(ISNUMBER(B70),B70,NA()))</f>
        <v>#N/A</v>
      </c>
      <c r="C170" s="24" t="e">
        <f>IF(COUNTIF(Visualisations!D$42:D$44,C20)&gt;0,NA(),IF(ISNUMBER(C70),C70,NA()))</f>
        <v>#N/A</v>
      </c>
      <c r="D170" s="24" t="e">
        <f>IF(COUNTIF(Visualisations!E$42:E$44,D20)&gt;0,NA(),IF(ISNUMBER(D70),D70,NA()))</f>
        <v>#N/A</v>
      </c>
      <c r="E170" s="24" t="e">
        <f>IF(COUNTIF(Visualisations!F$42:F$44,E20)&gt;0,NA(),IF(ISNUMBER(E70),E70,NA()))</f>
        <v>#N/A</v>
      </c>
      <c r="F170" s="24" t="e">
        <f>IF(COUNTIF(Visualisations!G$42:G$44,F20)&gt;0,NA(),IF(ISNUMBER(F70),F70,NA()))</f>
        <v>#N/A</v>
      </c>
      <c r="G170" s="24" t="e">
        <f>IF(COUNTIF(Visualisations!H$42:H$44,G20)&gt;0,NA(),IF(ISNUMBER(G70),G70,NA()))</f>
        <v>#N/A</v>
      </c>
      <c r="H170" s="24" t="e">
        <f>IF(COUNTIF(Visualisations!I$42:I$44,H20)&gt;0,NA(),IF(ISNUMBER(H70),H70,NA()))</f>
        <v>#N/A</v>
      </c>
      <c r="I170" s="24" t="e">
        <f>IF(COUNTIF(Visualisations!J$42:J$44,I20)&gt;0,NA(),IF(ISNUMBER(I70),I70,NA()))</f>
        <v>#N/A</v>
      </c>
      <c r="J170" s="24" t="e">
        <f>IF(COUNTIF(Visualisations!K$42:K$44,J20)&gt;0,NA(),IF(ISNUMBER(J70),J70,NA()))</f>
        <v>#N/A</v>
      </c>
      <c r="K170" s="24" t="e">
        <f>IF(COUNTIF(Visualisations!L$42:L$44,K20)&gt;0,NA(),IF(ISNUMBER(K70),K70,NA()))</f>
        <v>#N/A</v>
      </c>
      <c r="L170" s="24" t="e">
        <f>IF(COUNTIF(Visualisations!M$42:M$44,L20)&gt;0,NA(),IF(ISNUMBER(L70),L70,NA()))</f>
        <v>#N/A</v>
      </c>
      <c r="M170" s="24" t="e">
        <f>IF(COUNTIF(Visualisations!N$42:N$44,M20)&gt;0,NA(),IF(ISNUMBER(M70),M70,NA()))</f>
        <v>#N/A</v>
      </c>
      <c r="N170" s="24" t="e">
        <f>IF(COUNTIF(Visualisations!O$42:O$44,N20)&gt;0,NA(),IF(ISNUMBER(N70),N70,NA()))</f>
        <v>#N/A</v>
      </c>
      <c r="O170" s="24" t="e">
        <f>IF(COUNTIF(Visualisations!P$42:P$44,O20)&gt;0,NA(),IF(ISNUMBER(O70),O70,NA()))</f>
        <v>#N/A</v>
      </c>
      <c r="P170" s="24" t="e">
        <f>IF(COUNTIF(Visualisations!Q$42:Q$44,P20)&gt;0,NA(),IF(ISNUMBER(P70),P70,NA()))</f>
        <v>#N/A</v>
      </c>
      <c r="Q170" s="24" t="e">
        <f>IF(COUNTIF(Visualisations!R$42:R$44,Q20)&gt;0,NA(),IF(ISNUMBER(Q70),Q70,NA()))</f>
        <v>#N/A</v>
      </c>
      <c r="R170" s="24" t="e">
        <f>IF(COUNTIF(Visualisations!S$42:S$44,R20)&gt;0,NA(),IF(ISNUMBER(R70),R70,NA()))</f>
        <v>#N/A</v>
      </c>
      <c r="S170" s="24" t="e">
        <f>IF(COUNTIF(Visualisations!T$42:T$44,S20)&gt;0,NA(),IF(ISNUMBER(S70),S70,NA()))</f>
        <v>#N/A</v>
      </c>
      <c r="T170" s="24" t="e">
        <f>IF(COUNTIF(Visualisations!U$42:U$44,T20)&gt;0,NA(),IF(ISNUMBER(T70),T70,NA()))</f>
        <v>#N/A</v>
      </c>
      <c r="U170" s="24" t="e">
        <f>IF(COUNTIF(Visualisations!V$42:V$44,U20)&gt;0,NA(),IF(ISNUMBER(U70),U70,NA()))</f>
        <v>#N/A</v>
      </c>
      <c r="V170" s="24"/>
    </row>
    <row r="171" spans="1:22" x14ac:dyDescent="0.2">
      <c r="A171" s="24" t="e">
        <f>IF(COUNTIF(Visualisations!B$42:B$44,A21)&gt;0,NA(),IF(ISNUMBER(A71),A71,NA()))</f>
        <v>#N/A</v>
      </c>
      <c r="B171" s="24" t="e">
        <f>IF(COUNTIF(Visualisations!C$42:C$44,B21)&gt;0,NA(),IF(ISNUMBER(B71),B71,NA()))</f>
        <v>#N/A</v>
      </c>
      <c r="C171" s="24" t="e">
        <f>IF(COUNTIF(Visualisations!D$42:D$44,C21)&gt;0,NA(),IF(ISNUMBER(C71),C71,NA()))</f>
        <v>#N/A</v>
      </c>
      <c r="D171" s="24" t="e">
        <f>IF(COUNTIF(Visualisations!E$42:E$44,D21)&gt;0,NA(),IF(ISNUMBER(D71),D71,NA()))</f>
        <v>#N/A</v>
      </c>
      <c r="E171" s="24" t="e">
        <f>IF(COUNTIF(Visualisations!F$42:F$44,E21)&gt;0,NA(),IF(ISNUMBER(E71),E71,NA()))</f>
        <v>#N/A</v>
      </c>
      <c r="F171" s="24" t="e">
        <f>IF(COUNTIF(Visualisations!G$42:G$44,F21)&gt;0,NA(),IF(ISNUMBER(F71),F71,NA()))</f>
        <v>#N/A</v>
      </c>
      <c r="G171" s="24" t="e">
        <f>IF(COUNTIF(Visualisations!H$42:H$44,G21)&gt;0,NA(),IF(ISNUMBER(G71),G71,NA()))</f>
        <v>#N/A</v>
      </c>
      <c r="H171" s="24" t="e">
        <f>IF(COUNTIF(Visualisations!I$42:I$44,H21)&gt;0,NA(),IF(ISNUMBER(H71),H71,NA()))</f>
        <v>#N/A</v>
      </c>
      <c r="I171" s="24" t="e">
        <f>IF(COUNTIF(Visualisations!J$42:J$44,I21)&gt;0,NA(),IF(ISNUMBER(I71),I71,NA()))</f>
        <v>#N/A</v>
      </c>
      <c r="J171" s="24" t="e">
        <f>IF(COUNTIF(Visualisations!K$42:K$44,J21)&gt;0,NA(),IF(ISNUMBER(J71),J71,NA()))</f>
        <v>#N/A</v>
      </c>
      <c r="K171" s="24" t="e">
        <f>IF(COUNTIF(Visualisations!L$42:L$44,K21)&gt;0,NA(),IF(ISNUMBER(K71),K71,NA()))</f>
        <v>#N/A</v>
      </c>
      <c r="L171" s="24" t="e">
        <f>IF(COUNTIF(Visualisations!M$42:M$44,L21)&gt;0,NA(),IF(ISNUMBER(L71),L71,NA()))</f>
        <v>#N/A</v>
      </c>
      <c r="M171" s="24" t="e">
        <f>IF(COUNTIF(Visualisations!N$42:N$44,M21)&gt;0,NA(),IF(ISNUMBER(M71),M71,NA()))</f>
        <v>#N/A</v>
      </c>
      <c r="N171" s="24" t="e">
        <f>IF(COUNTIF(Visualisations!O$42:O$44,N21)&gt;0,NA(),IF(ISNUMBER(N71),N71,NA()))</f>
        <v>#N/A</v>
      </c>
      <c r="O171" s="24" t="e">
        <f>IF(COUNTIF(Visualisations!P$42:P$44,O21)&gt;0,NA(),IF(ISNUMBER(O71),O71,NA()))</f>
        <v>#N/A</v>
      </c>
      <c r="P171" s="24" t="e">
        <f>IF(COUNTIF(Visualisations!Q$42:Q$44,P21)&gt;0,NA(),IF(ISNUMBER(P71),P71,NA()))</f>
        <v>#N/A</v>
      </c>
      <c r="Q171" s="24" t="e">
        <f>IF(COUNTIF(Visualisations!R$42:R$44,Q21)&gt;0,NA(),IF(ISNUMBER(Q71),Q71,NA()))</f>
        <v>#N/A</v>
      </c>
      <c r="R171" s="24" t="e">
        <f>IF(COUNTIF(Visualisations!S$42:S$44,R21)&gt;0,NA(),IF(ISNUMBER(R71),R71,NA()))</f>
        <v>#N/A</v>
      </c>
      <c r="S171" s="24" t="e">
        <f>IF(COUNTIF(Visualisations!T$42:T$44,S21)&gt;0,NA(),IF(ISNUMBER(S71),S71,NA()))</f>
        <v>#N/A</v>
      </c>
      <c r="T171" s="24" t="e">
        <f>IF(COUNTIF(Visualisations!U$42:U$44,T21)&gt;0,NA(),IF(ISNUMBER(T71),T71,NA()))</f>
        <v>#N/A</v>
      </c>
      <c r="U171" s="24" t="e">
        <f>IF(COUNTIF(Visualisations!V$42:V$44,U21)&gt;0,NA(),IF(ISNUMBER(U71),U71,NA()))</f>
        <v>#N/A</v>
      </c>
      <c r="V171" s="24"/>
    </row>
    <row r="172" spans="1:22" x14ac:dyDescent="0.2">
      <c r="A172" s="24" t="e">
        <f>IF(COUNTIF(Visualisations!B$42:B$44,A22)&gt;0,NA(),IF(ISNUMBER(A72),A72,NA()))</f>
        <v>#N/A</v>
      </c>
      <c r="B172" s="24" t="e">
        <f>IF(COUNTIF(Visualisations!C$42:C$44,B22)&gt;0,NA(),IF(ISNUMBER(B72),B72,NA()))</f>
        <v>#N/A</v>
      </c>
      <c r="C172" s="24" t="e">
        <f>IF(COUNTIF(Visualisations!D$42:D$44,C22)&gt;0,NA(),IF(ISNUMBER(C72),C72,NA()))</f>
        <v>#N/A</v>
      </c>
      <c r="D172" s="24" t="e">
        <f>IF(COUNTIF(Visualisations!E$42:E$44,D22)&gt;0,NA(),IF(ISNUMBER(D72),D72,NA()))</f>
        <v>#N/A</v>
      </c>
      <c r="E172" s="24" t="e">
        <f>IF(COUNTIF(Visualisations!F$42:F$44,E22)&gt;0,NA(),IF(ISNUMBER(E72),E72,NA()))</f>
        <v>#N/A</v>
      </c>
      <c r="F172" s="24" t="e">
        <f>IF(COUNTIF(Visualisations!G$42:G$44,F22)&gt;0,NA(),IF(ISNUMBER(F72),F72,NA()))</f>
        <v>#N/A</v>
      </c>
      <c r="G172" s="24" t="e">
        <f>IF(COUNTIF(Visualisations!H$42:H$44,G22)&gt;0,NA(),IF(ISNUMBER(G72),G72,NA()))</f>
        <v>#N/A</v>
      </c>
      <c r="H172" s="24" t="e">
        <f>IF(COUNTIF(Visualisations!I$42:I$44,H22)&gt;0,NA(),IF(ISNUMBER(H72),H72,NA()))</f>
        <v>#N/A</v>
      </c>
      <c r="I172" s="24" t="e">
        <f>IF(COUNTIF(Visualisations!J$42:J$44,I22)&gt;0,NA(),IF(ISNUMBER(I72),I72,NA()))</f>
        <v>#N/A</v>
      </c>
      <c r="J172" s="24" t="e">
        <f>IF(COUNTIF(Visualisations!K$42:K$44,J22)&gt;0,NA(),IF(ISNUMBER(J72),J72,NA()))</f>
        <v>#N/A</v>
      </c>
      <c r="K172" s="24" t="e">
        <f>IF(COUNTIF(Visualisations!L$42:L$44,K22)&gt;0,NA(),IF(ISNUMBER(K72),K72,NA()))</f>
        <v>#N/A</v>
      </c>
      <c r="L172" s="24" t="e">
        <f>IF(COUNTIF(Visualisations!M$42:M$44,L22)&gt;0,NA(),IF(ISNUMBER(L72),L72,NA()))</f>
        <v>#N/A</v>
      </c>
      <c r="M172" s="24" t="e">
        <f>IF(COUNTIF(Visualisations!N$42:N$44,M22)&gt;0,NA(),IF(ISNUMBER(M72),M72,NA()))</f>
        <v>#N/A</v>
      </c>
      <c r="N172" s="24" t="e">
        <f>IF(COUNTIF(Visualisations!O$42:O$44,N22)&gt;0,NA(),IF(ISNUMBER(N72),N72,NA()))</f>
        <v>#N/A</v>
      </c>
      <c r="O172" s="24" t="e">
        <f>IF(COUNTIF(Visualisations!P$42:P$44,O22)&gt;0,NA(),IF(ISNUMBER(O72),O72,NA()))</f>
        <v>#N/A</v>
      </c>
      <c r="P172" s="24" t="e">
        <f>IF(COUNTIF(Visualisations!Q$42:Q$44,P22)&gt;0,NA(),IF(ISNUMBER(P72),P72,NA()))</f>
        <v>#N/A</v>
      </c>
      <c r="Q172" s="24" t="e">
        <f>IF(COUNTIF(Visualisations!R$42:R$44,Q22)&gt;0,NA(),IF(ISNUMBER(Q72),Q72,NA()))</f>
        <v>#N/A</v>
      </c>
      <c r="R172" s="24" t="e">
        <f>IF(COUNTIF(Visualisations!S$42:S$44,R22)&gt;0,NA(),IF(ISNUMBER(R72),R72,NA()))</f>
        <v>#N/A</v>
      </c>
      <c r="S172" s="24" t="e">
        <f>IF(COUNTIF(Visualisations!T$42:T$44,S22)&gt;0,NA(),IF(ISNUMBER(S72),S72,NA()))</f>
        <v>#N/A</v>
      </c>
      <c r="T172" s="24" t="e">
        <f>IF(COUNTIF(Visualisations!U$42:U$44,T22)&gt;0,NA(),IF(ISNUMBER(T72),T72,NA()))</f>
        <v>#N/A</v>
      </c>
      <c r="U172" s="24" t="e">
        <f>IF(COUNTIF(Visualisations!V$42:V$44,U22)&gt;0,NA(),IF(ISNUMBER(U72),U72,NA()))</f>
        <v>#N/A</v>
      </c>
      <c r="V172" s="24"/>
    </row>
    <row r="173" spans="1:22" x14ac:dyDescent="0.2">
      <c r="A173" s="24" t="e">
        <f>IF(COUNTIF(Visualisations!B$42:B$44,A23)&gt;0,NA(),IF(ISNUMBER(A73),A73,NA()))</f>
        <v>#N/A</v>
      </c>
      <c r="B173" s="24" t="e">
        <f>IF(COUNTIF(Visualisations!C$42:C$44,B23)&gt;0,NA(),IF(ISNUMBER(B73),B73,NA()))</f>
        <v>#N/A</v>
      </c>
      <c r="C173" s="24" t="e">
        <f>IF(COUNTIF(Visualisations!D$42:D$44,C23)&gt;0,NA(),IF(ISNUMBER(C73),C73,NA()))</f>
        <v>#N/A</v>
      </c>
      <c r="D173" s="24" t="e">
        <f>IF(COUNTIF(Visualisations!E$42:E$44,D23)&gt;0,NA(),IF(ISNUMBER(D73),D73,NA()))</f>
        <v>#N/A</v>
      </c>
      <c r="E173" s="24" t="e">
        <f>IF(COUNTIF(Visualisations!F$42:F$44,E23)&gt;0,NA(),IF(ISNUMBER(E73),E73,NA()))</f>
        <v>#N/A</v>
      </c>
      <c r="F173" s="24" t="e">
        <f>IF(COUNTIF(Visualisations!G$42:G$44,F23)&gt;0,NA(),IF(ISNUMBER(F73),F73,NA()))</f>
        <v>#N/A</v>
      </c>
      <c r="G173" s="24" t="e">
        <f>IF(COUNTIF(Visualisations!H$42:H$44,G23)&gt;0,NA(),IF(ISNUMBER(G73),G73,NA()))</f>
        <v>#N/A</v>
      </c>
      <c r="H173" s="24" t="e">
        <f>IF(COUNTIF(Visualisations!I$42:I$44,H23)&gt;0,NA(),IF(ISNUMBER(H73),H73,NA()))</f>
        <v>#N/A</v>
      </c>
      <c r="I173" s="24" t="e">
        <f>IF(COUNTIF(Visualisations!J$42:J$44,I23)&gt;0,NA(),IF(ISNUMBER(I73),I73,NA()))</f>
        <v>#N/A</v>
      </c>
      <c r="J173" s="24" t="e">
        <f>IF(COUNTIF(Visualisations!K$42:K$44,J23)&gt;0,NA(),IF(ISNUMBER(J73),J73,NA()))</f>
        <v>#N/A</v>
      </c>
      <c r="K173" s="24" t="e">
        <f>IF(COUNTIF(Visualisations!L$42:L$44,K23)&gt;0,NA(),IF(ISNUMBER(K73),K73,NA()))</f>
        <v>#N/A</v>
      </c>
      <c r="L173" s="24" t="e">
        <f>IF(COUNTIF(Visualisations!M$42:M$44,L23)&gt;0,NA(),IF(ISNUMBER(L73),L73,NA()))</f>
        <v>#N/A</v>
      </c>
      <c r="M173" s="24" t="e">
        <f>IF(COUNTIF(Visualisations!N$42:N$44,M23)&gt;0,NA(),IF(ISNUMBER(M73),M73,NA()))</f>
        <v>#N/A</v>
      </c>
      <c r="N173" s="24" t="e">
        <f>IF(COUNTIF(Visualisations!O$42:O$44,N23)&gt;0,NA(),IF(ISNUMBER(N73),N73,NA()))</f>
        <v>#N/A</v>
      </c>
      <c r="O173" s="24" t="e">
        <f>IF(COUNTIF(Visualisations!P$42:P$44,O23)&gt;0,NA(),IF(ISNUMBER(O73),O73,NA()))</f>
        <v>#N/A</v>
      </c>
      <c r="P173" s="24" t="e">
        <f>IF(COUNTIF(Visualisations!Q$42:Q$44,P23)&gt;0,NA(),IF(ISNUMBER(P73),P73,NA()))</f>
        <v>#N/A</v>
      </c>
      <c r="Q173" s="24" t="e">
        <f>IF(COUNTIF(Visualisations!R$42:R$44,Q23)&gt;0,NA(),IF(ISNUMBER(Q73),Q73,NA()))</f>
        <v>#N/A</v>
      </c>
      <c r="R173" s="24" t="e">
        <f>IF(COUNTIF(Visualisations!S$42:S$44,R23)&gt;0,NA(),IF(ISNUMBER(R73),R73,NA()))</f>
        <v>#N/A</v>
      </c>
      <c r="S173" s="24" t="e">
        <f>IF(COUNTIF(Visualisations!T$42:T$44,S23)&gt;0,NA(),IF(ISNUMBER(S73),S73,NA()))</f>
        <v>#N/A</v>
      </c>
      <c r="T173" s="24" t="e">
        <f>IF(COUNTIF(Visualisations!U$42:U$44,T23)&gt;0,NA(),IF(ISNUMBER(T73),T73,NA()))</f>
        <v>#N/A</v>
      </c>
      <c r="U173" s="24" t="e">
        <f>IF(COUNTIF(Visualisations!V$42:V$44,U23)&gt;0,NA(),IF(ISNUMBER(U73),U73,NA()))</f>
        <v>#N/A</v>
      </c>
      <c r="V173" s="24"/>
    </row>
    <row r="174" spans="1:22" x14ac:dyDescent="0.2">
      <c r="A174" s="24" t="e">
        <f>IF(COUNTIF(Visualisations!B$42:B$44,A24)&gt;0,NA(),IF(ISNUMBER(A74),A74,NA()))</f>
        <v>#N/A</v>
      </c>
      <c r="B174" s="24" t="e">
        <f>IF(COUNTIF(Visualisations!C$42:C$44,B24)&gt;0,NA(),IF(ISNUMBER(B74),B74,NA()))</f>
        <v>#N/A</v>
      </c>
      <c r="C174" s="24" t="e">
        <f>IF(COUNTIF(Visualisations!D$42:D$44,C24)&gt;0,NA(),IF(ISNUMBER(C74),C74,NA()))</f>
        <v>#N/A</v>
      </c>
      <c r="D174" s="24" t="e">
        <f>IF(COUNTIF(Visualisations!E$42:E$44,D24)&gt;0,NA(),IF(ISNUMBER(D74),D74,NA()))</f>
        <v>#N/A</v>
      </c>
      <c r="E174" s="24" t="e">
        <f>IF(COUNTIF(Visualisations!F$42:F$44,E24)&gt;0,NA(),IF(ISNUMBER(E74),E74,NA()))</f>
        <v>#N/A</v>
      </c>
      <c r="F174" s="24" t="e">
        <f>IF(COUNTIF(Visualisations!G$42:G$44,F24)&gt;0,NA(),IF(ISNUMBER(F74),F74,NA()))</f>
        <v>#N/A</v>
      </c>
      <c r="G174" s="24" t="e">
        <f>IF(COUNTIF(Visualisations!H$42:H$44,G24)&gt;0,NA(),IF(ISNUMBER(G74),G74,NA()))</f>
        <v>#N/A</v>
      </c>
      <c r="H174" s="24" t="e">
        <f>IF(COUNTIF(Visualisations!I$42:I$44,H24)&gt;0,NA(),IF(ISNUMBER(H74),H74,NA()))</f>
        <v>#N/A</v>
      </c>
      <c r="I174" s="24" t="e">
        <f>IF(COUNTIF(Visualisations!J$42:J$44,I24)&gt;0,NA(),IF(ISNUMBER(I74),I74,NA()))</f>
        <v>#N/A</v>
      </c>
      <c r="J174" s="24" t="e">
        <f>IF(COUNTIF(Visualisations!K$42:K$44,J24)&gt;0,NA(),IF(ISNUMBER(J74),J74,NA()))</f>
        <v>#N/A</v>
      </c>
      <c r="K174" s="24" t="e">
        <f>IF(COUNTIF(Visualisations!L$42:L$44,K24)&gt;0,NA(),IF(ISNUMBER(K74),K74,NA()))</f>
        <v>#N/A</v>
      </c>
      <c r="L174" s="24" t="e">
        <f>IF(COUNTIF(Visualisations!M$42:M$44,L24)&gt;0,NA(),IF(ISNUMBER(L74),L74,NA()))</f>
        <v>#N/A</v>
      </c>
      <c r="M174" s="24" t="e">
        <f>IF(COUNTIF(Visualisations!N$42:N$44,M24)&gt;0,NA(),IF(ISNUMBER(M74),M74,NA()))</f>
        <v>#N/A</v>
      </c>
      <c r="N174" s="24" t="e">
        <f>IF(COUNTIF(Visualisations!O$42:O$44,N24)&gt;0,NA(),IF(ISNUMBER(N74),N74,NA()))</f>
        <v>#N/A</v>
      </c>
      <c r="O174" s="24" t="e">
        <f>IF(COUNTIF(Visualisations!P$42:P$44,O24)&gt;0,NA(),IF(ISNUMBER(O74),O74,NA()))</f>
        <v>#N/A</v>
      </c>
      <c r="P174" s="24" t="e">
        <f>IF(COUNTIF(Visualisations!Q$42:Q$44,P24)&gt;0,NA(),IF(ISNUMBER(P74),P74,NA()))</f>
        <v>#N/A</v>
      </c>
      <c r="Q174" s="24" t="e">
        <f>IF(COUNTIF(Visualisations!R$42:R$44,Q24)&gt;0,NA(),IF(ISNUMBER(Q74),Q74,NA()))</f>
        <v>#N/A</v>
      </c>
      <c r="R174" s="24" t="e">
        <f>IF(COUNTIF(Visualisations!S$42:S$44,R24)&gt;0,NA(),IF(ISNUMBER(R74),R74,NA()))</f>
        <v>#N/A</v>
      </c>
      <c r="S174" s="24" t="e">
        <f>IF(COUNTIF(Visualisations!T$42:T$44,S24)&gt;0,NA(),IF(ISNUMBER(S74),S74,NA()))</f>
        <v>#N/A</v>
      </c>
      <c r="T174" s="24" t="e">
        <f>IF(COUNTIF(Visualisations!U$42:U$44,T24)&gt;0,NA(),IF(ISNUMBER(T74),T74,NA()))</f>
        <v>#N/A</v>
      </c>
      <c r="U174" s="24" t="e">
        <f>IF(COUNTIF(Visualisations!V$42:V$44,U24)&gt;0,NA(),IF(ISNUMBER(U74),U74,NA()))</f>
        <v>#N/A</v>
      </c>
      <c r="V174" s="24"/>
    </row>
    <row r="175" spans="1:22" x14ac:dyDescent="0.2">
      <c r="A175" s="24" t="e">
        <f>IF(COUNTIF(Visualisations!B$42:B$44,A25)&gt;0,NA(),IF(ISNUMBER(A75),A75,NA()))</f>
        <v>#N/A</v>
      </c>
      <c r="B175" s="24" t="e">
        <f>IF(COUNTIF(Visualisations!C$42:C$44,B25)&gt;0,NA(),IF(ISNUMBER(B75),B75,NA()))</f>
        <v>#N/A</v>
      </c>
      <c r="C175" s="24" t="e">
        <f>IF(COUNTIF(Visualisations!D$42:D$44,C25)&gt;0,NA(),IF(ISNUMBER(C75),C75,NA()))</f>
        <v>#N/A</v>
      </c>
      <c r="D175" s="24" t="e">
        <f>IF(COUNTIF(Visualisations!E$42:E$44,D25)&gt;0,NA(),IF(ISNUMBER(D75),D75,NA()))</f>
        <v>#N/A</v>
      </c>
      <c r="E175" s="24" t="e">
        <f>IF(COUNTIF(Visualisations!F$42:F$44,E25)&gt;0,NA(),IF(ISNUMBER(E75),E75,NA()))</f>
        <v>#N/A</v>
      </c>
      <c r="F175" s="24" t="e">
        <f>IF(COUNTIF(Visualisations!G$42:G$44,F25)&gt;0,NA(),IF(ISNUMBER(F75),F75,NA()))</f>
        <v>#N/A</v>
      </c>
      <c r="G175" s="24" t="e">
        <f>IF(COUNTIF(Visualisations!H$42:H$44,G25)&gt;0,NA(),IF(ISNUMBER(G75),G75,NA()))</f>
        <v>#N/A</v>
      </c>
      <c r="H175" s="24" t="e">
        <f>IF(COUNTIF(Visualisations!I$42:I$44,H25)&gt;0,NA(),IF(ISNUMBER(H75),H75,NA()))</f>
        <v>#N/A</v>
      </c>
      <c r="I175" s="24" t="e">
        <f>IF(COUNTIF(Visualisations!J$42:J$44,I25)&gt;0,NA(),IF(ISNUMBER(I75),I75,NA()))</f>
        <v>#N/A</v>
      </c>
      <c r="J175" s="24" t="e">
        <f>IF(COUNTIF(Visualisations!K$42:K$44,J25)&gt;0,NA(),IF(ISNUMBER(J75),J75,NA()))</f>
        <v>#N/A</v>
      </c>
      <c r="K175" s="24" t="e">
        <f>IF(COUNTIF(Visualisations!L$42:L$44,K25)&gt;0,NA(),IF(ISNUMBER(K75),K75,NA()))</f>
        <v>#N/A</v>
      </c>
      <c r="L175" s="24" t="e">
        <f>IF(COUNTIF(Visualisations!M$42:M$44,L25)&gt;0,NA(),IF(ISNUMBER(L75),L75,NA()))</f>
        <v>#N/A</v>
      </c>
      <c r="M175" s="24" t="e">
        <f>IF(COUNTIF(Visualisations!N$42:N$44,M25)&gt;0,NA(),IF(ISNUMBER(M75),M75,NA()))</f>
        <v>#N/A</v>
      </c>
      <c r="N175" s="24" t="e">
        <f>IF(COUNTIF(Visualisations!O$42:O$44,N25)&gt;0,NA(),IF(ISNUMBER(N75),N75,NA()))</f>
        <v>#N/A</v>
      </c>
      <c r="O175" s="24" t="e">
        <f>IF(COUNTIF(Visualisations!P$42:P$44,O25)&gt;0,NA(),IF(ISNUMBER(O75),O75,NA()))</f>
        <v>#N/A</v>
      </c>
      <c r="P175" s="24" t="e">
        <f>IF(COUNTIF(Visualisations!Q$42:Q$44,P25)&gt;0,NA(),IF(ISNUMBER(P75),P75,NA()))</f>
        <v>#N/A</v>
      </c>
      <c r="Q175" s="24" t="e">
        <f>IF(COUNTIF(Visualisations!R$42:R$44,Q25)&gt;0,NA(),IF(ISNUMBER(Q75),Q75,NA()))</f>
        <v>#N/A</v>
      </c>
      <c r="R175" s="24" t="e">
        <f>IF(COUNTIF(Visualisations!S$42:S$44,R25)&gt;0,NA(),IF(ISNUMBER(R75),R75,NA()))</f>
        <v>#N/A</v>
      </c>
      <c r="S175" s="24" t="e">
        <f>IF(COUNTIF(Visualisations!T$42:T$44,S25)&gt;0,NA(),IF(ISNUMBER(S75),S75,NA()))</f>
        <v>#N/A</v>
      </c>
      <c r="T175" s="24" t="e">
        <f>IF(COUNTIF(Visualisations!U$42:U$44,T25)&gt;0,NA(),IF(ISNUMBER(T75),T75,NA()))</f>
        <v>#N/A</v>
      </c>
      <c r="U175" s="24" t="e">
        <f>IF(COUNTIF(Visualisations!V$42:V$44,U25)&gt;0,NA(),IF(ISNUMBER(U75),U75,NA()))</f>
        <v>#N/A</v>
      </c>
      <c r="V175" s="24"/>
    </row>
    <row r="176" spans="1:22" x14ac:dyDescent="0.2">
      <c r="A176" s="24" t="e">
        <f>IF(COUNTIF(Visualisations!B$42:B$44,A26)&gt;0,NA(),IF(ISNUMBER(A76),A76,NA()))</f>
        <v>#N/A</v>
      </c>
      <c r="B176" s="24" t="e">
        <f>IF(COUNTIF(Visualisations!C$42:C$44,B26)&gt;0,NA(),IF(ISNUMBER(B76),B76,NA()))</f>
        <v>#N/A</v>
      </c>
      <c r="C176" s="24" t="e">
        <f>IF(COUNTIF(Visualisations!D$42:D$44,C26)&gt;0,NA(),IF(ISNUMBER(C76),C76,NA()))</f>
        <v>#N/A</v>
      </c>
      <c r="D176" s="24" t="e">
        <f>IF(COUNTIF(Visualisations!E$42:E$44,D26)&gt;0,NA(),IF(ISNUMBER(D76),D76,NA()))</f>
        <v>#N/A</v>
      </c>
      <c r="E176" s="24" t="e">
        <f>IF(COUNTIF(Visualisations!F$42:F$44,E26)&gt;0,NA(),IF(ISNUMBER(E76),E76,NA()))</f>
        <v>#N/A</v>
      </c>
      <c r="F176" s="24" t="e">
        <f>IF(COUNTIF(Visualisations!G$42:G$44,F26)&gt;0,NA(),IF(ISNUMBER(F76),F76,NA()))</f>
        <v>#N/A</v>
      </c>
      <c r="G176" s="24" t="e">
        <f>IF(COUNTIF(Visualisations!H$42:H$44,G26)&gt;0,NA(),IF(ISNUMBER(G76),G76,NA()))</f>
        <v>#N/A</v>
      </c>
      <c r="H176" s="24" t="e">
        <f>IF(COUNTIF(Visualisations!I$42:I$44,H26)&gt;0,NA(),IF(ISNUMBER(H76),H76,NA()))</f>
        <v>#N/A</v>
      </c>
      <c r="I176" s="24" t="e">
        <f>IF(COUNTIF(Visualisations!J$42:J$44,I26)&gt;0,NA(),IF(ISNUMBER(I76),I76,NA()))</f>
        <v>#N/A</v>
      </c>
      <c r="J176" s="24" t="e">
        <f>IF(COUNTIF(Visualisations!K$42:K$44,J26)&gt;0,NA(),IF(ISNUMBER(J76),J76,NA()))</f>
        <v>#N/A</v>
      </c>
      <c r="K176" s="24" t="e">
        <f>IF(COUNTIF(Visualisations!L$42:L$44,K26)&gt;0,NA(),IF(ISNUMBER(K76),K76,NA()))</f>
        <v>#N/A</v>
      </c>
      <c r="L176" s="24" t="e">
        <f>IF(COUNTIF(Visualisations!M$42:M$44,L26)&gt;0,NA(),IF(ISNUMBER(L76),L76,NA()))</f>
        <v>#N/A</v>
      </c>
      <c r="M176" s="24" t="e">
        <f>IF(COUNTIF(Visualisations!N$42:N$44,M26)&gt;0,NA(),IF(ISNUMBER(M76),M76,NA()))</f>
        <v>#N/A</v>
      </c>
      <c r="N176" s="24" t="e">
        <f>IF(COUNTIF(Visualisations!O$42:O$44,N26)&gt;0,NA(),IF(ISNUMBER(N76),N76,NA()))</f>
        <v>#N/A</v>
      </c>
      <c r="O176" s="24" t="e">
        <f>IF(COUNTIF(Visualisations!P$42:P$44,O26)&gt;0,NA(),IF(ISNUMBER(O76),O76,NA()))</f>
        <v>#N/A</v>
      </c>
      <c r="P176" s="24" t="e">
        <f>IF(COUNTIF(Visualisations!Q$42:Q$44,P26)&gt;0,NA(),IF(ISNUMBER(P76),P76,NA()))</f>
        <v>#N/A</v>
      </c>
      <c r="Q176" s="24" t="e">
        <f>IF(COUNTIF(Visualisations!R$42:R$44,Q26)&gt;0,NA(),IF(ISNUMBER(Q76),Q76,NA()))</f>
        <v>#N/A</v>
      </c>
      <c r="R176" s="24" t="e">
        <f>IF(COUNTIF(Visualisations!S$42:S$44,R26)&gt;0,NA(),IF(ISNUMBER(R76),R76,NA()))</f>
        <v>#N/A</v>
      </c>
      <c r="S176" s="24" t="e">
        <f>IF(COUNTIF(Visualisations!T$42:T$44,S26)&gt;0,NA(),IF(ISNUMBER(S76),S76,NA()))</f>
        <v>#N/A</v>
      </c>
      <c r="T176" s="24" t="e">
        <f>IF(COUNTIF(Visualisations!U$42:U$44,T26)&gt;0,NA(),IF(ISNUMBER(T76),T76,NA()))</f>
        <v>#N/A</v>
      </c>
      <c r="U176" s="24" t="e">
        <f>IF(COUNTIF(Visualisations!V$42:V$44,U26)&gt;0,NA(),IF(ISNUMBER(U76),U76,NA()))</f>
        <v>#N/A</v>
      </c>
      <c r="V176" s="24"/>
    </row>
    <row r="177" spans="1:22" x14ac:dyDescent="0.2">
      <c r="A177" s="24" t="e">
        <f>IF(COUNTIF(Visualisations!B$42:B$44,A27)&gt;0,NA(),IF(ISNUMBER(A77),A77,NA()))</f>
        <v>#N/A</v>
      </c>
      <c r="B177" s="24" t="e">
        <f>IF(COUNTIF(Visualisations!C$42:C$44,B27)&gt;0,NA(),IF(ISNUMBER(B77),B77,NA()))</f>
        <v>#N/A</v>
      </c>
      <c r="C177" s="24" t="e">
        <f>IF(COUNTIF(Visualisations!D$42:D$44,C27)&gt;0,NA(),IF(ISNUMBER(C77),C77,NA()))</f>
        <v>#N/A</v>
      </c>
      <c r="D177" s="24" t="e">
        <f>IF(COUNTIF(Visualisations!E$42:E$44,D27)&gt;0,NA(),IF(ISNUMBER(D77),D77,NA()))</f>
        <v>#N/A</v>
      </c>
      <c r="E177" s="24" t="e">
        <f>IF(COUNTIF(Visualisations!F$42:F$44,E27)&gt;0,NA(),IF(ISNUMBER(E77),E77,NA()))</f>
        <v>#N/A</v>
      </c>
      <c r="F177" s="24" t="e">
        <f>IF(COUNTIF(Visualisations!G$42:G$44,F27)&gt;0,NA(),IF(ISNUMBER(F77),F77,NA()))</f>
        <v>#N/A</v>
      </c>
      <c r="G177" s="24" t="e">
        <f>IF(COUNTIF(Visualisations!H$42:H$44,G27)&gt;0,NA(),IF(ISNUMBER(G77),G77,NA()))</f>
        <v>#N/A</v>
      </c>
      <c r="H177" s="24" t="e">
        <f>IF(COUNTIF(Visualisations!I$42:I$44,H27)&gt;0,NA(),IF(ISNUMBER(H77),H77,NA()))</f>
        <v>#N/A</v>
      </c>
      <c r="I177" s="24" t="e">
        <f>IF(COUNTIF(Visualisations!J$42:J$44,I27)&gt;0,NA(),IF(ISNUMBER(I77),I77,NA()))</f>
        <v>#N/A</v>
      </c>
      <c r="J177" s="24" t="e">
        <f>IF(COUNTIF(Visualisations!K$42:K$44,J27)&gt;0,NA(),IF(ISNUMBER(J77),J77,NA()))</f>
        <v>#N/A</v>
      </c>
      <c r="K177" s="24" t="e">
        <f>IF(COUNTIF(Visualisations!L$42:L$44,K27)&gt;0,NA(),IF(ISNUMBER(K77),K77,NA()))</f>
        <v>#N/A</v>
      </c>
      <c r="L177" s="24" t="e">
        <f>IF(COUNTIF(Visualisations!M$42:M$44,L27)&gt;0,NA(),IF(ISNUMBER(L77),L77,NA()))</f>
        <v>#N/A</v>
      </c>
      <c r="M177" s="24" t="e">
        <f>IF(COUNTIF(Visualisations!N$42:N$44,M27)&gt;0,NA(),IF(ISNUMBER(M77),M77,NA()))</f>
        <v>#N/A</v>
      </c>
      <c r="N177" s="24" t="e">
        <f>IF(COUNTIF(Visualisations!O$42:O$44,N27)&gt;0,NA(),IF(ISNUMBER(N77),N77,NA()))</f>
        <v>#N/A</v>
      </c>
      <c r="O177" s="24" t="e">
        <f>IF(COUNTIF(Visualisations!P$42:P$44,O27)&gt;0,NA(),IF(ISNUMBER(O77),O77,NA()))</f>
        <v>#N/A</v>
      </c>
      <c r="P177" s="24" t="e">
        <f>IF(COUNTIF(Visualisations!Q$42:Q$44,P27)&gt;0,NA(),IF(ISNUMBER(P77),P77,NA()))</f>
        <v>#N/A</v>
      </c>
      <c r="Q177" s="24" t="e">
        <f>IF(COUNTIF(Visualisations!R$42:R$44,Q27)&gt;0,NA(),IF(ISNUMBER(Q77),Q77,NA()))</f>
        <v>#N/A</v>
      </c>
      <c r="R177" s="24" t="e">
        <f>IF(COUNTIF(Visualisations!S$42:S$44,R27)&gt;0,NA(),IF(ISNUMBER(R77),R77,NA()))</f>
        <v>#N/A</v>
      </c>
      <c r="S177" s="24" t="e">
        <f>IF(COUNTIF(Visualisations!T$42:T$44,S27)&gt;0,NA(),IF(ISNUMBER(S77),S77,NA()))</f>
        <v>#N/A</v>
      </c>
      <c r="T177" s="24" t="e">
        <f>IF(COUNTIF(Visualisations!U$42:U$44,T27)&gt;0,NA(),IF(ISNUMBER(T77),T77,NA()))</f>
        <v>#N/A</v>
      </c>
      <c r="U177" s="24" t="e">
        <f>IF(COUNTIF(Visualisations!V$42:V$44,U27)&gt;0,NA(),IF(ISNUMBER(U77),U77,NA()))</f>
        <v>#N/A</v>
      </c>
      <c r="V177" s="24"/>
    </row>
    <row r="178" spans="1:22" x14ac:dyDescent="0.2">
      <c r="A178" s="24" t="e">
        <f>IF(COUNTIF(Visualisations!B$42:B$44,A28)&gt;0,NA(),IF(ISNUMBER(A78),A78,NA()))</f>
        <v>#N/A</v>
      </c>
      <c r="B178" s="24" t="e">
        <f>IF(COUNTIF(Visualisations!C$42:C$44,B28)&gt;0,NA(),IF(ISNUMBER(B78),B78,NA()))</f>
        <v>#N/A</v>
      </c>
      <c r="C178" s="24" t="e">
        <f>IF(COUNTIF(Visualisations!D$42:D$44,C28)&gt;0,NA(),IF(ISNUMBER(C78),C78,NA()))</f>
        <v>#N/A</v>
      </c>
      <c r="D178" s="24" t="e">
        <f>IF(COUNTIF(Visualisations!E$42:E$44,D28)&gt;0,NA(),IF(ISNUMBER(D78),D78,NA()))</f>
        <v>#N/A</v>
      </c>
      <c r="E178" s="24" t="e">
        <f>IF(COUNTIF(Visualisations!F$42:F$44,E28)&gt;0,NA(),IF(ISNUMBER(E78),E78,NA()))</f>
        <v>#N/A</v>
      </c>
      <c r="F178" s="24" t="e">
        <f>IF(COUNTIF(Visualisations!G$42:G$44,F28)&gt;0,NA(),IF(ISNUMBER(F78),F78,NA()))</f>
        <v>#N/A</v>
      </c>
      <c r="G178" s="24" t="e">
        <f>IF(COUNTIF(Visualisations!H$42:H$44,G28)&gt;0,NA(),IF(ISNUMBER(G78),G78,NA()))</f>
        <v>#N/A</v>
      </c>
      <c r="H178" s="24" t="e">
        <f>IF(COUNTIF(Visualisations!I$42:I$44,H28)&gt;0,NA(),IF(ISNUMBER(H78),H78,NA()))</f>
        <v>#N/A</v>
      </c>
      <c r="I178" s="24" t="e">
        <f>IF(COUNTIF(Visualisations!J$42:J$44,I28)&gt;0,NA(),IF(ISNUMBER(I78),I78,NA()))</f>
        <v>#N/A</v>
      </c>
      <c r="J178" s="24" t="e">
        <f>IF(COUNTIF(Visualisations!K$42:K$44,J28)&gt;0,NA(),IF(ISNUMBER(J78),J78,NA()))</f>
        <v>#N/A</v>
      </c>
      <c r="K178" s="24" t="e">
        <f>IF(COUNTIF(Visualisations!L$42:L$44,K28)&gt;0,NA(),IF(ISNUMBER(K78),K78,NA()))</f>
        <v>#N/A</v>
      </c>
      <c r="L178" s="24" t="e">
        <f>IF(COUNTIF(Visualisations!M$42:M$44,L28)&gt;0,NA(),IF(ISNUMBER(L78),L78,NA()))</f>
        <v>#N/A</v>
      </c>
      <c r="M178" s="24" t="e">
        <f>IF(COUNTIF(Visualisations!N$42:N$44,M28)&gt;0,NA(),IF(ISNUMBER(M78),M78,NA()))</f>
        <v>#N/A</v>
      </c>
      <c r="N178" s="24" t="e">
        <f>IF(COUNTIF(Visualisations!O$42:O$44,N28)&gt;0,NA(),IF(ISNUMBER(N78),N78,NA()))</f>
        <v>#N/A</v>
      </c>
      <c r="O178" s="24" t="e">
        <f>IF(COUNTIF(Visualisations!P$42:P$44,O28)&gt;0,NA(),IF(ISNUMBER(O78),O78,NA()))</f>
        <v>#N/A</v>
      </c>
      <c r="P178" s="24" t="e">
        <f>IF(COUNTIF(Visualisations!Q$42:Q$44,P28)&gt;0,NA(),IF(ISNUMBER(P78),P78,NA()))</f>
        <v>#N/A</v>
      </c>
      <c r="Q178" s="24" t="e">
        <f>IF(COUNTIF(Visualisations!R$42:R$44,Q28)&gt;0,NA(),IF(ISNUMBER(Q78),Q78,NA()))</f>
        <v>#N/A</v>
      </c>
      <c r="R178" s="24" t="e">
        <f>IF(COUNTIF(Visualisations!S$42:S$44,R28)&gt;0,NA(),IF(ISNUMBER(R78),R78,NA()))</f>
        <v>#N/A</v>
      </c>
      <c r="S178" s="24" t="e">
        <f>IF(COUNTIF(Visualisations!T$42:T$44,S28)&gt;0,NA(),IF(ISNUMBER(S78),S78,NA()))</f>
        <v>#N/A</v>
      </c>
      <c r="T178" s="24" t="e">
        <f>IF(COUNTIF(Visualisations!U$42:U$44,T28)&gt;0,NA(),IF(ISNUMBER(T78),T78,NA()))</f>
        <v>#N/A</v>
      </c>
      <c r="U178" s="24" t="e">
        <f>IF(COUNTIF(Visualisations!V$42:V$44,U28)&gt;0,NA(),IF(ISNUMBER(U78),U78,NA()))</f>
        <v>#N/A</v>
      </c>
      <c r="V178" s="24"/>
    </row>
    <row r="179" spans="1:22" x14ac:dyDescent="0.2">
      <c r="A179" s="24" t="e">
        <f>IF(COUNTIF(Visualisations!B$42:B$44,A29)&gt;0,NA(),IF(ISNUMBER(A79),A79,NA()))</f>
        <v>#N/A</v>
      </c>
      <c r="B179" s="24" t="e">
        <f>IF(COUNTIF(Visualisations!C$42:C$44,B29)&gt;0,NA(),IF(ISNUMBER(B79),B79,NA()))</f>
        <v>#N/A</v>
      </c>
      <c r="C179" s="24" t="e">
        <f>IF(COUNTIF(Visualisations!D$42:D$44,C29)&gt;0,NA(),IF(ISNUMBER(C79),C79,NA()))</f>
        <v>#N/A</v>
      </c>
      <c r="D179" s="24" t="e">
        <f>IF(COUNTIF(Visualisations!E$42:E$44,D29)&gt;0,NA(),IF(ISNUMBER(D79),D79,NA()))</f>
        <v>#N/A</v>
      </c>
      <c r="E179" s="24" t="e">
        <f>IF(COUNTIF(Visualisations!F$42:F$44,E29)&gt;0,NA(),IF(ISNUMBER(E79),E79,NA()))</f>
        <v>#N/A</v>
      </c>
      <c r="F179" s="24" t="e">
        <f>IF(COUNTIF(Visualisations!G$42:G$44,F29)&gt;0,NA(),IF(ISNUMBER(F79),F79,NA()))</f>
        <v>#N/A</v>
      </c>
      <c r="G179" s="24" t="e">
        <f>IF(COUNTIF(Visualisations!H$42:H$44,G29)&gt;0,NA(),IF(ISNUMBER(G79),G79,NA()))</f>
        <v>#N/A</v>
      </c>
      <c r="H179" s="24" t="e">
        <f>IF(COUNTIF(Visualisations!I$42:I$44,H29)&gt;0,NA(),IF(ISNUMBER(H79),H79,NA()))</f>
        <v>#N/A</v>
      </c>
      <c r="I179" s="24" t="e">
        <f>IF(COUNTIF(Visualisations!J$42:J$44,I29)&gt;0,NA(),IF(ISNUMBER(I79),I79,NA()))</f>
        <v>#N/A</v>
      </c>
      <c r="J179" s="24" t="e">
        <f>IF(COUNTIF(Visualisations!K$42:K$44,J29)&gt;0,NA(),IF(ISNUMBER(J79),J79,NA()))</f>
        <v>#N/A</v>
      </c>
      <c r="K179" s="24" t="e">
        <f>IF(COUNTIF(Visualisations!L$42:L$44,K29)&gt;0,NA(),IF(ISNUMBER(K79),K79,NA()))</f>
        <v>#N/A</v>
      </c>
      <c r="L179" s="24" t="e">
        <f>IF(COUNTIF(Visualisations!M$42:M$44,L29)&gt;0,NA(),IF(ISNUMBER(L79),L79,NA()))</f>
        <v>#N/A</v>
      </c>
      <c r="M179" s="24" t="e">
        <f>IF(COUNTIF(Visualisations!N$42:N$44,M29)&gt;0,NA(),IF(ISNUMBER(M79),M79,NA()))</f>
        <v>#N/A</v>
      </c>
      <c r="N179" s="24" t="e">
        <f>IF(COUNTIF(Visualisations!O$42:O$44,N29)&gt;0,NA(),IF(ISNUMBER(N79),N79,NA()))</f>
        <v>#N/A</v>
      </c>
      <c r="O179" s="24" t="e">
        <f>IF(COUNTIF(Visualisations!P$42:P$44,O29)&gt;0,NA(),IF(ISNUMBER(O79),O79,NA()))</f>
        <v>#N/A</v>
      </c>
      <c r="P179" s="24" t="e">
        <f>IF(COUNTIF(Visualisations!Q$42:Q$44,P29)&gt;0,NA(),IF(ISNUMBER(P79),P79,NA()))</f>
        <v>#N/A</v>
      </c>
      <c r="Q179" s="24" t="e">
        <f>IF(COUNTIF(Visualisations!R$42:R$44,Q29)&gt;0,NA(),IF(ISNUMBER(Q79),Q79,NA()))</f>
        <v>#N/A</v>
      </c>
      <c r="R179" s="24" t="e">
        <f>IF(COUNTIF(Visualisations!S$42:S$44,R29)&gt;0,NA(),IF(ISNUMBER(R79),R79,NA()))</f>
        <v>#N/A</v>
      </c>
      <c r="S179" s="24" t="e">
        <f>IF(COUNTIF(Visualisations!T$42:T$44,S29)&gt;0,NA(),IF(ISNUMBER(S79),S79,NA()))</f>
        <v>#N/A</v>
      </c>
      <c r="T179" s="24" t="e">
        <f>IF(COUNTIF(Visualisations!U$42:U$44,T29)&gt;0,NA(),IF(ISNUMBER(T79),T79,NA()))</f>
        <v>#N/A</v>
      </c>
      <c r="U179" s="24" t="e">
        <f>IF(COUNTIF(Visualisations!V$42:V$44,U29)&gt;0,NA(),IF(ISNUMBER(U79),U79,NA()))</f>
        <v>#N/A</v>
      </c>
      <c r="V179" s="24"/>
    </row>
    <row r="180" spans="1:22" x14ac:dyDescent="0.2">
      <c r="A180" s="24" t="e">
        <f>IF(COUNTIF(Visualisations!B$42:B$44,A30)&gt;0,NA(),IF(ISNUMBER(A80),A80,NA()))</f>
        <v>#N/A</v>
      </c>
      <c r="B180" s="24" t="e">
        <f>IF(COUNTIF(Visualisations!C$42:C$44,B30)&gt;0,NA(),IF(ISNUMBER(B80),B80,NA()))</f>
        <v>#N/A</v>
      </c>
      <c r="C180" s="24" t="e">
        <f>IF(COUNTIF(Visualisations!D$42:D$44,C30)&gt;0,NA(),IF(ISNUMBER(C80),C80,NA()))</f>
        <v>#N/A</v>
      </c>
      <c r="D180" s="24" t="e">
        <f>IF(COUNTIF(Visualisations!E$42:E$44,D30)&gt;0,NA(),IF(ISNUMBER(D80),D80,NA()))</f>
        <v>#N/A</v>
      </c>
      <c r="E180" s="24" t="e">
        <f>IF(COUNTIF(Visualisations!F$42:F$44,E30)&gt;0,NA(),IF(ISNUMBER(E80),E80,NA()))</f>
        <v>#N/A</v>
      </c>
      <c r="F180" s="24" t="e">
        <f>IF(COUNTIF(Visualisations!G$42:G$44,F30)&gt;0,NA(),IF(ISNUMBER(F80),F80,NA()))</f>
        <v>#N/A</v>
      </c>
      <c r="G180" s="24" t="e">
        <f>IF(COUNTIF(Visualisations!H$42:H$44,G30)&gt;0,NA(),IF(ISNUMBER(G80),G80,NA()))</f>
        <v>#N/A</v>
      </c>
      <c r="H180" s="24" t="e">
        <f>IF(COUNTIF(Visualisations!I$42:I$44,H30)&gt;0,NA(),IF(ISNUMBER(H80),H80,NA()))</f>
        <v>#N/A</v>
      </c>
      <c r="I180" s="24" t="e">
        <f>IF(COUNTIF(Visualisations!J$42:J$44,I30)&gt;0,NA(),IF(ISNUMBER(I80),I80,NA()))</f>
        <v>#N/A</v>
      </c>
      <c r="J180" s="24" t="e">
        <f>IF(COUNTIF(Visualisations!K$42:K$44,J30)&gt;0,NA(),IF(ISNUMBER(J80),J80,NA()))</f>
        <v>#N/A</v>
      </c>
      <c r="K180" s="24" t="e">
        <f>IF(COUNTIF(Visualisations!L$42:L$44,K30)&gt;0,NA(),IF(ISNUMBER(K80),K80,NA()))</f>
        <v>#N/A</v>
      </c>
      <c r="L180" s="24" t="e">
        <f>IF(COUNTIF(Visualisations!M$42:M$44,L30)&gt;0,NA(),IF(ISNUMBER(L80),L80,NA()))</f>
        <v>#N/A</v>
      </c>
      <c r="M180" s="24" t="e">
        <f>IF(COUNTIF(Visualisations!N$42:N$44,M30)&gt;0,NA(),IF(ISNUMBER(M80),M80,NA()))</f>
        <v>#N/A</v>
      </c>
      <c r="N180" s="24" t="e">
        <f>IF(COUNTIF(Visualisations!O$42:O$44,N30)&gt;0,NA(),IF(ISNUMBER(N80),N80,NA()))</f>
        <v>#N/A</v>
      </c>
      <c r="O180" s="24" t="e">
        <f>IF(COUNTIF(Visualisations!P$42:P$44,O30)&gt;0,NA(),IF(ISNUMBER(O80),O80,NA()))</f>
        <v>#N/A</v>
      </c>
      <c r="P180" s="24" t="e">
        <f>IF(COUNTIF(Visualisations!Q$42:Q$44,P30)&gt;0,NA(),IF(ISNUMBER(P80),P80,NA()))</f>
        <v>#N/A</v>
      </c>
      <c r="Q180" s="24" t="e">
        <f>IF(COUNTIF(Visualisations!R$42:R$44,Q30)&gt;0,NA(),IF(ISNUMBER(Q80),Q80,NA()))</f>
        <v>#N/A</v>
      </c>
      <c r="R180" s="24" t="e">
        <f>IF(COUNTIF(Visualisations!S$42:S$44,R30)&gt;0,NA(),IF(ISNUMBER(R80),R80,NA()))</f>
        <v>#N/A</v>
      </c>
      <c r="S180" s="24" t="e">
        <f>IF(COUNTIF(Visualisations!T$42:T$44,S30)&gt;0,NA(),IF(ISNUMBER(S80),S80,NA()))</f>
        <v>#N/A</v>
      </c>
      <c r="T180" s="24" t="e">
        <f>IF(COUNTIF(Visualisations!U$42:U$44,T30)&gt;0,NA(),IF(ISNUMBER(T80),T80,NA()))</f>
        <v>#N/A</v>
      </c>
      <c r="U180" s="24" t="e">
        <f>IF(COUNTIF(Visualisations!V$42:V$44,U30)&gt;0,NA(),IF(ISNUMBER(U80),U80,NA()))</f>
        <v>#N/A</v>
      </c>
      <c r="V180" s="24"/>
    </row>
    <row r="181" spans="1:22" x14ac:dyDescent="0.2">
      <c r="A181" s="24" t="e">
        <f>IF(COUNTIF(Visualisations!B$42:B$44,A31)&gt;0,NA(),IF(ISNUMBER(A81),A81,NA()))</f>
        <v>#N/A</v>
      </c>
      <c r="B181" s="24" t="e">
        <f>IF(COUNTIF(Visualisations!C$42:C$44,B31)&gt;0,NA(),IF(ISNUMBER(B81),B81,NA()))</f>
        <v>#N/A</v>
      </c>
      <c r="C181" s="24" t="e">
        <f>IF(COUNTIF(Visualisations!D$42:D$44,C31)&gt;0,NA(),IF(ISNUMBER(C81),C81,NA()))</f>
        <v>#N/A</v>
      </c>
      <c r="D181" s="24" t="e">
        <f>IF(COUNTIF(Visualisations!E$42:E$44,D31)&gt;0,NA(),IF(ISNUMBER(D81),D81,NA()))</f>
        <v>#N/A</v>
      </c>
      <c r="E181" s="24" t="e">
        <f>IF(COUNTIF(Visualisations!F$42:F$44,E31)&gt;0,NA(),IF(ISNUMBER(E81),E81,NA()))</f>
        <v>#N/A</v>
      </c>
      <c r="F181" s="24" t="e">
        <f>IF(COUNTIF(Visualisations!G$42:G$44,F31)&gt;0,NA(),IF(ISNUMBER(F81),F81,NA()))</f>
        <v>#N/A</v>
      </c>
      <c r="G181" s="24" t="e">
        <f>IF(COUNTIF(Visualisations!H$42:H$44,G31)&gt;0,NA(),IF(ISNUMBER(G81),G81,NA()))</f>
        <v>#N/A</v>
      </c>
      <c r="H181" s="24" t="e">
        <f>IF(COUNTIF(Visualisations!I$42:I$44,H31)&gt;0,NA(),IF(ISNUMBER(H81),H81,NA()))</f>
        <v>#N/A</v>
      </c>
      <c r="I181" s="24" t="e">
        <f>IF(COUNTIF(Visualisations!J$42:J$44,I31)&gt;0,NA(),IF(ISNUMBER(I81),I81,NA()))</f>
        <v>#N/A</v>
      </c>
      <c r="J181" s="24" t="e">
        <f>IF(COUNTIF(Visualisations!K$42:K$44,J31)&gt;0,NA(),IF(ISNUMBER(J81),J81,NA()))</f>
        <v>#N/A</v>
      </c>
      <c r="K181" s="24" t="e">
        <f>IF(COUNTIF(Visualisations!L$42:L$44,K31)&gt;0,NA(),IF(ISNUMBER(K81),K81,NA()))</f>
        <v>#N/A</v>
      </c>
      <c r="L181" s="24" t="e">
        <f>IF(COUNTIF(Visualisations!M$42:M$44,L31)&gt;0,NA(),IF(ISNUMBER(L81),L81,NA()))</f>
        <v>#N/A</v>
      </c>
      <c r="M181" s="24" t="e">
        <f>IF(COUNTIF(Visualisations!N$42:N$44,M31)&gt;0,NA(),IF(ISNUMBER(M81),M81,NA()))</f>
        <v>#N/A</v>
      </c>
      <c r="N181" s="24" t="e">
        <f>IF(COUNTIF(Visualisations!O$42:O$44,N31)&gt;0,NA(),IF(ISNUMBER(N81),N81,NA()))</f>
        <v>#N/A</v>
      </c>
      <c r="O181" s="24" t="e">
        <f>IF(COUNTIF(Visualisations!P$42:P$44,O31)&gt;0,NA(),IF(ISNUMBER(O81),O81,NA()))</f>
        <v>#N/A</v>
      </c>
      <c r="P181" s="24" t="e">
        <f>IF(COUNTIF(Visualisations!Q$42:Q$44,P31)&gt;0,NA(),IF(ISNUMBER(P81),P81,NA()))</f>
        <v>#N/A</v>
      </c>
      <c r="Q181" s="24" t="e">
        <f>IF(COUNTIF(Visualisations!R$42:R$44,Q31)&gt;0,NA(),IF(ISNUMBER(Q81),Q81,NA()))</f>
        <v>#N/A</v>
      </c>
      <c r="R181" s="24" t="e">
        <f>IF(COUNTIF(Visualisations!S$42:S$44,R31)&gt;0,NA(),IF(ISNUMBER(R81),R81,NA()))</f>
        <v>#N/A</v>
      </c>
      <c r="S181" s="24" t="e">
        <f>IF(COUNTIF(Visualisations!T$42:T$44,S31)&gt;0,NA(),IF(ISNUMBER(S81),S81,NA()))</f>
        <v>#N/A</v>
      </c>
      <c r="T181" s="24" t="e">
        <f>IF(COUNTIF(Visualisations!U$42:U$44,T31)&gt;0,NA(),IF(ISNUMBER(T81),T81,NA()))</f>
        <v>#N/A</v>
      </c>
      <c r="U181" s="24" t="e">
        <f>IF(COUNTIF(Visualisations!V$42:V$44,U31)&gt;0,NA(),IF(ISNUMBER(U81),U81,NA()))</f>
        <v>#N/A</v>
      </c>
      <c r="V181" s="24"/>
    </row>
    <row r="182" spans="1:22" x14ac:dyDescent="0.2">
      <c r="A182" s="24" t="e">
        <f>IF(COUNTIF(Visualisations!B$42:B$44,A32)&gt;0,NA(),IF(ISNUMBER(A82),A82,NA()))</f>
        <v>#N/A</v>
      </c>
      <c r="B182" s="24" t="e">
        <f>IF(COUNTIF(Visualisations!C$42:C$44,B32)&gt;0,NA(),IF(ISNUMBER(B82),B82,NA()))</f>
        <v>#N/A</v>
      </c>
      <c r="C182" s="24" t="e">
        <f>IF(COUNTIF(Visualisations!D$42:D$44,C32)&gt;0,NA(),IF(ISNUMBER(C82),C82,NA()))</f>
        <v>#N/A</v>
      </c>
      <c r="D182" s="24" t="e">
        <f>IF(COUNTIF(Visualisations!E$42:E$44,D32)&gt;0,NA(),IF(ISNUMBER(D82),D82,NA()))</f>
        <v>#N/A</v>
      </c>
      <c r="E182" s="24" t="e">
        <f>IF(COUNTIF(Visualisations!F$42:F$44,E32)&gt;0,NA(),IF(ISNUMBER(E82),E82,NA()))</f>
        <v>#N/A</v>
      </c>
      <c r="F182" s="24" t="e">
        <f>IF(COUNTIF(Visualisations!G$42:G$44,F32)&gt;0,NA(),IF(ISNUMBER(F82),F82,NA()))</f>
        <v>#N/A</v>
      </c>
      <c r="G182" s="24" t="e">
        <f>IF(COUNTIF(Visualisations!H$42:H$44,G32)&gt;0,NA(),IF(ISNUMBER(G82),G82,NA()))</f>
        <v>#N/A</v>
      </c>
      <c r="H182" s="24" t="e">
        <f>IF(COUNTIF(Visualisations!I$42:I$44,H32)&gt;0,NA(),IF(ISNUMBER(H82),H82,NA()))</f>
        <v>#N/A</v>
      </c>
      <c r="I182" s="24" t="e">
        <f>IF(COUNTIF(Visualisations!J$42:J$44,I32)&gt;0,NA(),IF(ISNUMBER(I82),I82,NA()))</f>
        <v>#N/A</v>
      </c>
      <c r="J182" s="24" t="e">
        <f>IF(COUNTIF(Visualisations!K$42:K$44,J32)&gt;0,NA(),IF(ISNUMBER(J82),J82,NA()))</f>
        <v>#N/A</v>
      </c>
      <c r="K182" s="24" t="e">
        <f>IF(COUNTIF(Visualisations!L$42:L$44,K32)&gt;0,NA(),IF(ISNUMBER(K82),K82,NA()))</f>
        <v>#N/A</v>
      </c>
      <c r="L182" s="24" t="e">
        <f>IF(COUNTIF(Visualisations!M$42:M$44,L32)&gt;0,NA(),IF(ISNUMBER(L82),L82,NA()))</f>
        <v>#N/A</v>
      </c>
      <c r="M182" s="24" t="e">
        <f>IF(COUNTIF(Visualisations!N$42:N$44,M32)&gt;0,NA(),IF(ISNUMBER(M82),M82,NA()))</f>
        <v>#N/A</v>
      </c>
      <c r="N182" s="24" t="e">
        <f>IF(COUNTIF(Visualisations!O$42:O$44,N32)&gt;0,NA(),IF(ISNUMBER(N82),N82,NA()))</f>
        <v>#N/A</v>
      </c>
      <c r="O182" s="24" t="e">
        <f>IF(COUNTIF(Visualisations!P$42:P$44,O32)&gt;0,NA(),IF(ISNUMBER(O82),O82,NA()))</f>
        <v>#N/A</v>
      </c>
      <c r="P182" s="24" t="e">
        <f>IF(COUNTIF(Visualisations!Q$42:Q$44,P32)&gt;0,NA(),IF(ISNUMBER(P82),P82,NA()))</f>
        <v>#N/A</v>
      </c>
      <c r="Q182" s="24" t="e">
        <f>IF(COUNTIF(Visualisations!R$42:R$44,Q32)&gt;0,NA(),IF(ISNUMBER(Q82),Q82,NA()))</f>
        <v>#N/A</v>
      </c>
      <c r="R182" s="24" t="e">
        <f>IF(COUNTIF(Visualisations!S$42:S$44,R32)&gt;0,NA(),IF(ISNUMBER(R82),R82,NA()))</f>
        <v>#N/A</v>
      </c>
      <c r="S182" s="24" t="e">
        <f>IF(COUNTIF(Visualisations!T$42:T$44,S32)&gt;0,NA(),IF(ISNUMBER(S82),S82,NA()))</f>
        <v>#N/A</v>
      </c>
      <c r="T182" s="24" t="e">
        <f>IF(COUNTIF(Visualisations!U$42:U$44,T32)&gt;0,NA(),IF(ISNUMBER(T82),T82,NA()))</f>
        <v>#N/A</v>
      </c>
      <c r="U182" s="24" t="e">
        <f>IF(COUNTIF(Visualisations!V$42:V$44,U32)&gt;0,NA(),IF(ISNUMBER(U82),U82,NA()))</f>
        <v>#N/A</v>
      </c>
      <c r="V182" s="24"/>
    </row>
    <row r="183" spans="1:22" x14ac:dyDescent="0.2">
      <c r="A183" s="24" t="e">
        <f>IF(COUNTIF(Visualisations!B$42:B$44,A33)&gt;0,NA(),IF(ISNUMBER(A83),A83,NA()))</f>
        <v>#N/A</v>
      </c>
      <c r="B183" s="24" t="e">
        <f>IF(COUNTIF(Visualisations!C$42:C$44,B33)&gt;0,NA(),IF(ISNUMBER(B83),B83,NA()))</f>
        <v>#N/A</v>
      </c>
      <c r="C183" s="24" t="e">
        <f>IF(COUNTIF(Visualisations!D$42:D$44,C33)&gt;0,NA(),IF(ISNUMBER(C83),C83,NA()))</f>
        <v>#N/A</v>
      </c>
      <c r="D183" s="24" t="e">
        <f>IF(COUNTIF(Visualisations!E$42:E$44,D33)&gt;0,NA(),IF(ISNUMBER(D83),D83,NA()))</f>
        <v>#N/A</v>
      </c>
      <c r="E183" s="24" t="e">
        <f>IF(COUNTIF(Visualisations!F$42:F$44,E33)&gt;0,NA(),IF(ISNUMBER(E83),E83,NA()))</f>
        <v>#N/A</v>
      </c>
      <c r="F183" s="24" t="e">
        <f>IF(COUNTIF(Visualisations!G$42:G$44,F33)&gt;0,NA(),IF(ISNUMBER(F83),F83,NA()))</f>
        <v>#N/A</v>
      </c>
      <c r="G183" s="24" t="e">
        <f>IF(COUNTIF(Visualisations!H$42:H$44,G33)&gt;0,NA(),IF(ISNUMBER(G83),G83,NA()))</f>
        <v>#N/A</v>
      </c>
      <c r="H183" s="24" t="e">
        <f>IF(COUNTIF(Visualisations!I$42:I$44,H33)&gt;0,NA(),IF(ISNUMBER(H83),H83,NA()))</f>
        <v>#N/A</v>
      </c>
      <c r="I183" s="24" t="e">
        <f>IF(COUNTIF(Visualisations!J$42:J$44,I33)&gt;0,NA(),IF(ISNUMBER(I83),I83,NA()))</f>
        <v>#N/A</v>
      </c>
      <c r="J183" s="24" t="e">
        <f>IF(COUNTIF(Visualisations!K$42:K$44,J33)&gt;0,NA(),IF(ISNUMBER(J83),J83,NA()))</f>
        <v>#N/A</v>
      </c>
      <c r="K183" s="24" t="e">
        <f>IF(COUNTIF(Visualisations!L$42:L$44,K33)&gt;0,NA(),IF(ISNUMBER(K83),K83,NA()))</f>
        <v>#N/A</v>
      </c>
      <c r="L183" s="24" t="e">
        <f>IF(COUNTIF(Visualisations!M$42:M$44,L33)&gt;0,NA(),IF(ISNUMBER(L83),L83,NA()))</f>
        <v>#N/A</v>
      </c>
      <c r="M183" s="24" t="e">
        <f>IF(COUNTIF(Visualisations!N$42:N$44,M33)&gt;0,NA(),IF(ISNUMBER(M83),M83,NA()))</f>
        <v>#N/A</v>
      </c>
      <c r="N183" s="24" t="e">
        <f>IF(COUNTIF(Visualisations!O$42:O$44,N33)&gt;0,NA(),IF(ISNUMBER(N83),N83,NA()))</f>
        <v>#N/A</v>
      </c>
      <c r="O183" s="24" t="e">
        <f>IF(COUNTIF(Visualisations!P$42:P$44,O33)&gt;0,NA(),IF(ISNUMBER(O83),O83,NA()))</f>
        <v>#N/A</v>
      </c>
      <c r="P183" s="24" t="e">
        <f>IF(COUNTIF(Visualisations!Q$42:Q$44,P33)&gt;0,NA(),IF(ISNUMBER(P83),P83,NA()))</f>
        <v>#N/A</v>
      </c>
      <c r="Q183" s="24" t="e">
        <f>IF(COUNTIF(Visualisations!R$42:R$44,Q33)&gt;0,NA(),IF(ISNUMBER(Q83),Q83,NA()))</f>
        <v>#N/A</v>
      </c>
      <c r="R183" s="24" t="e">
        <f>IF(COUNTIF(Visualisations!S$42:S$44,R33)&gt;0,NA(),IF(ISNUMBER(R83),R83,NA()))</f>
        <v>#N/A</v>
      </c>
      <c r="S183" s="24" t="e">
        <f>IF(COUNTIF(Visualisations!T$42:T$44,S33)&gt;0,NA(),IF(ISNUMBER(S83),S83,NA()))</f>
        <v>#N/A</v>
      </c>
      <c r="T183" s="24" t="e">
        <f>IF(COUNTIF(Visualisations!U$42:U$44,T33)&gt;0,NA(),IF(ISNUMBER(T83),T83,NA()))</f>
        <v>#N/A</v>
      </c>
      <c r="U183" s="24" t="e">
        <f>IF(COUNTIF(Visualisations!V$42:V$44,U33)&gt;0,NA(),IF(ISNUMBER(U83),U83,NA()))</f>
        <v>#N/A</v>
      </c>
      <c r="V183" s="24"/>
    </row>
    <row r="184" spans="1:22" x14ac:dyDescent="0.2">
      <c r="A184" s="24" t="e">
        <f>IF(COUNTIF(Visualisations!B$42:B$44,A34)&gt;0,NA(),IF(ISNUMBER(A84),A84,NA()))</f>
        <v>#N/A</v>
      </c>
      <c r="B184" s="24" t="e">
        <f>IF(COUNTIF(Visualisations!C$42:C$44,B34)&gt;0,NA(),IF(ISNUMBER(B84),B84,NA()))</f>
        <v>#N/A</v>
      </c>
      <c r="C184" s="24" t="e">
        <f>IF(COUNTIF(Visualisations!D$42:D$44,C34)&gt;0,NA(),IF(ISNUMBER(C84),C84,NA()))</f>
        <v>#N/A</v>
      </c>
      <c r="D184" s="24" t="e">
        <f>IF(COUNTIF(Visualisations!E$42:E$44,D34)&gt;0,NA(),IF(ISNUMBER(D84),D84,NA()))</f>
        <v>#N/A</v>
      </c>
      <c r="E184" s="24" t="e">
        <f>IF(COUNTIF(Visualisations!F$42:F$44,E34)&gt;0,NA(),IF(ISNUMBER(E84),E84,NA()))</f>
        <v>#N/A</v>
      </c>
      <c r="F184" s="24" t="e">
        <f>IF(COUNTIF(Visualisations!G$42:G$44,F34)&gt;0,NA(),IF(ISNUMBER(F84),F84,NA()))</f>
        <v>#N/A</v>
      </c>
      <c r="G184" s="24" t="e">
        <f>IF(COUNTIF(Visualisations!H$42:H$44,G34)&gt;0,NA(),IF(ISNUMBER(G84),G84,NA()))</f>
        <v>#N/A</v>
      </c>
      <c r="H184" s="24" t="e">
        <f>IF(COUNTIF(Visualisations!I$42:I$44,H34)&gt;0,NA(),IF(ISNUMBER(H84),H84,NA()))</f>
        <v>#N/A</v>
      </c>
      <c r="I184" s="24" t="e">
        <f>IF(COUNTIF(Visualisations!J$42:J$44,I34)&gt;0,NA(),IF(ISNUMBER(I84),I84,NA()))</f>
        <v>#N/A</v>
      </c>
      <c r="J184" s="24" t="e">
        <f>IF(COUNTIF(Visualisations!K$42:K$44,J34)&gt;0,NA(),IF(ISNUMBER(J84),J84,NA()))</f>
        <v>#N/A</v>
      </c>
      <c r="K184" s="24" t="e">
        <f>IF(COUNTIF(Visualisations!L$42:L$44,K34)&gt;0,NA(),IF(ISNUMBER(K84),K84,NA()))</f>
        <v>#N/A</v>
      </c>
      <c r="L184" s="24" t="e">
        <f>IF(COUNTIF(Visualisations!M$42:M$44,L34)&gt;0,NA(),IF(ISNUMBER(L84),L84,NA()))</f>
        <v>#N/A</v>
      </c>
      <c r="M184" s="24" t="e">
        <f>IF(COUNTIF(Visualisations!N$42:N$44,M34)&gt;0,NA(),IF(ISNUMBER(M84),M84,NA()))</f>
        <v>#N/A</v>
      </c>
      <c r="N184" s="24" t="e">
        <f>IF(COUNTIF(Visualisations!O$42:O$44,N34)&gt;0,NA(),IF(ISNUMBER(N84),N84,NA()))</f>
        <v>#N/A</v>
      </c>
      <c r="O184" s="24" t="e">
        <f>IF(COUNTIF(Visualisations!P$42:P$44,O34)&gt;0,NA(),IF(ISNUMBER(O84),O84,NA()))</f>
        <v>#N/A</v>
      </c>
      <c r="P184" s="24" t="e">
        <f>IF(COUNTIF(Visualisations!Q$42:Q$44,P34)&gt;0,NA(),IF(ISNUMBER(P84),P84,NA()))</f>
        <v>#N/A</v>
      </c>
      <c r="Q184" s="24" t="e">
        <f>IF(COUNTIF(Visualisations!R$42:R$44,Q34)&gt;0,NA(),IF(ISNUMBER(Q84),Q84,NA()))</f>
        <v>#N/A</v>
      </c>
      <c r="R184" s="24" t="e">
        <f>IF(COUNTIF(Visualisations!S$42:S$44,R34)&gt;0,NA(),IF(ISNUMBER(R84),R84,NA()))</f>
        <v>#N/A</v>
      </c>
      <c r="S184" s="24" t="e">
        <f>IF(COUNTIF(Visualisations!T$42:T$44,S34)&gt;0,NA(),IF(ISNUMBER(S84),S84,NA()))</f>
        <v>#N/A</v>
      </c>
      <c r="T184" s="24" t="e">
        <f>IF(COUNTIF(Visualisations!U$42:U$44,T34)&gt;0,NA(),IF(ISNUMBER(T84),T84,NA()))</f>
        <v>#N/A</v>
      </c>
      <c r="U184" s="24" t="e">
        <f>IF(COUNTIF(Visualisations!V$42:V$44,U34)&gt;0,NA(),IF(ISNUMBER(U84),U84,NA()))</f>
        <v>#N/A</v>
      </c>
      <c r="V184" s="24"/>
    </row>
    <row r="185" spans="1:22" x14ac:dyDescent="0.2">
      <c r="A185" s="24" t="e">
        <f>IF(COUNTIF(Visualisations!B$42:B$44,A35)&gt;0,NA(),IF(ISNUMBER(A85),A85,NA()))</f>
        <v>#N/A</v>
      </c>
      <c r="B185" s="24" t="e">
        <f>IF(COUNTIF(Visualisations!C$42:C$44,B35)&gt;0,NA(),IF(ISNUMBER(B85),B85,NA()))</f>
        <v>#N/A</v>
      </c>
      <c r="C185" s="24" t="e">
        <f>IF(COUNTIF(Visualisations!D$42:D$44,C35)&gt;0,NA(),IF(ISNUMBER(C85),C85,NA()))</f>
        <v>#N/A</v>
      </c>
      <c r="D185" s="24" t="e">
        <f>IF(COUNTIF(Visualisations!E$42:E$44,D35)&gt;0,NA(),IF(ISNUMBER(D85),D85,NA()))</f>
        <v>#N/A</v>
      </c>
      <c r="E185" s="24" t="e">
        <f>IF(COUNTIF(Visualisations!F$42:F$44,E35)&gt;0,NA(),IF(ISNUMBER(E85),E85,NA()))</f>
        <v>#N/A</v>
      </c>
      <c r="F185" s="24" t="e">
        <f>IF(COUNTIF(Visualisations!G$42:G$44,F35)&gt;0,NA(),IF(ISNUMBER(F85),F85,NA()))</f>
        <v>#N/A</v>
      </c>
      <c r="G185" s="24" t="e">
        <f>IF(COUNTIF(Visualisations!H$42:H$44,G35)&gt;0,NA(),IF(ISNUMBER(G85),G85,NA()))</f>
        <v>#N/A</v>
      </c>
      <c r="H185" s="24" t="e">
        <f>IF(COUNTIF(Visualisations!I$42:I$44,H35)&gt;0,NA(),IF(ISNUMBER(H85),H85,NA()))</f>
        <v>#N/A</v>
      </c>
      <c r="I185" s="24" t="e">
        <f>IF(COUNTIF(Visualisations!J$42:J$44,I35)&gt;0,NA(),IF(ISNUMBER(I85),I85,NA()))</f>
        <v>#N/A</v>
      </c>
      <c r="J185" s="24" t="e">
        <f>IF(COUNTIF(Visualisations!K$42:K$44,J35)&gt;0,NA(),IF(ISNUMBER(J85),J85,NA()))</f>
        <v>#N/A</v>
      </c>
      <c r="K185" s="24" t="e">
        <f>IF(COUNTIF(Visualisations!L$42:L$44,K35)&gt;0,NA(),IF(ISNUMBER(K85),K85,NA()))</f>
        <v>#N/A</v>
      </c>
      <c r="L185" s="24" t="e">
        <f>IF(COUNTIF(Visualisations!M$42:M$44,L35)&gt;0,NA(),IF(ISNUMBER(L85),L85,NA()))</f>
        <v>#N/A</v>
      </c>
      <c r="M185" s="24" t="e">
        <f>IF(COUNTIF(Visualisations!N$42:N$44,M35)&gt;0,NA(),IF(ISNUMBER(M85),M85,NA()))</f>
        <v>#N/A</v>
      </c>
      <c r="N185" s="24" t="e">
        <f>IF(COUNTIF(Visualisations!O$42:O$44,N35)&gt;0,NA(),IF(ISNUMBER(N85),N85,NA()))</f>
        <v>#N/A</v>
      </c>
      <c r="O185" s="24" t="e">
        <f>IF(COUNTIF(Visualisations!P$42:P$44,O35)&gt;0,NA(),IF(ISNUMBER(O85),O85,NA()))</f>
        <v>#N/A</v>
      </c>
      <c r="P185" s="24" t="e">
        <f>IF(COUNTIF(Visualisations!Q$42:Q$44,P35)&gt;0,NA(),IF(ISNUMBER(P85),P85,NA()))</f>
        <v>#N/A</v>
      </c>
      <c r="Q185" s="24" t="e">
        <f>IF(COUNTIF(Visualisations!R$42:R$44,Q35)&gt;0,NA(),IF(ISNUMBER(Q85),Q85,NA()))</f>
        <v>#N/A</v>
      </c>
      <c r="R185" s="24" t="e">
        <f>IF(COUNTIF(Visualisations!S$42:S$44,R35)&gt;0,NA(),IF(ISNUMBER(R85),R85,NA()))</f>
        <v>#N/A</v>
      </c>
      <c r="S185" s="24" t="e">
        <f>IF(COUNTIF(Visualisations!T$42:T$44,S35)&gt;0,NA(),IF(ISNUMBER(S85),S85,NA()))</f>
        <v>#N/A</v>
      </c>
      <c r="T185" s="24" t="e">
        <f>IF(COUNTIF(Visualisations!U$42:U$44,T35)&gt;0,NA(),IF(ISNUMBER(T85),T85,NA()))</f>
        <v>#N/A</v>
      </c>
      <c r="U185" s="24" t="e">
        <f>IF(COUNTIF(Visualisations!V$42:V$44,U35)&gt;0,NA(),IF(ISNUMBER(U85),U85,NA()))</f>
        <v>#N/A</v>
      </c>
      <c r="V185" s="24"/>
    </row>
    <row r="186" spans="1:22" x14ac:dyDescent="0.2">
      <c r="A186" s="24" t="e">
        <f>IF(COUNTIF(Visualisations!B$42:B$44,A36)&gt;0,NA(),IF(ISNUMBER(A86),A86,NA()))</f>
        <v>#N/A</v>
      </c>
      <c r="B186" s="24" t="e">
        <f>IF(COUNTIF(Visualisations!C$42:C$44,B36)&gt;0,NA(),IF(ISNUMBER(B86),B86,NA()))</f>
        <v>#N/A</v>
      </c>
      <c r="C186" s="24" t="e">
        <f>IF(COUNTIF(Visualisations!D$42:D$44,C36)&gt;0,NA(),IF(ISNUMBER(C86),C86,NA()))</f>
        <v>#N/A</v>
      </c>
      <c r="D186" s="24" t="e">
        <f>IF(COUNTIF(Visualisations!E$42:E$44,D36)&gt;0,NA(),IF(ISNUMBER(D86),D86,NA()))</f>
        <v>#N/A</v>
      </c>
      <c r="E186" s="24" t="e">
        <f>IF(COUNTIF(Visualisations!F$42:F$44,E36)&gt;0,NA(),IF(ISNUMBER(E86),E86,NA()))</f>
        <v>#N/A</v>
      </c>
      <c r="F186" s="24" t="e">
        <f>IF(COUNTIF(Visualisations!G$42:G$44,F36)&gt;0,NA(),IF(ISNUMBER(F86),F86,NA()))</f>
        <v>#N/A</v>
      </c>
      <c r="G186" s="24" t="e">
        <f>IF(COUNTIF(Visualisations!H$42:H$44,G36)&gt;0,NA(),IF(ISNUMBER(G86),G86,NA()))</f>
        <v>#N/A</v>
      </c>
      <c r="H186" s="24" t="e">
        <f>IF(COUNTIF(Visualisations!I$42:I$44,H36)&gt;0,NA(),IF(ISNUMBER(H86),H86,NA()))</f>
        <v>#N/A</v>
      </c>
      <c r="I186" s="24" t="e">
        <f>IF(COUNTIF(Visualisations!J$42:J$44,I36)&gt;0,NA(),IF(ISNUMBER(I86),I86,NA()))</f>
        <v>#N/A</v>
      </c>
      <c r="J186" s="24" t="e">
        <f>IF(COUNTIF(Visualisations!K$42:K$44,J36)&gt;0,NA(),IF(ISNUMBER(J86),J86,NA()))</f>
        <v>#N/A</v>
      </c>
      <c r="K186" s="24" t="e">
        <f>IF(COUNTIF(Visualisations!L$42:L$44,K36)&gt;0,NA(),IF(ISNUMBER(K86),K86,NA()))</f>
        <v>#N/A</v>
      </c>
      <c r="L186" s="24" t="e">
        <f>IF(COUNTIF(Visualisations!M$42:M$44,L36)&gt;0,NA(),IF(ISNUMBER(L86),L86,NA()))</f>
        <v>#N/A</v>
      </c>
      <c r="M186" s="24" t="e">
        <f>IF(COUNTIF(Visualisations!N$42:N$44,M36)&gt;0,NA(),IF(ISNUMBER(M86),M86,NA()))</f>
        <v>#N/A</v>
      </c>
      <c r="N186" s="24" t="e">
        <f>IF(COUNTIF(Visualisations!O$42:O$44,N36)&gt;0,NA(),IF(ISNUMBER(N86),N86,NA()))</f>
        <v>#N/A</v>
      </c>
      <c r="O186" s="24" t="e">
        <f>IF(COUNTIF(Visualisations!P$42:P$44,O36)&gt;0,NA(),IF(ISNUMBER(O86),O86,NA()))</f>
        <v>#N/A</v>
      </c>
      <c r="P186" s="24" t="e">
        <f>IF(COUNTIF(Visualisations!Q$42:Q$44,P36)&gt;0,NA(),IF(ISNUMBER(P86),P86,NA()))</f>
        <v>#N/A</v>
      </c>
      <c r="Q186" s="24" t="e">
        <f>IF(COUNTIF(Visualisations!R$42:R$44,Q36)&gt;0,NA(),IF(ISNUMBER(Q86),Q86,NA()))</f>
        <v>#N/A</v>
      </c>
      <c r="R186" s="24" t="e">
        <f>IF(COUNTIF(Visualisations!S$42:S$44,R36)&gt;0,NA(),IF(ISNUMBER(R86),R86,NA()))</f>
        <v>#N/A</v>
      </c>
      <c r="S186" s="24" t="e">
        <f>IF(COUNTIF(Visualisations!T$42:T$44,S36)&gt;0,NA(),IF(ISNUMBER(S86),S86,NA()))</f>
        <v>#N/A</v>
      </c>
      <c r="T186" s="24" t="e">
        <f>IF(COUNTIF(Visualisations!U$42:U$44,T36)&gt;0,NA(),IF(ISNUMBER(T86),T86,NA()))</f>
        <v>#N/A</v>
      </c>
      <c r="U186" s="24" t="e">
        <f>IF(COUNTIF(Visualisations!V$42:V$44,U36)&gt;0,NA(),IF(ISNUMBER(U86),U86,NA()))</f>
        <v>#N/A</v>
      </c>
      <c r="V186" s="24"/>
    </row>
    <row r="187" spans="1:22" x14ac:dyDescent="0.2">
      <c r="A187" s="24" t="e">
        <f>IF(COUNTIF(Visualisations!B$42:B$44,A37)&gt;0,NA(),IF(ISNUMBER(A87),A87,NA()))</f>
        <v>#N/A</v>
      </c>
      <c r="B187" s="24" t="e">
        <f>IF(COUNTIF(Visualisations!C$42:C$44,B37)&gt;0,NA(),IF(ISNUMBER(B87),B87,NA()))</f>
        <v>#N/A</v>
      </c>
      <c r="C187" s="24" t="e">
        <f>IF(COUNTIF(Visualisations!D$42:D$44,C37)&gt;0,NA(),IF(ISNUMBER(C87),C87,NA()))</f>
        <v>#N/A</v>
      </c>
      <c r="D187" s="24" t="e">
        <f>IF(COUNTIF(Visualisations!E$42:E$44,D37)&gt;0,NA(),IF(ISNUMBER(D87),D87,NA()))</f>
        <v>#N/A</v>
      </c>
      <c r="E187" s="24" t="e">
        <f>IF(COUNTIF(Visualisations!F$42:F$44,E37)&gt;0,NA(),IF(ISNUMBER(E87),E87,NA()))</f>
        <v>#N/A</v>
      </c>
      <c r="F187" s="24" t="e">
        <f>IF(COUNTIF(Visualisations!G$42:G$44,F37)&gt;0,NA(),IF(ISNUMBER(F87),F87,NA()))</f>
        <v>#N/A</v>
      </c>
      <c r="G187" s="24" t="e">
        <f>IF(COUNTIF(Visualisations!H$42:H$44,G37)&gt;0,NA(),IF(ISNUMBER(G87),G87,NA()))</f>
        <v>#N/A</v>
      </c>
      <c r="H187" s="24" t="e">
        <f>IF(COUNTIF(Visualisations!I$42:I$44,H37)&gt;0,NA(),IF(ISNUMBER(H87),H87,NA()))</f>
        <v>#N/A</v>
      </c>
      <c r="I187" s="24" t="e">
        <f>IF(COUNTIF(Visualisations!J$42:J$44,I37)&gt;0,NA(),IF(ISNUMBER(I87),I87,NA()))</f>
        <v>#N/A</v>
      </c>
      <c r="J187" s="24" t="e">
        <f>IF(COUNTIF(Visualisations!K$42:K$44,J37)&gt;0,NA(),IF(ISNUMBER(J87),J87,NA()))</f>
        <v>#N/A</v>
      </c>
      <c r="K187" s="24" t="e">
        <f>IF(COUNTIF(Visualisations!L$42:L$44,K37)&gt;0,NA(),IF(ISNUMBER(K87),K87,NA()))</f>
        <v>#N/A</v>
      </c>
      <c r="L187" s="24" t="e">
        <f>IF(COUNTIF(Visualisations!M$42:M$44,L37)&gt;0,NA(),IF(ISNUMBER(L87),L87,NA()))</f>
        <v>#N/A</v>
      </c>
      <c r="M187" s="24" t="e">
        <f>IF(COUNTIF(Visualisations!N$42:N$44,M37)&gt;0,NA(),IF(ISNUMBER(M87),M87,NA()))</f>
        <v>#N/A</v>
      </c>
      <c r="N187" s="24" t="e">
        <f>IF(COUNTIF(Visualisations!O$42:O$44,N37)&gt;0,NA(),IF(ISNUMBER(N87),N87,NA()))</f>
        <v>#N/A</v>
      </c>
      <c r="O187" s="24" t="e">
        <f>IF(COUNTIF(Visualisations!P$42:P$44,O37)&gt;0,NA(),IF(ISNUMBER(O87),O87,NA()))</f>
        <v>#N/A</v>
      </c>
      <c r="P187" s="24" t="e">
        <f>IF(COUNTIF(Visualisations!Q$42:Q$44,P37)&gt;0,NA(),IF(ISNUMBER(P87),P87,NA()))</f>
        <v>#N/A</v>
      </c>
      <c r="Q187" s="24" t="e">
        <f>IF(COUNTIF(Visualisations!R$42:R$44,Q37)&gt;0,NA(),IF(ISNUMBER(Q87),Q87,NA()))</f>
        <v>#N/A</v>
      </c>
      <c r="R187" s="24" t="e">
        <f>IF(COUNTIF(Visualisations!S$42:S$44,R37)&gt;0,NA(),IF(ISNUMBER(R87),R87,NA()))</f>
        <v>#N/A</v>
      </c>
      <c r="S187" s="24" t="e">
        <f>IF(COUNTIF(Visualisations!T$42:T$44,S37)&gt;0,NA(),IF(ISNUMBER(S87),S87,NA()))</f>
        <v>#N/A</v>
      </c>
      <c r="T187" s="24" t="e">
        <f>IF(COUNTIF(Visualisations!U$42:U$44,T37)&gt;0,NA(),IF(ISNUMBER(T87),T87,NA()))</f>
        <v>#N/A</v>
      </c>
      <c r="U187" s="24" t="e">
        <f>IF(COUNTIF(Visualisations!V$42:V$44,U37)&gt;0,NA(),IF(ISNUMBER(U87),U87,NA()))</f>
        <v>#N/A</v>
      </c>
      <c r="V187" s="24"/>
    </row>
    <row r="188" spans="1:22" x14ac:dyDescent="0.2">
      <c r="A188" s="24" t="e">
        <f>IF(COUNTIF(Visualisations!B$42:B$44,A38)&gt;0,NA(),IF(ISNUMBER(A88),A88,NA()))</f>
        <v>#N/A</v>
      </c>
      <c r="B188" s="24" t="e">
        <f>IF(COUNTIF(Visualisations!C$42:C$44,B38)&gt;0,NA(),IF(ISNUMBER(B88),B88,NA()))</f>
        <v>#N/A</v>
      </c>
      <c r="C188" s="24" t="e">
        <f>IF(COUNTIF(Visualisations!D$42:D$44,C38)&gt;0,NA(),IF(ISNUMBER(C88),C88,NA()))</f>
        <v>#N/A</v>
      </c>
      <c r="D188" s="24" t="e">
        <f>IF(COUNTIF(Visualisations!E$42:E$44,D38)&gt;0,NA(),IF(ISNUMBER(D88),D88,NA()))</f>
        <v>#N/A</v>
      </c>
      <c r="E188" s="24" t="e">
        <f>IF(COUNTIF(Visualisations!F$42:F$44,E38)&gt;0,NA(),IF(ISNUMBER(E88),E88,NA()))</f>
        <v>#N/A</v>
      </c>
      <c r="F188" s="24" t="e">
        <f>IF(COUNTIF(Visualisations!G$42:G$44,F38)&gt;0,NA(),IF(ISNUMBER(F88),F88,NA()))</f>
        <v>#N/A</v>
      </c>
      <c r="G188" s="24" t="e">
        <f>IF(COUNTIF(Visualisations!H$42:H$44,G38)&gt;0,NA(),IF(ISNUMBER(G88),G88,NA()))</f>
        <v>#N/A</v>
      </c>
      <c r="H188" s="24" t="e">
        <f>IF(COUNTIF(Visualisations!I$42:I$44,H38)&gt;0,NA(),IF(ISNUMBER(H88),H88,NA()))</f>
        <v>#N/A</v>
      </c>
      <c r="I188" s="24" t="e">
        <f>IF(COUNTIF(Visualisations!J$42:J$44,I38)&gt;0,NA(),IF(ISNUMBER(I88),I88,NA()))</f>
        <v>#N/A</v>
      </c>
      <c r="J188" s="24" t="e">
        <f>IF(COUNTIF(Visualisations!K$42:K$44,J38)&gt;0,NA(),IF(ISNUMBER(J88),J88,NA()))</f>
        <v>#N/A</v>
      </c>
      <c r="K188" s="24" t="e">
        <f>IF(COUNTIF(Visualisations!L$42:L$44,K38)&gt;0,NA(),IF(ISNUMBER(K88),K88,NA()))</f>
        <v>#N/A</v>
      </c>
      <c r="L188" s="24" t="e">
        <f>IF(COUNTIF(Visualisations!M$42:M$44,L38)&gt;0,NA(),IF(ISNUMBER(L88),L88,NA()))</f>
        <v>#N/A</v>
      </c>
      <c r="M188" s="24" t="e">
        <f>IF(COUNTIF(Visualisations!N$42:N$44,M38)&gt;0,NA(),IF(ISNUMBER(M88),M88,NA()))</f>
        <v>#N/A</v>
      </c>
      <c r="N188" s="24" t="e">
        <f>IF(COUNTIF(Visualisations!O$42:O$44,N38)&gt;0,NA(),IF(ISNUMBER(N88),N88,NA()))</f>
        <v>#N/A</v>
      </c>
      <c r="O188" s="24" t="e">
        <f>IF(COUNTIF(Visualisations!P$42:P$44,O38)&gt;0,NA(),IF(ISNUMBER(O88),O88,NA()))</f>
        <v>#N/A</v>
      </c>
      <c r="P188" s="24" t="e">
        <f>IF(COUNTIF(Visualisations!Q$42:Q$44,P38)&gt;0,NA(),IF(ISNUMBER(P88),P88,NA()))</f>
        <v>#N/A</v>
      </c>
      <c r="Q188" s="24" t="e">
        <f>IF(COUNTIF(Visualisations!R$42:R$44,Q38)&gt;0,NA(),IF(ISNUMBER(Q88),Q88,NA()))</f>
        <v>#N/A</v>
      </c>
      <c r="R188" s="24" t="e">
        <f>IF(COUNTIF(Visualisations!S$42:S$44,R38)&gt;0,NA(),IF(ISNUMBER(R88),R88,NA()))</f>
        <v>#N/A</v>
      </c>
      <c r="S188" s="24" t="e">
        <f>IF(COUNTIF(Visualisations!T$42:T$44,S38)&gt;0,NA(),IF(ISNUMBER(S88),S88,NA()))</f>
        <v>#N/A</v>
      </c>
      <c r="T188" s="24" t="e">
        <f>IF(COUNTIF(Visualisations!U$42:U$44,T38)&gt;0,NA(),IF(ISNUMBER(T88),T88,NA()))</f>
        <v>#N/A</v>
      </c>
      <c r="U188" s="24" t="e">
        <f>IF(COUNTIF(Visualisations!V$42:V$44,U38)&gt;0,NA(),IF(ISNUMBER(U88),U88,NA()))</f>
        <v>#N/A</v>
      </c>
      <c r="V188" s="24"/>
    </row>
    <row r="189" spans="1:22" x14ac:dyDescent="0.2">
      <c r="A189" s="24" t="e">
        <f>IF(COUNTIF(Visualisations!B$42:B$44,A39)&gt;0,NA(),IF(ISNUMBER(A89),A89,NA()))</f>
        <v>#N/A</v>
      </c>
      <c r="B189" s="24" t="e">
        <f>IF(COUNTIF(Visualisations!C$42:C$44,B39)&gt;0,NA(),IF(ISNUMBER(B89),B89,NA()))</f>
        <v>#N/A</v>
      </c>
      <c r="C189" s="24" t="e">
        <f>IF(COUNTIF(Visualisations!D$42:D$44,C39)&gt;0,NA(),IF(ISNUMBER(C89),C89,NA()))</f>
        <v>#N/A</v>
      </c>
      <c r="D189" s="24" t="e">
        <f>IF(COUNTIF(Visualisations!E$42:E$44,D39)&gt;0,NA(),IF(ISNUMBER(D89),D89,NA()))</f>
        <v>#N/A</v>
      </c>
      <c r="E189" s="24" t="e">
        <f>IF(COUNTIF(Visualisations!F$42:F$44,E39)&gt;0,NA(),IF(ISNUMBER(E89),E89,NA()))</f>
        <v>#N/A</v>
      </c>
      <c r="F189" s="24" t="e">
        <f>IF(COUNTIF(Visualisations!G$42:G$44,F39)&gt;0,NA(),IF(ISNUMBER(F89),F89,NA()))</f>
        <v>#N/A</v>
      </c>
      <c r="G189" s="24" t="e">
        <f>IF(COUNTIF(Visualisations!H$42:H$44,G39)&gt;0,NA(),IF(ISNUMBER(G89),G89,NA()))</f>
        <v>#N/A</v>
      </c>
      <c r="H189" s="24" t="e">
        <f>IF(COUNTIF(Visualisations!I$42:I$44,H39)&gt;0,NA(),IF(ISNUMBER(H89),H89,NA()))</f>
        <v>#N/A</v>
      </c>
      <c r="I189" s="24" t="e">
        <f>IF(COUNTIF(Visualisations!J$42:J$44,I39)&gt;0,NA(),IF(ISNUMBER(I89),I89,NA()))</f>
        <v>#N/A</v>
      </c>
      <c r="J189" s="24" t="e">
        <f>IF(COUNTIF(Visualisations!K$42:K$44,J39)&gt;0,NA(),IF(ISNUMBER(J89),J89,NA()))</f>
        <v>#N/A</v>
      </c>
      <c r="K189" s="24" t="e">
        <f>IF(COUNTIF(Visualisations!L$42:L$44,K39)&gt;0,NA(),IF(ISNUMBER(K89),K89,NA()))</f>
        <v>#N/A</v>
      </c>
      <c r="L189" s="24" t="e">
        <f>IF(COUNTIF(Visualisations!M$42:M$44,L39)&gt;0,NA(),IF(ISNUMBER(L89),L89,NA()))</f>
        <v>#N/A</v>
      </c>
      <c r="M189" s="24" t="e">
        <f>IF(COUNTIF(Visualisations!N$42:N$44,M39)&gt;0,NA(),IF(ISNUMBER(M89),M89,NA()))</f>
        <v>#N/A</v>
      </c>
      <c r="N189" s="24" t="e">
        <f>IF(COUNTIF(Visualisations!O$42:O$44,N39)&gt;0,NA(),IF(ISNUMBER(N89),N89,NA()))</f>
        <v>#N/A</v>
      </c>
      <c r="O189" s="24" t="e">
        <f>IF(COUNTIF(Visualisations!P$42:P$44,O39)&gt;0,NA(),IF(ISNUMBER(O89),O89,NA()))</f>
        <v>#N/A</v>
      </c>
      <c r="P189" s="24" t="e">
        <f>IF(COUNTIF(Visualisations!Q$42:Q$44,P39)&gt;0,NA(),IF(ISNUMBER(P89),P89,NA()))</f>
        <v>#N/A</v>
      </c>
      <c r="Q189" s="24" t="e">
        <f>IF(COUNTIF(Visualisations!R$42:R$44,Q39)&gt;0,NA(),IF(ISNUMBER(Q89),Q89,NA()))</f>
        <v>#N/A</v>
      </c>
      <c r="R189" s="24" t="e">
        <f>IF(COUNTIF(Visualisations!S$42:S$44,R39)&gt;0,NA(),IF(ISNUMBER(R89),R89,NA()))</f>
        <v>#N/A</v>
      </c>
      <c r="S189" s="24" t="e">
        <f>IF(COUNTIF(Visualisations!T$42:T$44,S39)&gt;0,NA(),IF(ISNUMBER(S89),S89,NA()))</f>
        <v>#N/A</v>
      </c>
      <c r="T189" s="24" t="e">
        <f>IF(COUNTIF(Visualisations!U$42:U$44,T39)&gt;0,NA(),IF(ISNUMBER(T89),T89,NA()))</f>
        <v>#N/A</v>
      </c>
      <c r="U189" s="24" t="e">
        <f>IF(COUNTIF(Visualisations!V$42:V$44,U39)&gt;0,NA(),IF(ISNUMBER(U89),U89,NA()))</f>
        <v>#N/A</v>
      </c>
      <c r="V189" s="24"/>
    </row>
    <row r="190" spans="1:22" x14ac:dyDescent="0.2">
      <c r="A190" s="24" t="e">
        <f>IF(COUNTIF(Visualisations!B$42:B$44,A40)&gt;0,NA(),IF(ISNUMBER(A90),A90,NA()))</f>
        <v>#N/A</v>
      </c>
      <c r="B190" s="24" t="e">
        <f>IF(COUNTIF(Visualisations!C$42:C$44,B40)&gt;0,NA(),IF(ISNUMBER(B90),B90,NA()))</f>
        <v>#N/A</v>
      </c>
      <c r="C190" s="24" t="e">
        <f>IF(COUNTIF(Visualisations!D$42:D$44,C40)&gt;0,NA(),IF(ISNUMBER(C90),C90,NA()))</f>
        <v>#N/A</v>
      </c>
      <c r="D190" s="24" t="e">
        <f>IF(COUNTIF(Visualisations!E$42:E$44,D40)&gt;0,NA(),IF(ISNUMBER(D90),D90,NA()))</f>
        <v>#N/A</v>
      </c>
      <c r="E190" s="24" t="e">
        <f>IF(COUNTIF(Visualisations!F$42:F$44,E40)&gt;0,NA(),IF(ISNUMBER(E90),E90,NA()))</f>
        <v>#N/A</v>
      </c>
      <c r="F190" s="24" t="e">
        <f>IF(COUNTIF(Visualisations!G$42:G$44,F40)&gt;0,NA(),IF(ISNUMBER(F90),F90,NA()))</f>
        <v>#N/A</v>
      </c>
      <c r="G190" s="24" t="e">
        <f>IF(COUNTIF(Visualisations!H$42:H$44,G40)&gt;0,NA(),IF(ISNUMBER(G90),G90,NA()))</f>
        <v>#N/A</v>
      </c>
      <c r="H190" s="24" t="e">
        <f>IF(COUNTIF(Visualisations!I$42:I$44,H40)&gt;0,NA(),IF(ISNUMBER(H90),H90,NA()))</f>
        <v>#N/A</v>
      </c>
      <c r="I190" s="24" t="e">
        <f>IF(COUNTIF(Visualisations!J$42:J$44,I40)&gt;0,NA(),IF(ISNUMBER(I90),I90,NA()))</f>
        <v>#N/A</v>
      </c>
      <c r="J190" s="24" t="e">
        <f>IF(COUNTIF(Visualisations!K$42:K$44,J40)&gt;0,NA(),IF(ISNUMBER(J90),J90,NA()))</f>
        <v>#N/A</v>
      </c>
      <c r="K190" s="24" t="e">
        <f>IF(COUNTIF(Visualisations!L$42:L$44,K40)&gt;0,NA(),IF(ISNUMBER(K90),K90,NA()))</f>
        <v>#N/A</v>
      </c>
      <c r="L190" s="24" t="e">
        <f>IF(COUNTIF(Visualisations!M$42:M$44,L40)&gt;0,NA(),IF(ISNUMBER(L90),L90,NA()))</f>
        <v>#N/A</v>
      </c>
      <c r="M190" s="24" t="e">
        <f>IF(COUNTIF(Visualisations!N$42:N$44,M40)&gt;0,NA(),IF(ISNUMBER(M90),M90,NA()))</f>
        <v>#N/A</v>
      </c>
      <c r="N190" s="24" t="e">
        <f>IF(COUNTIF(Visualisations!O$42:O$44,N40)&gt;0,NA(),IF(ISNUMBER(N90),N90,NA()))</f>
        <v>#N/A</v>
      </c>
      <c r="O190" s="24" t="e">
        <f>IF(COUNTIF(Visualisations!P$42:P$44,O40)&gt;0,NA(),IF(ISNUMBER(O90),O90,NA()))</f>
        <v>#N/A</v>
      </c>
      <c r="P190" s="24" t="e">
        <f>IF(COUNTIF(Visualisations!Q$42:Q$44,P40)&gt;0,NA(),IF(ISNUMBER(P90),P90,NA()))</f>
        <v>#N/A</v>
      </c>
      <c r="Q190" s="24" t="e">
        <f>IF(COUNTIF(Visualisations!R$42:R$44,Q40)&gt;0,NA(),IF(ISNUMBER(Q90),Q90,NA()))</f>
        <v>#N/A</v>
      </c>
      <c r="R190" s="24" t="e">
        <f>IF(COUNTIF(Visualisations!S$42:S$44,R40)&gt;0,NA(),IF(ISNUMBER(R90),R90,NA()))</f>
        <v>#N/A</v>
      </c>
      <c r="S190" s="24" t="e">
        <f>IF(COUNTIF(Visualisations!T$42:T$44,S40)&gt;0,NA(),IF(ISNUMBER(S90),S90,NA()))</f>
        <v>#N/A</v>
      </c>
      <c r="T190" s="24" t="e">
        <f>IF(COUNTIF(Visualisations!U$42:U$44,T40)&gt;0,NA(),IF(ISNUMBER(T90),T90,NA()))</f>
        <v>#N/A</v>
      </c>
      <c r="U190" s="24" t="e">
        <f>IF(COUNTIF(Visualisations!V$42:V$44,U40)&gt;0,NA(),IF(ISNUMBER(U90),U90,NA()))</f>
        <v>#N/A</v>
      </c>
      <c r="V190" s="24"/>
    </row>
    <row r="191" spans="1:22" x14ac:dyDescent="0.2">
      <c r="A191" s="24" t="e">
        <f>IF(COUNTIF(Visualisations!B$42:B$44,A41)&gt;0,NA(),IF(ISNUMBER(A91),A91,NA()))</f>
        <v>#N/A</v>
      </c>
      <c r="B191" s="24" t="e">
        <f>IF(COUNTIF(Visualisations!C$42:C$44,B41)&gt;0,NA(),IF(ISNUMBER(B91),B91,NA()))</f>
        <v>#N/A</v>
      </c>
      <c r="C191" s="24" t="e">
        <f>IF(COUNTIF(Visualisations!D$42:D$44,C41)&gt;0,NA(),IF(ISNUMBER(C91),C91,NA()))</f>
        <v>#N/A</v>
      </c>
      <c r="D191" s="24" t="e">
        <f>IF(COUNTIF(Visualisations!E$42:E$44,D41)&gt;0,NA(),IF(ISNUMBER(D91),D91,NA()))</f>
        <v>#N/A</v>
      </c>
      <c r="E191" s="24" t="e">
        <f>IF(COUNTIF(Visualisations!F$42:F$44,E41)&gt;0,NA(),IF(ISNUMBER(E91),E91,NA()))</f>
        <v>#N/A</v>
      </c>
      <c r="F191" s="24" t="e">
        <f>IF(COUNTIF(Visualisations!G$42:G$44,F41)&gt;0,NA(),IF(ISNUMBER(F91),F91,NA()))</f>
        <v>#N/A</v>
      </c>
      <c r="G191" s="24" t="e">
        <f>IF(COUNTIF(Visualisations!H$42:H$44,G41)&gt;0,NA(),IF(ISNUMBER(G91),G91,NA()))</f>
        <v>#N/A</v>
      </c>
      <c r="H191" s="24" t="e">
        <f>IF(COUNTIF(Visualisations!I$42:I$44,H41)&gt;0,NA(),IF(ISNUMBER(H91),H91,NA()))</f>
        <v>#N/A</v>
      </c>
      <c r="I191" s="24" t="e">
        <f>IF(COUNTIF(Visualisations!J$42:J$44,I41)&gt;0,NA(),IF(ISNUMBER(I91),I91,NA()))</f>
        <v>#N/A</v>
      </c>
      <c r="J191" s="24" t="e">
        <f>IF(COUNTIF(Visualisations!K$42:K$44,J41)&gt;0,NA(),IF(ISNUMBER(J91),J91,NA()))</f>
        <v>#N/A</v>
      </c>
      <c r="K191" s="24" t="e">
        <f>IF(COUNTIF(Visualisations!L$42:L$44,K41)&gt;0,NA(),IF(ISNUMBER(K91),K91,NA()))</f>
        <v>#N/A</v>
      </c>
      <c r="L191" s="24" t="e">
        <f>IF(COUNTIF(Visualisations!M$42:M$44,L41)&gt;0,NA(),IF(ISNUMBER(L91),L91,NA()))</f>
        <v>#N/A</v>
      </c>
      <c r="M191" s="24" t="e">
        <f>IF(COUNTIF(Visualisations!N$42:N$44,M41)&gt;0,NA(),IF(ISNUMBER(M91),M91,NA()))</f>
        <v>#N/A</v>
      </c>
      <c r="N191" s="24" t="e">
        <f>IF(COUNTIF(Visualisations!O$42:O$44,N41)&gt;0,NA(),IF(ISNUMBER(N91),N91,NA()))</f>
        <v>#N/A</v>
      </c>
      <c r="O191" s="24" t="e">
        <f>IF(COUNTIF(Visualisations!P$42:P$44,O41)&gt;0,NA(),IF(ISNUMBER(O91),O91,NA()))</f>
        <v>#N/A</v>
      </c>
      <c r="P191" s="24" t="e">
        <f>IF(COUNTIF(Visualisations!Q$42:Q$44,P41)&gt;0,NA(),IF(ISNUMBER(P91),P91,NA()))</f>
        <v>#N/A</v>
      </c>
      <c r="Q191" s="24" t="e">
        <f>IF(COUNTIF(Visualisations!R$42:R$44,Q41)&gt;0,NA(),IF(ISNUMBER(Q91),Q91,NA()))</f>
        <v>#N/A</v>
      </c>
      <c r="R191" s="24" t="e">
        <f>IF(COUNTIF(Visualisations!S$42:S$44,R41)&gt;0,NA(),IF(ISNUMBER(R91),R91,NA()))</f>
        <v>#N/A</v>
      </c>
      <c r="S191" s="24" t="e">
        <f>IF(COUNTIF(Visualisations!T$42:T$44,S41)&gt;0,NA(),IF(ISNUMBER(S91),S91,NA()))</f>
        <v>#N/A</v>
      </c>
      <c r="T191" s="24" t="e">
        <f>IF(COUNTIF(Visualisations!U$42:U$44,T41)&gt;0,NA(),IF(ISNUMBER(T91),T91,NA()))</f>
        <v>#N/A</v>
      </c>
      <c r="U191" s="24" t="e">
        <f>IF(COUNTIF(Visualisations!V$42:V$44,U41)&gt;0,NA(),IF(ISNUMBER(U91),U91,NA()))</f>
        <v>#N/A</v>
      </c>
      <c r="V191" s="24"/>
    </row>
    <row r="192" spans="1:22" x14ac:dyDescent="0.2">
      <c r="A192" s="24" t="e">
        <f>IF(COUNTIF(Visualisations!B$42:B$44,A42)&gt;0,NA(),IF(ISNUMBER(A92),A92,NA()))</f>
        <v>#N/A</v>
      </c>
      <c r="B192" s="24" t="e">
        <f>IF(COUNTIF(Visualisations!C$42:C$44,B42)&gt;0,NA(),IF(ISNUMBER(B92),B92,NA()))</f>
        <v>#N/A</v>
      </c>
      <c r="C192" s="24" t="e">
        <f>IF(COUNTIF(Visualisations!D$42:D$44,C42)&gt;0,NA(),IF(ISNUMBER(C92),C92,NA()))</f>
        <v>#N/A</v>
      </c>
      <c r="D192" s="24" t="e">
        <f>IF(COUNTIF(Visualisations!E$42:E$44,D42)&gt;0,NA(),IF(ISNUMBER(D92),D92,NA()))</f>
        <v>#N/A</v>
      </c>
      <c r="E192" s="24" t="e">
        <f>IF(COUNTIF(Visualisations!F$42:F$44,E42)&gt;0,NA(),IF(ISNUMBER(E92),E92,NA()))</f>
        <v>#N/A</v>
      </c>
      <c r="F192" s="24" t="e">
        <f>IF(COUNTIF(Visualisations!G$42:G$44,F42)&gt;0,NA(),IF(ISNUMBER(F92),F92,NA()))</f>
        <v>#N/A</v>
      </c>
      <c r="G192" s="24" t="e">
        <f>IF(COUNTIF(Visualisations!H$42:H$44,G42)&gt;0,NA(),IF(ISNUMBER(G92),G92,NA()))</f>
        <v>#N/A</v>
      </c>
      <c r="H192" s="24" t="e">
        <f>IF(COUNTIF(Visualisations!I$42:I$44,H42)&gt;0,NA(),IF(ISNUMBER(H92),H92,NA()))</f>
        <v>#N/A</v>
      </c>
      <c r="I192" s="24" t="e">
        <f>IF(COUNTIF(Visualisations!J$42:J$44,I42)&gt;0,NA(),IF(ISNUMBER(I92),I92,NA()))</f>
        <v>#N/A</v>
      </c>
      <c r="J192" s="24" t="e">
        <f>IF(COUNTIF(Visualisations!K$42:K$44,J42)&gt;0,NA(),IF(ISNUMBER(J92),J92,NA()))</f>
        <v>#N/A</v>
      </c>
      <c r="K192" s="24" t="e">
        <f>IF(COUNTIF(Visualisations!L$42:L$44,K42)&gt;0,NA(),IF(ISNUMBER(K92),K92,NA()))</f>
        <v>#N/A</v>
      </c>
      <c r="L192" s="24" t="e">
        <f>IF(COUNTIF(Visualisations!M$42:M$44,L42)&gt;0,NA(),IF(ISNUMBER(L92),L92,NA()))</f>
        <v>#N/A</v>
      </c>
      <c r="M192" s="24" t="e">
        <f>IF(COUNTIF(Visualisations!N$42:N$44,M42)&gt;0,NA(),IF(ISNUMBER(M92),M92,NA()))</f>
        <v>#N/A</v>
      </c>
      <c r="N192" s="24" t="e">
        <f>IF(COUNTIF(Visualisations!O$42:O$44,N42)&gt;0,NA(),IF(ISNUMBER(N92),N92,NA()))</f>
        <v>#N/A</v>
      </c>
      <c r="O192" s="24" t="e">
        <f>IF(COUNTIF(Visualisations!P$42:P$44,O42)&gt;0,NA(),IF(ISNUMBER(O92),O92,NA()))</f>
        <v>#N/A</v>
      </c>
      <c r="P192" s="24" t="e">
        <f>IF(COUNTIF(Visualisations!Q$42:Q$44,P42)&gt;0,NA(),IF(ISNUMBER(P92),P92,NA()))</f>
        <v>#N/A</v>
      </c>
      <c r="Q192" s="24" t="e">
        <f>IF(COUNTIF(Visualisations!R$42:R$44,Q42)&gt;0,NA(),IF(ISNUMBER(Q92),Q92,NA()))</f>
        <v>#N/A</v>
      </c>
      <c r="R192" s="24" t="e">
        <f>IF(COUNTIF(Visualisations!S$42:S$44,R42)&gt;0,NA(),IF(ISNUMBER(R92),R92,NA()))</f>
        <v>#N/A</v>
      </c>
      <c r="S192" s="24" t="e">
        <f>IF(COUNTIF(Visualisations!T$42:T$44,S42)&gt;0,NA(),IF(ISNUMBER(S92),S92,NA()))</f>
        <v>#N/A</v>
      </c>
      <c r="T192" s="24" t="e">
        <f>IF(COUNTIF(Visualisations!U$42:U$44,T42)&gt;0,NA(),IF(ISNUMBER(T92),T92,NA()))</f>
        <v>#N/A</v>
      </c>
      <c r="U192" s="24" t="e">
        <f>IF(COUNTIF(Visualisations!V$42:V$44,U42)&gt;0,NA(),IF(ISNUMBER(U92),U92,NA()))</f>
        <v>#N/A</v>
      </c>
      <c r="V192" s="24"/>
    </row>
    <row r="193" spans="1:22" x14ac:dyDescent="0.2">
      <c r="A193" s="24" t="e">
        <f>IF(COUNTIF(Visualisations!B$42:B$44,A43)&gt;0,NA(),IF(ISNUMBER(A93),A93,NA()))</f>
        <v>#N/A</v>
      </c>
      <c r="B193" s="24" t="e">
        <f>IF(COUNTIF(Visualisations!C$42:C$44,B43)&gt;0,NA(),IF(ISNUMBER(B93),B93,NA()))</f>
        <v>#N/A</v>
      </c>
      <c r="C193" s="24" t="e">
        <f>IF(COUNTIF(Visualisations!D$42:D$44,C43)&gt;0,NA(),IF(ISNUMBER(C93),C93,NA()))</f>
        <v>#N/A</v>
      </c>
      <c r="D193" s="24" t="e">
        <f>IF(COUNTIF(Visualisations!E$42:E$44,D43)&gt;0,NA(),IF(ISNUMBER(D93),D93,NA()))</f>
        <v>#N/A</v>
      </c>
      <c r="E193" s="24" t="e">
        <f>IF(COUNTIF(Visualisations!F$42:F$44,E43)&gt;0,NA(),IF(ISNUMBER(E93),E93,NA()))</f>
        <v>#N/A</v>
      </c>
      <c r="F193" s="24" t="e">
        <f>IF(COUNTIF(Visualisations!G$42:G$44,F43)&gt;0,NA(),IF(ISNUMBER(F93),F93,NA()))</f>
        <v>#N/A</v>
      </c>
      <c r="G193" s="24" t="e">
        <f>IF(COUNTIF(Visualisations!H$42:H$44,G43)&gt;0,NA(),IF(ISNUMBER(G93),G93,NA()))</f>
        <v>#N/A</v>
      </c>
      <c r="H193" s="24" t="e">
        <f>IF(COUNTIF(Visualisations!I$42:I$44,H43)&gt;0,NA(),IF(ISNUMBER(H93),H93,NA()))</f>
        <v>#N/A</v>
      </c>
      <c r="I193" s="24" t="e">
        <f>IF(COUNTIF(Visualisations!J$42:J$44,I43)&gt;0,NA(),IF(ISNUMBER(I93),I93,NA()))</f>
        <v>#N/A</v>
      </c>
      <c r="J193" s="24" t="e">
        <f>IF(COUNTIF(Visualisations!K$42:K$44,J43)&gt;0,NA(),IF(ISNUMBER(J93),J93,NA()))</f>
        <v>#N/A</v>
      </c>
      <c r="K193" s="24" t="e">
        <f>IF(COUNTIF(Visualisations!L$42:L$44,K43)&gt;0,NA(),IF(ISNUMBER(K93),K93,NA()))</f>
        <v>#N/A</v>
      </c>
      <c r="L193" s="24" t="e">
        <f>IF(COUNTIF(Visualisations!M$42:M$44,L43)&gt;0,NA(),IF(ISNUMBER(L93),L93,NA()))</f>
        <v>#N/A</v>
      </c>
      <c r="M193" s="24" t="e">
        <f>IF(COUNTIF(Visualisations!N$42:N$44,M43)&gt;0,NA(),IF(ISNUMBER(M93),M93,NA()))</f>
        <v>#N/A</v>
      </c>
      <c r="N193" s="24" t="e">
        <f>IF(COUNTIF(Visualisations!O$42:O$44,N43)&gt;0,NA(),IF(ISNUMBER(N93),N93,NA()))</f>
        <v>#N/A</v>
      </c>
      <c r="O193" s="24" t="e">
        <f>IF(COUNTIF(Visualisations!P$42:P$44,O43)&gt;0,NA(),IF(ISNUMBER(O93),O93,NA()))</f>
        <v>#N/A</v>
      </c>
      <c r="P193" s="24" t="e">
        <f>IF(COUNTIF(Visualisations!Q$42:Q$44,P43)&gt;0,NA(),IF(ISNUMBER(P93),P93,NA()))</f>
        <v>#N/A</v>
      </c>
      <c r="Q193" s="24" t="e">
        <f>IF(COUNTIF(Visualisations!R$42:R$44,Q43)&gt;0,NA(),IF(ISNUMBER(Q93),Q93,NA()))</f>
        <v>#N/A</v>
      </c>
      <c r="R193" s="24" t="e">
        <f>IF(COUNTIF(Visualisations!S$42:S$44,R43)&gt;0,NA(),IF(ISNUMBER(R93),R93,NA()))</f>
        <v>#N/A</v>
      </c>
      <c r="S193" s="24" t="e">
        <f>IF(COUNTIF(Visualisations!T$42:T$44,S43)&gt;0,NA(),IF(ISNUMBER(S93),S93,NA()))</f>
        <v>#N/A</v>
      </c>
      <c r="T193" s="24" t="e">
        <f>IF(COUNTIF(Visualisations!U$42:U$44,T43)&gt;0,NA(),IF(ISNUMBER(T93),T93,NA()))</f>
        <v>#N/A</v>
      </c>
      <c r="U193" s="24" t="e">
        <f>IF(COUNTIF(Visualisations!V$42:V$44,U43)&gt;0,NA(),IF(ISNUMBER(U93),U93,NA()))</f>
        <v>#N/A</v>
      </c>
      <c r="V193" s="24"/>
    </row>
    <row r="194" spans="1:22" x14ac:dyDescent="0.2">
      <c r="A194" s="24" t="e">
        <f>IF(COUNTIF(Visualisations!B$42:B$44,A44)&gt;0,NA(),IF(ISNUMBER(A94),A94,NA()))</f>
        <v>#N/A</v>
      </c>
      <c r="B194" s="24" t="e">
        <f>IF(COUNTIF(Visualisations!C$42:C$44,B44)&gt;0,NA(),IF(ISNUMBER(B94),B94,NA()))</f>
        <v>#N/A</v>
      </c>
      <c r="C194" s="24" t="e">
        <f>IF(COUNTIF(Visualisations!D$42:D$44,C44)&gt;0,NA(),IF(ISNUMBER(C94),C94,NA()))</f>
        <v>#N/A</v>
      </c>
      <c r="D194" s="24" t="e">
        <f>IF(COUNTIF(Visualisations!E$42:E$44,D44)&gt;0,NA(),IF(ISNUMBER(D94),D94,NA()))</f>
        <v>#N/A</v>
      </c>
      <c r="E194" s="24" t="e">
        <f>IF(COUNTIF(Visualisations!F$42:F$44,E44)&gt;0,NA(),IF(ISNUMBER(E94),E94,NA()))</f>
        <v>#N/A</v>
      </c>
      <c r="F194" s="24" t="e">
        <f>IF(COUNTIF(Visualisations!G$42:G$44,F44)&gt;0,NA(),IF(ISNUMBER(F94),F94,NA()))</f>
        <v>#N/A</v>
      </c>
      <c r="G194" s="24" t="e">
        <f>IF(COUNTIF(Visualisations!H$42:H$44,G44)&gt;0,NA(),IF(ISNUMBER(G94),G94,NA()))</f>
        <v>#N/A</v>
      </c>
      <c r="H194" s="24" t="e">
        <f>IF(COUNTIF(Visualisations!I$42:I$44,H44)&gt;0,NA(),IF(ISNUMBER(H94),H94,NA()))</f>
        <v>#N/A</v>
      </c>
      <c r="I194" s="24" t="e">
        <f>IF(COUNTIF(Visualisations!J$42:J$44,I44)&gt;0,NA(),IF(ISNUMBER(I94),I94,NA()))</f>
        <v>#N/A</v>
      </c>
      <c r="J194" s="24" t="e">
        <f>IF(COUNTIF(Visualisations!K$42:K$44,J44)&gt;0,NA(),IF(ISNUMBER(J94),J94,NA()))</f>
        <v>#N/A</v>
      </c>
      <c r="K194" s="24" t="e">
        <f>IF(COUNTIF(Visualisations!L$42:L$44,K44)&gt;0,NA(),IF(ISNUMBER(K94),K94,NA()))</f>
        <v>#N/A</v>
      </c>
      <c r="L194" s="24" t="e">
        <f>IF(COUNTIF(Visualisations!M$42:M$44,L44)&gt;0,NA(),IF(ISNUMBER(L94),L94,NA()))</f>
        <v>#N/A</v>
      </c>
      <c r="M194" s="24" t="e">
        <f>IF(COUNTIF(Visualisations!N$42:N$44,M44)&gt;0,NA(),IF(ISNUMBER(M94),M94,NA()))</f>
        <v>#N/A</v>
      </c>
      <c r="N194" s="24" t="e">
        <f>IF(COUNTIF(Visualisations!O$42:O$44,N44)&gt;0,NA(),IF(ISNUMBER(N94),N94,NA()))</f>
        <v>#N/A</v>
      </c>
      <c r="O194" s="24" t="e">
        <f>IF(COUNTIF(Visualisations!P$42:P$44,O44)&gt;0,NA(),IF(ISNUMBER(O94),O94,NA()))</f>
        <v>#N/A</v>
      </c>
      <c r="P194" s="24" t="e">
        <f>IF(COUNTIF(Visualisations!Q$42:Q$44,P44)&gt;0,NA(),IF(ISNUMBER(P94),P94,NA()))</f>
        <v>#N/A</v>
      </c>
      <c r="Q194" s="24" t="e">
        <f>IF(COUNTIF(Visualisations!R$42:R$44,Q44)&gt;0,NA(),IF(ISNUMBER(Q94),Q94,NA()))</f>
        <v>#N/A</v>
      </c>
      <c r="R194" s="24" t="e">
        <f>IF(COUNTIF(Visualisations!S$42:S$44,R44)&gt;0,NA(),IF(ISNUMBER(R94),R94,NA()))</f>
        <v>#N/A</v>
      </c>
      <c r="S194" s="24" t="e">
        <f>IF(COUNTIF(Visualisations!T$42:T$44,S44)&gt;0,NA(),IF(ISNUMBER(S94),S94,NA()))</f>
        <v>#N/A</v>
      </c>
      <c r="T194" s="24" t="e">
        <f>IF(COUNTIF(Visualisations!U$42:U$44,T44)&gt;0,NA(),IF(ISNUMBER(T94),T94,NA()))</f>
        <v>#N/A</v>
      </c>
      <c r="U194" s="24" t="e">
        <f>IF(COUNTIF(Visualisations!V$42:V$44,U44)&gt;0,NA(),IF(ISNUMBER(U94),U94,NA()))</f>
        <v>#N/A</v>
      </c>
      <c r="V194" s="24"/>
    </row>
    <row r="195" spans="1:22" x14ac:dyDescent="0.2">
      <c r="A195" s="24" t="e">
        <f>IF(COUNTIF(Visualisations!B$42:B$44,A45)&gt;0,NA(),IF(ISNUMBER(A95),A95,NA()))</f>
        <v>#N/A</v>
      </c>
      <c r="B195" s="24" t="e">
        <f>IF(COUNTIF(Visualisations!C$42:C$44,B45)&gt;0,NA(),IF(ISNUMBER(B95),B95,NA()))</f>
        <v>#N/A</v>
      </c>
      <c r="C195" s="24" t="e">
        <f>IF(COUNTIF(Visualisations!D$42:D$44,C45)&gt;0,NA(),IF(ISNUMBER(C95),C95,NA()))</f>
        <v>#N/A</v>
      </c>
      <c r="D195" s="24" t="e">
        <f>IF(COUNTIF(Visualisations!E$42:E$44,D45)&gt;0,NA(),IF(ISNUMBER(D95),D95,NA()))</f>
        <v>#N/A</v>
      </c>
      <c r="E195" s="24" t="e">
        <f>IF(COUNTIF(Visualisations!F$42:F$44,E45)&gt;0,NA(),IF(ISNUMBER(E95),E95,NA()))</f>
        <v>#N/A</v>
      </c>
      <c r="F195" s="24" t="e">
        <f>IF(COUNTIF(Visualisations!G$42:G$44,F45)&gt;0,NA(),IF(ISNUMBER(F95),F95,NA()))</f>
        <v>#N/A</v>
      </c>
      <c r="G195" s="24" t="e">
        <f>IF(COUNTIF(Visualisations!H$42:H$44,G45)&gt;0,NA(),IF(ISNUMBER(G95),G95,NA()))</f>
        <v>#N/A</v>
      </c>
      <c r="H195" s="24" t="e">
        <f>IF(COUNTIF(Visualisations!I$42:I$44,H45)&gt;0,NA(),IF(ISNUMBER(H95),H95,NA()))</f>
        <v>#N/A</v>
      </c>
      <c r="I195" s="24" t="e">
        <f>IF(COUNTIF(Visualisations!J$42:J$44,I45)&gt;0,NA(),IF(ISNUMBER(I95),I95,NA()))</f>
        <v>#N/A</v>
      </c>
      <c r="J195" s="24" t="e">
        <f>IF(COUNTIF(Visualisations!K$42:K$44,J45)&gt;0,NA(),IF(ISNUMBER(J95),J95,NA()))</f>
        <v>#N/A</v>
      </c>
      <c r="K195" s="24" t="e">
        <f>IF(COUNTIF(Visualisations!L$42:L$44,K45)&gt;0,NA(),IF(ISNUMBER(K95),K95,NA()))</f>
        <v>#N/A</v>
      </c>
      <c r="L195" s="24" t="e">
        <f>IF(COUNTIF(Visualisations!M$42:M$44,L45)&gt;0,NA(),IF(ISNUMBER(L95),L95,NA()))</f>
        <v>#N/A</v>
      </c>
      <c r="M195" s="24" t="e">
        <f>IF(COUNTIF(Visualisations!N$42:N$44,M45)&gt;0,NA(),IF(ISNUMBER(M95),M95,NA()))</f>
        <v>#N/A</v>
      </c>
      <c r="N195" s="24" t="e">
        <f>IF(COUNTIF(Visualisations!O$42:O$44,N45)&gt;0,NA(),IF(ISNUMBER(N95),N95,NA()))</f>
        <v>#N/A</v>
      </c>
      <c r="O195" s="24" t="e">
        <f>IF(COUNTIF(Visualisations!P$42:P$44,O45)&gt;0,NA(),IF(ISNUMBER(O95),O95,NA()))</f>
        <v>#N/A</v>
      </c>
      <c r="P195" s="24" t="e">
        <f>IF(COUNTIF(Visualisations!Q$42:Q$44,P45)&gt;0,NA(),IF(ISNUMBER(P95),P95,NA()))</f>
        <v>#N/A</v>
      </c>
      <c r="Q195" s="24" t="e">
        <f>IF(COUNTIF(Visualisations!R$42:R$44,Q45)&gt;0,NA(),IF(ISNUMBER(Q95),Q95,NA()))</f>
        <v>#N/A</v>
      </c>
      <c r="R195" s="24" t="e">
        <f>IF(COUNTIF(Visualisations!S$42:S$44,R45)&gt;0,NA(),IF(ISNUMBER(R95),R95,NA()))</f>
        <v>#N/A</v>
      </c>
      <c r="S195" s="24" t="e">
        <f>IF(COUNTIF(Visualisations!T$42:T$44,S45)&gt;0,NA(),IF(ISNUMBER(S95),S95,NA()))</f>
        <v>#N/A</v>
      </c>
      <c r="T195" s="24" t="e">
        <f>IF(COUNTIF(Visualisations!U$42:U$44,T45)&gt;0,NA(),IF(ISNUMBER(T95),T95,NA()))</f>
        <v>#N/A</v>
      </c>
      <c r="U195" s="24" t="e">
        <f>IF(COUNTIF(Visualisations!V$42:V$44,U45)&gt;0,NA(),IF(ISNUMBER(U95),U95,NA()))</f>
        <v>#N/A</v>
      </c>
      <c r="V195" s="24"/>
    </row>
    <row r="196" spans="1:22" x14ac:dyDescent="0.2">
      <c r="A196" s="24" t="e">
        <f>IF(COUNTIF(Visualisations!B$42:B$44,A46)&gt;0,NA(),IF(ISNUMBER(A96),A96,NA()))</f>
        <v>#N/A</v>
      </c>
      <c r="B196" s="24" t="e">
        <f>IF(COUNTIF(Visualisations!C$42:C$44,B46)&gt;0,NA(),IF(ISNUMBER(B96),B96,NA()))</f>
        <v>#N/A</v>
      </c>
      <c r="C196" s="24" t="e">
        <f>IF(COUNTIF(Visualisations!D$42:D$44,C46)&gt;0,NA(),IF(ISNUMBER(C96),C96,NA()))</f>
        <v>#N/A</v>
      </c>
      <c r="D196" s="24" t="e">
        <f>IF(COUNTIF(Visualisations!E$42:E$44,D46)&gt;0,NA(),IF(ISNUMBER(D96),D96,NA()))</f>
        <v>#N/A</v>
      </c>
      <c r="E196" s="24" t="e">
        <f>IF(COUNTIF(Visualisations!F$42:F$44,E46)&gt;0,NA(),IF(ISNUMBER(E96),E96,NA()))</f>
        <v>#N/A</v>
      </c>
      <c r="F196" s="24" t="e">
        <f>IF(COUNTIF(Visualisations!G$42:G$44,F46)&gt;0,NA(),IF(ISNUMBER(F96),F96,NA()))</f>
        <v>#N/A</v>
      </c>
      <c r="G196" s="24" t="e">
        <f>IF(COUNTIF(Visualisations!H$42:H$44,G46)&gt;0,NA(),IF(ISNUMBER(G96),G96,NA()))</f>
        <v>#N/A</v>
      </c>
      <c r="H196" s="24" t="e">
        <f>IF(COUNTIF(Visualisations!I$42:I$44,H46)&gt;0,NA(),IF(ISNUMBER(H96),H96,NA()))</f>
        <v>#N/A</v>
      </c>
      <c r="I196" s="24" t="e">
        <f>IF(COUNTIF(Visualisations!J$42:J$44,I46)&gt;0,NA(),IF(ISNUMBER(I96),I96,NA()))</f>
        <v>#N/A</v>
      </c>
      <c r="J196" s="24" t="e">
        <f>IF(COUNTIF(Visualisations!K$42:K$44,J46)&gt;0,NA(),IF(ISNUMBER(J96),J96,NA()))</f>
        <v>#N/A</v>
      </c>
      <c r="K196" s="24" t="e">
        <f>IF(COUNTIF(Visualisations!L$42:L$44,K46)&gt;0,NA(),IF(ISNUMBER(K96),K96,NA()))</f>
        <v>#N/A</v>
      </c>
      <c r="L196" s="24" t="e">
        <f>IF(COUNTIF(Visualisations!M$42:M$44,L46)&gt;0,NA(),IF(ISNUMBER(L96),L96,NA()))</f>
        <v>#N/A</v>
      </c>
      <c r="M196" s="24" t="e">
        <f>IF(COUNTIF(Visualisations!N$42:N$44,M46)&gt;0,NA(),IF(ISNUMBER(M96),M96,NA()))</f>
        <v>#N/A</v>
      </c>
      <c r="N196" s="24" t="e">
        <f>IF(COUNTIF(Visualisations!O$42:O$44,N46)&gt;0,NA(),IF(ISNUMBER(N96),N96,NA()))</f>
        <v>#N/A</v>
      </c>
      <c r="O196" s="24" t="e">
        <f>IF(COUNTIF(Visualisations!P$42:P$44,O46)&gt;0,NA(),IF(ISNUMBER(O96),O96,NA()))</f>
        <v>#N/A</v>
      </c>
      <c r="P196" s="24" t="e">
        <f>IF(COUNTIF(Visualisations!Q$42:Q$44,P46)&gt;0,NA(),IF(ISNUMBER(P96),P96,NA()))</f>
        <v>#N/A</v>
      </c>
      <c r="Q196" s="24" t="e">
        <f>IF(COUNTIF(Visualisations!R$42:R$44,Q46)&gt;0,NA(),IF(ISNUMBER(Q96),Q96,NA()))</f>
        <v>#N/A</v>
      </c>
      <c r="R196" s="24" t="e">
        <f>IF(COUNTIF(Visualisations!S$42:S$44,R46)&gt;0,NA(),IF(ISNUMBER(R96),R96,NA()))</f>
        <v>#N/A</v>
      </c>
      <c r="S196" s="24" t="e">
        <f>IF(COUNTIF(Visualisations!T$42:T$44,S46)&gt;0,NA(),IF(ISNUMBER(S96),S96,NA()))</f>
        <v>#N/A</v>
      </c>
      <c r="T196" s="24" t="e">
        <f>IF(COUNTIF(Visualisations!U$42:U$44,T46)&gt;0,NA(),IF(ISNUMBER(T96),T96,NA()))</f>
        <v>#N/A</v>
      </c>
      <c r="U196" s="24" t="e">
        <f>IF(COUNTIF(Visualisations!V$42:V$44,U46)&gt;0,NA(),IF(ISNUMBER(U96),U96,NA()))</f>
        <v>#N/A</v>
      </c>
      <c r="V196" s="24"/>
    </row>
    <row r="197" spans="1:22" x14ac:dyDescent="0.2">
      <c r="A197" s="24" t="e">
        <f>IF(COUNTIF(Visualisations!B$42:B$44,A47)&gt;0,NA(),IF(ISNUMBER(A97),A97,NA()))</f>
        <v>#N/A</v>
      </c>
      <c r="B197" s="24" t="e">
        <f>IF(COUNTIF(Visualisations!C$42:C$44,B47)&gt;0,NA(),IF(ISNUMBER(B97),B97,NA()))</f>
        <v>#N/A</v>
      </c>
      <c r="C197" s="24" t="e">
        <f>IF(COUNTIF(Visualisations!D$42:D$44,C47)&gt;0,NA(),IF(ISNUMBER(C97),C97,NA()))</f>
        <v>#N/A</v>
      </c>
      <c r="D197" s="24" t="e">
        <f>IF(COUNTIF(Visualisations!E$42:E$44,D47)&gt;0,NA(),IF(ISNUMBER(D97),D97,NA()))</f>
        <v>#N/A</v>
      </c>
      <c r="E197" s="24" t="e">
        <f>IF(COUNTIF(Visualisations!F$42:F$44,E47)&gt;0,NA(),IF(ISNUMBER(E97),E97,NA()))</f>
        <v>#N/A</v>
      </c>
      <c r="F197" s="24" t="e">
        <f>IF(COUNTIF(Visualisations!G$42:G$44,F47)&gt;0,NA(),IF(ISNUMBER(F97),F97,NA()))</f>
        <v>#N/A</v>
      </c>
      <c r="G197" s="24" t="e">
        <f>IF(COUNTIF(Visualisations!H$42:H$44,G47)&gt;0,NA(),IF(ISNUMBER(G97),G97,NA()))</f>
        <v>#N/A</v>
      </c>
      <c r="H197" s="24" t="e">
        <f>IF(COUNTIF(Visualisations!I$42:I$44,H47)&gt;0,NA(),IF(ISNUMBER(H97),H97,NA()))</f>
        <v>#N/A</v>
      </c>
      <c r="I197" s="24" t="e">
        <f>IF(COUNTIF(Visualisations!J$42:J$44,I47)&gt;0,NA(),IF(ISNUMBER(I97),I97,NA()))</f>
        <v>#N/A</v>
      </c>
      <c r="J197" s="24" t="e">
        <f>IF(COUNTIF(Visualisations!K$42:K$44,J47)&gt;0,NA(),IF(ISNUMBER(J97),J97,NA()))</f>
        <v>#N/A</v>
      </c>
      <c r="K197" s="24" t="e">
        <f>IF(COUNTIF(Visualisations!L$42:L$44,K47)&gt;0,NA(),IF(ISNUMBER(K97),K97,NA()))</f>
        <v>#N/A</v>
      </c>
      <c r="L197" s="24" t="e">
        <f>IF(COUNTIF(Visualisations!M$42:M$44,L47)&gt;0,NA(),IF(ISNUMBER(L97),L97,NA()))</f>
        <v>#N/A</v>
      </c>
      <c r="M197" s="24" t="e">
        <f>IF(COUNTIF(Visualisations!N$42:N$44,M47)&gt;0,NA(),IF(ISNUMBER(M97),M97,NA()))</f>
        <v>#N/A</v>
      </c>
      <c r="N197" s="24" t="e">
        <f>IF(COUNTIF(Visualisations!O$42:O$44,N47)&gt;0,NA(),IF(ISNUMBER(N97),N97,NA()))</f>
        <v>#N/A</v>
      </c>
      <c r="O197" s="24" t="e">
        <f>IF(COUNTIF(Visualisations!P$42:P$44,O47)&gt;0,NA(),IF(ISNUMBER(O97),O97,NA()))</f>
        <v>#N/A</v>
      </c>
      <c r="P197" s="24" t="e">
        <f>IF(COUNTIF(Visualisations!Q$42:Q$44,P47)&gt;0,NA(),IF(ISNUMBER(P97),P97,NA()))</f>
        <v>#N/A</v>
      </c>
      <c r="Q197" s="24" t="e">
        <f>IF(COUNTIF(Visualisations!R$42:R$44,Q47)&gt;0,NA(),IF(ISNUMBER(Q97),Q97,NA()))</f>
        <v>#N/A</v>
      </c>
      <c r="R197" s="24" t="e">
        <f>IF(COUNTIF(Visualisations!S$42:S$44,R47)&gt;0,NA(),IF(ISNUMBER(R97),R97,NA()))</f>
        <v>#N/A</v>
      </c>
      <c r="S197" s="24" t="e">
        <f>IF(COUNTIF(Visualisations!T$42:T$44,S47)&gt;0,NA(),IF(ISNUMBER(S97),S97,NA()))</f>
        <v>#N/A</v>
      </c>
      <c r="T197" s="24" t="e">
        <f>IF(COUNTIF(Visualisations!U$42:U$44,T47)&gt;0,NA(),IF(ISNUMBER(T97),T97,NA()))</f>
        <v>#N/A</v>
      </c>
      <c r="U197" s="24" t="e">
        <f>IF(COUNTIF(Visualisations!V$42:V$44,U47)&gt;0,NA(),IF(ISNUMBER(U97),U97,NA()))</f>
        <v>#N/A</v>
      </c>
      <c r="V197" s="24"/>
    </row>
    <row r="198" spans="1:22" x14ac:dyDescent="0.2">
      <c r="A198" s="24" t="e">
        <f>IF(COUNTIF(Visualisations!B$42:B$44,A48)&gt;0,NA(),IF(ISNUMBER(A98),A98,NA()))</f>
        <v>#N/A</v>
      </c>
      <c r="B198" s="24" t="e">
        <f>IF(COUNTIF(Visualisations!C$42:C$44,B48)&gt;0,NA(),IF(ISNUMBER(B98),B98,NA()))</f>
        <v>#N/A</v>
      </c>
      <c r="C198" s="24" t="e">
        <f>IF(COUNTIF(Visualisations!D$42:D$44,C48)&gt;0,NA(),IF(ISNUMBER(C98),C98,NA()))</f>
        <v>#N/A</v>
      </c>
      <c r="D198" s="24" t="e">
        <f>IF(COUNTIF(Visualisations!E$42:E$44,D48)&gt;0,NA(),IF(ISNUMBER(D98),D98,NA()))</f>
        <v>#N/A</v>
      </c>
      <c r="E198" s="24" t="e">
        <f>IF(COUNTIF(Visualisations!F$42:F$44,E48)&gt;0,NA(),IF(ISNUMBER(E98),E98,NA()))</f>
        <v>#N/A</v>
      </c>
      <c r="F198" s="24" t="e">
        <f>IF(COUNTIF(Visualisations!G$42:G$44,F48)&gt;0,NA(),IF(ISNUMBER(F98),F98,NA()))</f>
        <v>#N/A</v>
      </c>
      <c r="G198" s="24" t="e">
        <f>IF(COUNTIF(Visualisations!H$42:H$44,G48)&gt;0,NA(),IF(ISNUMBER(G98),G98,NA()))</f>
        <v>#N/A</v>
      </c>
      <c r="H198" s="24" t="e">
        <f>IF(COUNTIF(Visualisations!I$42:I$44,H48)&gt;0,NA(),IF(ISNUMBER(H98),H98,NA()))</f>
        <v>#N/A</v>
      </c>
      <c r="I198" s="24" t="e">
        <f>IF(COUNTIF(Visualisations!J$42:J$44,I48)&gt;0,NA(),IF(ISNUMBER(I98),I98,NA()))</f>
        <v>#N/A</v>
      </c>
      <c r="J198" s="24" t="e">
        <f>IF(COUNTIF(Visualisations!K$42:K$44,J48)&gt;0,NA(),IF(ISNUMBER(J98),J98,NA()))</f>
        <v>#N/A</v>
      </c>
      <c r="K198" s="24" t="e">
        <f>IF(COUNTIF(Visualisations!L$42:L$44,K48)&gt;0,NA(),IF(ISNUMBER(K98),K98,NA()))</f>
        <v>#N/A</v>
      </c>
      <c r="L198" s="24" t="e">
        <f>IF(COUNTIF(Visualisations!M$42:M$44,L48)&gt;0,NA(),IF(ISNUMBER(L98),L98,NA()))</f>
        <v>#N/A</v>
      </c>
      <c r="M198" s="24" t="e">
        <f>IF(COUNTIF(Visualisations!N$42:N$44,M48)&gt;0,NA(),IF(ISNUMBER(M98),M98,NA()))</f>
        <v>#N/A</v>
      </c>
      <c r="N198" s="24" t="e">
        <f>IF(COUNTIF(Visualisations!O$42:O$44,N48)&gt;0,NA(),IF(ISNUMBER(N98),N98,NA()))</f>
        <v>#N/A</v>
      </c>
      <c r="O198" s="24" t="e">
        <f>IF(COUNTIF(Visualisations!P$42:P$44,O48)&gt;0,NA(),IF(ISNUMBER(O98),O98,NA()))</f>
        <v>#N/A</v>
      </c>
      <c r="P198" s="24" t="e">
        <f>IF(COUNTIF(Visualisations!Q$42:Q$44,P48)&gt;0,NA(),IF(ISNUMBER(P98),P98,NA()))</f>
        <v>#N/A</v>
      </c>
      <c r="Q198" s="24" t="e">
        <f>IF(COUNTIF(Visualisations!R$42:R$44,Q48)&gt;0,NA(),IF(ISNUMBER(Q98),Q98,NA()))</f>
        <v>#N/A</v>
      </c>
      <c r="R198" s="24" t="e">
        <f>IF(COUNTIF(Visualisations!S$42:S$44,R48)&gt;0,NA(),IF(ISNUMBER(R98),R98,NA()))</f>
        <v>#N/A</v>
      </c>
      <c r="S198" s="24" t="e">
        <f>IF(COUNTIF(Visualisations!T$42:T$44,S48)&gt;0,NA(),IF(ISNUMBER(S98),S98,NA()))</f>
        <v>#N/A</v>
      </c>
      <c r="T198" s="24" t="e">
        <f>IF(COUNTIF(Visualisations!U$42:U$44,T48)&gt;0,NA(),IF(ISNUMBER(T98),T98,NA()))</f>
        <v>#N/A</v>
      </c>
      <c r="U198" s="24" t="e">
        <f>IF(COUNTIF(Visualisations!V$42:V$44,U48)&gt;0,NA(),IF(ISNUMBER(U98),U98,NA()))</f>
        <v>#N/A</v>
      </c>
      <c r="V198" s="24"/>
    </row>
    <row r="199" spans="1:22" x14ac:dyDescent="0.2">
      <c r="A199" s="24" t="e">
        <f>IF(COUNTIF(Visualisations!B$42:B$44,A49)&gt;0,NA(),IF(ISNUMBER(A99),A99,NA()))</f>
        <v>#N/A</v>
      </c>
      <c r="B199" s="24" t="e">
        <f>IF(COUNTIF(Visualisations!C$42:C$44,B49)&gt;0,NA(),IF(ISNUMBER(B99),B99,NA()))</f>
        <v>#N/A</v>
      </c>
      <c r="C199" s="24" t="e">
        <f>IF(COUNTIF(Visualisations!D$42:D$44,C49)&gt;0,NA(),IF(ISNUMBER(C99),C99,NA()))</f>
        <v>#N/A</v>
      </c>
      <c r="D199" s="24" t="e">
        <f>IF(COUNTIF(Visualisations!E$42:E$44,D49)&gt;0,NA(),IF(ISNUMBER(D99),D99,NA()))</f>
        <v>#N/A</v>
      </c>
      <c r="E199" s="24" t="e">
        <f>IF(COUNTIF(Visualisations!F$42:F$44,E49)&gt;0,NA(),IF(ISNUMBER(E99),E99,NA()))</f>
        <v>#N/A</v>
      </c>
      <c r="F199" s="24" t="e">
        <f>IF(COUNTIF(Visualisations!G$42:G$44,F49)&gt;0,NA(),IF(ISNUMBER(F99),F99,NA()))</f>
        <v>#N/A</v>
      </c>
      <c r="G199" s="24" t="e">
        <f>IF(COUNTIF(Visualisations!H$42:H$44,G49)&gt;0,NA(),IF(ISNUMBER(G99),G99,NA()))</f>
        <v>#N/A</v>
      </c>
      <c r="H199" s="24" t="e">
        <f>IF(COUNTIF(Visualisations!I$42:I$44,H49)&gt;0,NA(),IF(ISNUMBER(H99),H99,NA()))</f>
        <v>#N/A</v>
      </c>
      <c r="I199" s="24" t="e">
        <f>IF(COUNTIF(Visualisations!J$42:J$44,I49)&gt;0,NA(),IF(ISNUMBER(I99),I99,NA()))</f>
        <v>#N/A</v>
      </c>
      <c r="J199" s="24" t="e">
        <f>IF(COUNTIF(Visualisations!K$42:K$44,J49)&gt;0,NA(),IF(ISNUMBER(J99),J99,NA()))</f>
        <v>#N/A</v>
      </c>
      <c r="K199" s="24" t="e">
        <f>IF(COUNTIF(Visualisations!L$42:L$44,K49)&gt;0,NA(),IF(ISNUMBER(K99),K99,NA()))</f>
        <v>#N/A</v>
      </c>
      <c r="L199" s="24" t="e">
        <f>IF(COUNTIF(Visualisations!M$42:M$44,L49)&gt;0,NA(),IF(ISNUMBER(L99),L99,NA()))</f>
        <v>#N/A</v>
      </c>
      <c r="M199" s="24" t="e">
        <f>IF(COUNTIF(Visualisations!N$42:N$44,M49)&gt;0,NA(),IF(ISNUMBER(M99),M99,NA()))</f>
        <v>#N/A</v>
      </c>
      <c r="N199" s="24" t="e">
        <f>IF(COUNTIF(Visualisations!O$42:O$44,N49)&gt;0,NA(),IF(ISNUMBER(N99),N99,NA()))</f>
        <v>#N/A</v>
      </c>
      <c r="O199" s="24" t="e">
        <f>IF(COUNTIF(Visualisations!P$42:P$44,O49)&gt;0,NA(),IF(ISNUMBER(O99),O99,NA()))</f>
        <v>#N/A</v>
      </c>
      <c r="P199" s="24" t="e">
        <f>IF(COUNTIF(Visualisations!Q$42:Q$44,P49)&gt;0,NA(),IF(ISNUMBER(P99),P99,NA()))</f>
        <v>#N/A</v>
      </c>
      <c r="Q199" s="24" t="e">
        <f>IF(COUNTIF(Visualisations!R$42:R$44,Q49)&gt;0,NA(),IF(ISNUMBER(Q99),Q99,NA()))</f>
        <v>#N/A</v>
      </c>
      <c r="R199" s="24" t="e">
        <f>IF(COUNTIF(Visualisations!S$42:S$44,R49)&gt;0,NA(),IF(ISNUMBER(R99),R99,NA()))</f>
        <v>#N/A</v>
      </c>
      <c r="S199" s="24" t="e">
        <f>IF(COUNTIF(Visualisations!T$42:T$44,S49)&gt;0,NA(),IF(ISNUMBER(S99),S99,NA()))</f>
        <v>#N/A</v>
      </c>
      <c r="T199" s="24" t="e">
        <f>IF(COUNTIF(Visualisations!U$42:U$44,T49)&gt;0,NA(),IF(ISNUMBER(T99),T99,NA()))</f>
        <v>#N/A</v>
      </c>
      <c r="U199" s="24" t="e">
        <f>IF(COUNTIF(Visualisations!V$42:V$44,U49)&gt;0,NA(),IF(ISNUMBER(U99),U99,NA()))</f>
        <v>#N/A</v>
      </c>
      <c r="V199" s="24"/>
    </row>
    <row r="200" spans="1:22" x14ac:dyDescent="0.2">
      <c r="A200" s="24" t="e">
        <f>IF(COUNTIF(Visualisations!B$42:B$44,A50)&gt;0,NA(),IF(ISNUMBER(A100),A100,NA()))</f>
        <v>#N/A</v>
      </c>
      <c r="B200" s="24" t="e">
        <f>IF(COUNTIF(Visualisations!C$42:C$44,B50)&gt;0,NA(),IF(ISNUMBER(B100),B100,NA()))</f>
        <v>#N/A</v>
      </c>
      <c r="C200" s="24" t="e">
        <f>IF(COUNTIF(Visualisations!D$42:D$44,C50)&gt;0,NA(),IF(ISNUMBER(C100),C100,NA()))</f>
        <v>#N/A</v>
      </c>
      <c r="D200" s="24" t="e">
        <f>IF(COUNTIF(Visualisations!E$42:E$44,D50)&gt;0,NA(),IF(ISNUMBER(D100),D100,NA()))</f>
        <v>#N/A</v>
      </c>
      <c r="E200" s="24" t="e">
        <f>IF(COUNTIF(Visualisations!F$42:F$44,E50)&gt;0,NA(),IF(ISNUMBER(E100),E100,NA()))</f>
        <v>#N/A</v>
      </c>
      <c r="F200" s="24" t="e">
        <f>IF(COUNTIF(Visualisations!G$42:G$44,F50)&gt;0,NA(),IF(ISNUMBER(F100),F100,NA()))</f>
        <v>#N/A</v>
      </c>
      <c r="G200" s="24" t="e">
        <f>IF(COUNTIF(Visualisations!H$42:H$44,G50)&gt;0,NA(),IF(ISNUMBER(G100),G100,NA()))</f>
        <v>#N/A</v>
      </c>
      <c r="H200" s="24" t="e">
        <f>IF(COUNTIF(Visualisations!I$42:I$44,H50)&gt;0,NA(),IF(ISNUMBER(H100),H100,NA()))</f>
        <v>#N/A</v>
      </c>
      <c r="I200" s="24" t="e">
        <f>IF(COUNTIF(Visualisations!J$42:J$44,I50)&gt;0,NA(),IF(ISNUMBER(I100),I100,NA()))</f>
        <v>#N/A</v>
      </c>
      <c r="J200" s="24" t="e">
        <f>IF(COUNTIF(Visualisations!K$42:K$44,J50)&gt;0,NA(),IF(ISNUMBER(J100),J100,NA()))</f>
        <v>#N/A</v>
      </c>
      <c r="K200" s="24" t="e">
        <f>IF(COUNTIF(Visualisations!L$42:L$44,K50)&gt;0,NA(),IF(ISNUMBER(K100),K100,NA()))</f>
        <v>#N/A</v>
      </c>
      <c r="L200" s="24" t="e">
        <f>IF(COUNTIF(Visualisations!M$42:M$44,L50)&gt;0,NA(),IF(ISNUMBER(L100),L100,NA()))</f>
        <v>#N/A</v>
      </c>
      <c r="M200" s="24" t="e">
        <f>IF(COUNTIF(Visualisations!N$42:N$44,M50)&gt;0,NA(),IF(ISNUMBER(M100),M100,NA()))</f>
        <v>#N/A</v>
      </c>
      <c r="N200" s="24" t="e">
        <f>IF(COUNTIF(Visualisations!O$42:O$44,N50)&gt;0,NA(),IF(ISNUMBER(N100),N100,NA()))</f>
        <v>#N/A</v>
      </c>
      <c r="O200" s="24" t="e">
        <f>IF(COUNTIF(Visualisations!P$42:P$44,O50)&gt;0,NA(),IF(ISNUMBER(O100),O100,NA()))</f>
        <v>#N/A</v>
      </c>
      <c r="P200" s="24" t="e">
        <f>IF(COUNTIF(Visualisations!Q$42:Q$44,P50)&gt;0,NA(),IF(ISNUMBER(P100),P100,NA()))</f>
        <v>#N/A</v>
      </c>
      <c r="Q200" s="24" t="e">
        <f>IF(COUNTIF(Visualisations!R$42:R$44,Q50)&gt;0,NA(),IF(ISNUMBER(Q100),Q100,NA()))</f>
        <v>#N/A</v>
      </c>
      <c r="R200" s="24" t="e">
        <f>IF(COUNTIF(Visualisations!S$42:S$44,R50)&gt;0,NA(),IF(ISNUMBER(R100),R100,NA()))</f>
        <v>#N/A</v>
      </c>
      <c r="S200" s="24" t="e">
        <f>IF(COUNTIF(Visualisations!T$42:T$44,S50)&gt;0,NA(),IF(ISNUMBER(S100),S100,NA()))</f>
        <v>#N/A</v>
      </c>
      <c r="T200" s="24" t="e">
        <f>IF(COUNTIF(Visualisations!U$42:U$44,T50)&gt;0,NA(),IF(ISNUMBER(T100),T100,NA()))</f>
        <v>#N/A</v>
      </c>
      <c r="U200" s="24" t="e">
        <f>IF(COUNTIF(Visualisations!V$42:V$44,U50)&gt;0,NA(),IF(ISNUMBER(U100),U100,NA()))</f>
        <v>#N/A</v>
      </c>
      <c r="V200" s="24"/>
    </row>
    <row r="201" spans="1:22" x14ac:dyDescent="0.2">
      <c r="A201" s="24" t="e">
        <f>IF(COUNTIF(Visualisations!B$42:B$44,A51)&gt;0,NA(),IF(ISNUMBER(A101),A101,NA()))</f>
        <v>#N/A</v>
      </c>
      <c r="B201" s="24" t="e">
        <f>IF(COUNTIF(Visualisations!C$42:C$44,B51)&gt;0,NA(),IF(ISNUMBER(B101),B101,NA()))</f>
        <v>#N/A</v>
      </c>
      <c r="C201" s="24" t="e">
        <f>IF(COUNTIF(Visualisations!D$42:D$44,C51)&gt;0,NA(),IF(ISNUMBER(C101),C101,NA()))</f>
        <v>#N/A</v>
      </c>
      <c r="D201" s="24" t="e">
        <f>IF(COUNTIF(Visualisations!E$42:E$44,D51)&gt;0,NA(),IF(ISNUMBER(D101),D101,NA()))</f>
        <v>#N/A</v>
      </c>
      <c r="E201" s="24" t="e">
        <f>IF(COUNTIF(Visualisations!F$42:F$44,E51)&gt;0,NA(),IF(ISNUMBER(E101),E101,NA()))</f>
        <v>#N/A</v>
      </c>
      <c r="F201" s="24" t="e">
        <f>IF(COUNTIF(Visualisations!G$42:G$44,F51)&gt;0,NA(),IF(ISNUMBER(F101),F101,NA()))</f>
        <v>#N/A</v>
      </c>
      <c r="G201" s="24" t="e">
        <f>IF(COUNTIF(Visualisations!H$42:H$44,G51)&gt;0,NA(),IF(ISNUMBER(G101),G101,NA()))</f>
        <v>#N/A</v>
      </c>
      <c r="H201" s="24" t="e">
        <f>IF(COUNTIF(Visualisations!I$42:I$44,H51)&gt;0,NA(),IF(ISNUMBER(H101),H101,NA()))</f>
        <v>#N/A</v>
      </c>
      <c r="I201" s="24" t="e">
        <f>IF(COUNTIF(Visualisations!J$42:J$44,I51)&gt;0,NA(),IF(ISNUMBER(I101),I101,NA()))</f>
        <v>#N/A</v>
      </c>
      <c r="J201" s="24" t="e">
        <f>IF(COUNTIF(Visualisations!K$42:K$44,J51)&gt;0,NA(),IF(ISNUMBER(J101),J101,NA()))</f>
        <v>#N/A</v>
      </c>
      <c r="K201" s="24" t="e">
        <f>IF(COUNTIF(Visualisations!L$42:L$44,K51)&gt;0,NA(),IF(ISNUMBER(K101),K101,NA()))</f>
        <v>#N/A</v>
      </c>
      <c r="L201" s="24" t="e">
        <f>IF(COUNTIF(Visualisations!M$42:M$44,L51)&gt;0,NA(),IF(ISNUMBER(L101),L101,NA()))</f>
        <v>#N/A</v>
      </c>
      <c r="M201" s="24" t="e">
        <f>IF(COUNTIF(Visualisations!N$42:N$44,M51)&gt;0,NA(),IF(ISNUMBER(M101),M101,NA()))</f>
        <v>#N/A</v>
      </c>
      <c r="N201" s="24" t="e">
        <f>IF(COUNTIF(Visualisations!O$42:O$44,N51)&gt;0,NA(),IF(ISNUMBER(N101),N101,NA()))</f>
        <v>#N/A</v>
      </c>
      <c r="O201" s="24" t="e">
        <f>IF(COUNTIF(Visualisations!P$42:P$44,O51)&gt;0,NA(),IF(ISNUMBER(O101),O101,NA()))</f>
        <v>#N/A</v>
      </c>
      <c r="P201" s="24" t="e">
        <f>IF(COUNTIF(Visualisations!Q$42:Q$44,P51)&gt;0,NA(),IF(ISNUMBER(P101),P101,NA()))</f>
        <v>#N/A</v>
      </c>
      <c r="Q201" s="24" t="e">
        <f>IF(COUNTIF(Visualisations!R$42:R$44,Q51)&gt;0,NA(),IF(ISNUMBER(Q101),Q101,NA()))</f>
        <v>#N/A</v>
      </c>
      <c r="R201" s="24" t="e">
        <f>IF(COUNTIF(Visualisations!S$42:S$44,R51)&gt;0,NA(),IF(ISNUMBER(R101),R101,NA()))</f>
        <v>#N/A</v>
      </c>
      <c r="S201" s="24" t="e">
        <f>IF(COUNTIF(Visualisations!T$42:T$44,S51)&gt;0,NA(),IF(ISNUMBER(S101),S101,NA()))</f>
        <v>#N/A</v>
      </c>
      <c r="T201" s="24" t="e">
        <f>IF(COUNTIF(Visualisations!U$42:U$44,T51)&gt;0,NA(),IF(ISNUMBER(T101),T101,NA()))</f>
        <v>#N/A</v>
      </c>
      <c r="U201" s="24" t="e">
        <f>IF(COUNTIF(Visualisations!V$42:V$44,U51)&gt;0,NA(),IF(ISNUMBER(U101),U101,NA()))</f>
        <v>#N/A</v>
      </c>
      <c r="V201" s="24"/>
    </row>
    <row r="202" spans="1:22" x14ac:dyDescent="0.2">
      <c r="A202" t="s">
        <v>88</v>
      </c>
    </row>
    <row r="203" spans="1:22" x14ac:dyDescent="0.2">
      <c r="A203" cm="1">
        <f t="array" ref="A203">A152-FORECAST(A102,_xlfn._xlws.FILTER(A$152:A$201,(ISNUMBER(A$152:A$201)*ISNUMBER(A$102:A$151))),_xlfn._xlws.FILTER(A$102:A$151,(ISNUMBER(A$102:A$151)*ISNUMBER(A$152:A$201))))</f>
        <v>-0.16999622767595901</v>
      </c>
      <c r="B203" t="e" cm="1">
        <f t="array" ref="B203">B152-FORECAST(B102,_xlfn._xlws.FILTER(B$152:B$201,(ISNUMBER(B$152:B$201)*ISNUMBER(B$102:B$151))),_xlfn._xlws.FILTER(B$102:B$151,(ISNUMBER(B$102:B$151)*ISNUMBER(B$152:B$201))))</f>
        <v>#N/A</v>
      </c>
      <c r="C203" t="e" cm="1">
        <f t="array" ref="C203">C152-FORECAST(C102,_xlfn._xlws.FILTER(C$152:C$201,(ISNUMBER(C$152:C$201)*ISNUMBER(C$102:C$151))),_xlfn._xlws.FILTER(C$102:C$151,(ISNUMBER(C$102:C$151)*ISNUMBER(C$152:C$201))))</f>
        <v>#N/A</v>
      </c>
      <c r="D203" t="e" cm="1">
        <f t="array" ref="D203">D152-FORECAST(D102,_xlfn._xlws.FILTER(D$152:D$201,(ISNUMBER(D$152:D$201)*ISNUMBER(D$102:D$151))),_xlfn._xlws.FILTER(D$102:D$151,(ISNUMBER(D$102:D$151)*ISNUMBER(D$152:D$201))))</f>
        <v>#N/A</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row>
    <row r="204" spans="1:22" x14ac:dyDescent="0.2">
      <c r="A204" cm="1">
        <f t="array" ref="A204">A153-FORECAST(A103,_xlfn._xlws.FILTER(A$152:A$201,(ISNUMBER(A$152:A$201)*ISNUMBER(A$102:A$151))),_xlfn._xlws.FILTER(A$102:A$151,(ISNUMBER(A$102:A$151)*ISNUMBER(A$152:A$201))))</f>
        <v>-0.17666988680775031</v>
      </c>
      <c r="B204" t="e" cm="1">
        <f t="array" ref="B204">B153-FORECAST(B103,_xlfn._xlws.FILTER(B$152:B$201,(ISNUMBER(B$152:B$201)*ISNUMBER(B$102:B$151))),_xlfn._xlws.FILTER(B$102:B$151,(ISNUMBER(B$102:B$151)*ISNUMBER(B$152:B$201))))</f>
        <v>#N/A</v>
      </c>
      <c r="C204" t="e" cm="1">
        <f t="array" ref="C204">C153-FORECAST(C103,_xlfn._xlws.FILTER(C$152:C$201,(ISNUMBER(C$152:C$201)*ISNUMBER(C$102:C$151))),_xlfn._xlws.FILTER(C$102:C$151,(ISNUMBER(C$102:C$151)*ISNUMBER(C$152:C$201))))</f>
        <v>#N/A</v>
      </c>
      <c r="D204" t="e" cm="1">
        <f t="array" ref="D204">D153-FORECAST(D103,_xlfn._xlws.FILTER(D$152:D$201,(ISNUMBER(D$152:D$201)*ISNUMBER(D$102:D$151))),_xlfn._xlws.FILTER(D$102:D$151,(ISNUMBER(D$102:D$151)*ISNUMBER(D$152:D$201))))</f>
        <v>#N/A</v>
      </c>
      <c r="E204" t="e" cm="1">
        <f t="array" ref="E204">E153-FORECAST(E103,_xlfn._xlws.FILTER(E$152:E$201,(ISNUMBER(E$152:E$201)*ISNUMBER(E$102:E$151))),_xlfn._xlws.FILTER(E$102:E$151,(ISNUMBER(E$102:E$151)*ISNUMBER(E$152:E$201))))</f>
        <v>#N/A</v>
      </c>
      <c r="F204" t="e" cm="1">
        <f t="array" ref="F204">F153-FORECAST(F103,_xlfn._xlws.FILTER(F$152:F$201,(ISNUMBER(F$152:F$201)*ISNUMBER(F$102:F$151))),_xlfn._xlws.FILTER(F$102:F$151,(ISNUMBER(F$102:F$151)*ISNUMBER(F$152:F$201))))</f>
        <v>#N/A</v>
      </c>
      <c r="G204" t="e" cm="1">
        <f t="array" ref="G204">G153-FORECAST(G103,_xlfn._xlws.FILTER(G$152:G$201,(ISNUMBER(G$152:G$201)*ISNUMBER(G$102:G$151))),_xlfn._xlws.FILTER(G$102:G$151,(ISNUMBER(G$102:G$151)*ISNUMBER(G$152:G$201))))</f>
        <v>#N/A</v>
      </c>
      <c r="H204" t="e" cm="1">
        <f t="array" ref="H204">H153-FORECAST(H103,_xlfn._xlws.FILTER(H$152:H$201,(ISNUMBER(H$152:H$201)*ISNUMBER(H$102:H$151))),_xlfn._xlws.FILTER(H$102:H$151,(ISNUMBER(H$102:H$151)*ISNUMBER(H$152:H$201))))</f>
        <v>#N/A</v>
      </c>
      <c r="I204" t="e" cm="1">
        <f t="array" ref="I204">I153-FORECAST(I103,_xlfn._xlws.FILTER(I$152:I$201,(ISNUMBER(I$152:I$201)*ISNUMBER(I$102:I$151))),_xlfn._xlws.FILTER(I$102:I$151,(ISNUMBER(I$102:I$151)*ISNUMBER(I$152:I$201))))</f>
        <v>#N/A</v>
      </c>
      <c r="J204" t="e" cm="1">
        <f t="array" ref="J204">J153-FORECAST(J103,_xlfn._xlws.FILTER(J$152:J$201,(ISNUMBER(J$152:J$201)*ISNUMBER(J$102:J$151))),_xlfn._xlws.FILTER(J$102:J$151,(ISNUMBER(J$102:J$151)*ISNUMBER(J$152:J$201))))</f>
        <v>#N/A</v>
      </c>
      <c r="K204" t="e" cm="1">
        <f t="array" ref="K204">K153-FORECAST(K103,_xlfn._xlws.FILTER(K$152:K$201,(ISNUMBER(K$152:K$201)*ISNUMBER(K$102:K$151))),_xlfn._xlws.FILTER(K$102:K$151,(ISNUMBER(K$102:K$151)*ISNUMBER(K$152:K$201))))</f>
        <v>#N/A</v>
      </c>
      <c r="L204" t="e" cm="1">
        <f t="array" ref="L204">L153-FORECAST(L103,_xlfn._xlws.FILTER(L$152:L$201,(ISNUMBER(L$152:L$201)*ISNUMBER(L$102:L$151))),_xlfn._xlws.FILTER(L$102:L$151,(ISNUMBER(L$102:L$151)*ISNUMBER(L$152:L$201))))</f>
        <v>#N/A</v>
      </c>
      <c r="M204" t="e" cm="1">
        <f t="array" ref="M204">M153-FORECAST(M103,_xlfn._xlws.FILTER(M$152:M$201,(ISNUMBER(M$152:M$201)*ISNUMBER(M$102:M$151))),_xlfn._xlws.FILTER(M$102:M$151,(ISNUMBER(M$102:M$151)*ISNUMBER(M$152:M$201))))</f>
        <v>#N/A</v>
      </c>
      <c r="N204" t="e" cm="1">
        <f t="array" ref="N204">N153-FORECAST(N103,_xlfn._xlws.FILTER(N$152:N$201,(ISNUMBER(N$152:N$201)*ISNUMBER(N$102:N$151))),_xlfn._xlws.FILTER(N$102:N$151,(ISNUMBER(N$102:N$151)*ISNUMBER(N$152:N$201))))</f>
        <v>#N/A</v>
      </c>
      <c r="O204" t="e" cm="1">
        <f t="array" ref="O204">O153-FORECAST(O103,_xlfn._xlws.FILTER(O$152:O$201,(ISNUMBER(O$152:O$201)*ISNUMBER(O$102:O$151))),_xlfn._xlws.FILTER(O$102:O$151,(ISNUMBER(O$102:O$151)*ISNUMBER(O$152:O$201))))</f>
        <v>#N/A</v>
      </c>
      <c r="P204" t="e" cm="1">
        <f t="array" ref="P204">P153-FORECAST(P103,_xlfn._xlws.FILTER(P$152:P$201,(ISNUMBER(P$152:P$201)*ISNUMBER(P$102:P$151))),_xlfn._xlws.FILTER(P$102:P$151,(ISNUMBER(P$102:P$151)*ISNUMBER(P$152:P$201))))</f>
        <v>#N/A</v>
      </c>
      <c r="Q204" t="e" cm="1">
        <f t="array" ref="Q204">Q153-FORECAST(Q103,_xlfn._xlws.FILTER(Q$152:Q$201,(ISNUMBER(Q$152:Q$201)*ISNUMBER(Q$102:Q$151))),_xlfn._xlws.FILTER(Q$102:Q$151,(ISNUMBER(Q$102:Q$151)*ISNUMBER(Q$152:Q$201))))</f>
        <v>#N/A</v>
      </c>
      <c r="R204" t="e" cm="1">
        <f t="array" ref="R204">R153-FORECAST(R103,_xlfn._xlws.FILTER(R$152:R$201,(ISNUMBER(R$152:R$201)*ISNUMBER(R$102:R$151))),_xlfn._xlws.FILTER(R$102:R$151,(ISNUMBER(R$102:R$151)*ISNUMBER(R$152:R$201))))</f>
        <v>#N/A</v>
      </c>
      <c r="S204" t="e" cm="1">
        <f t="array" ref="S204">S153-FORECAST(S103,_xlfn._xlws.FILTER(S$152:S$201,(ISNUMBER(S$152:S$201)*ISNUMBER(S$102:S$151))),_xlfn._xlws.FILTER(S$102:S$151,(ISNUMBER(S$102:S$151)*ISNUMBER(S$152:S$201))))</f>
        <v>#N/A</v>
      </c>
      <c r="T204" t="e" cm="1">
        <f t="array" ref="T204">T153-FORECAST(T103,_xlfn._xlws.FILTER(T$152:T$201,(ISNUMBER(T$152:T$201)*ISNUMBER(T$102:T$151))),_xlfn._xlws.FILTER(T$102:T$151,(ISNUMBER(T$102:T$151)*ISNUMBER(T$152:T$201))))</f>
        <v>#N/A</v>
      </c>
      <c r="U204" t="e" cm="1">
        <f t="array" ref="U204">U153-FORECAST(U103,_xlfn._xlws.FILTER(U$152:U$201,(ISNUMBER(U$152:U$201)*ISNUMBER(U$102:U$151))),_xlfn._xlws.FILTER(U$102:U$151,(ISNUMBER(U$102:U$151)*ISNUMBER(U$152:U$201))))</f>
        <v>#N/A</v>
      </c>
    </row>
    <row r="205" spans="1:22" x14ac:dyDescent="0.2">
      <c r="A205" cm="1">
        <f t="array" ref="A205">A154-FORECAST(A104,_xlfn._xlws.FILTER(A$152:A$201,(ISNUMBER(A$152:A$201)*ISNUMBER(A$102:A$151))),_xlfn._xlws.FILTER(A$102:A$151,(ISNUMBER(A$102:A$151)*ISNUMBER(A$152:A$201))))</f>
        <v>-0.17850701292944571</v>
      </c>
      <c r="B205" t="e" cm="1">
        <f t="array" ref="B205">B154-FORECAST(B104,_xlfn._xlws.FILTER(B$152:B$201,(ISNUMBER(B$152:B$201)*ISNUMBER(B$102:B$151))),_xlfn._xlws.FILTER(B$102:B$151,(ISNUMBER(B$102:B$151)*ISNUMBER(B$152:B$201))))</f>
        <v>#N/A</v>
      </c>
      <c r="C205" t="e" cm="1">
        <f t="array" ref="C205">C154-FORECAST(C104,_xlfn._xlws.FILTER(C$152:C$201,(ISNUMBER(C$152:C$201)*ISNUMBER(C$102:C$151))),_xlfn._xlws.FILTER(C$102:C$151,(ISNUMBER(C$102:C$151)*ISNUMBER(C$152:C$201))))</f>
        <v>#N/A</v>
      </c>
      <c r="D205" t="e" cm="1">
        <f t="array" ref="D205">D154-FORECAST(D104,_xlfn._xlws.FILTER(D$152:D$201,(ISNUMBER(D$152:D$201)*ISNUMBER(D$102:D$151))),_xlfn._xlws.FILTER(D$102:D$151,(ISNUMBER(D$102:D$151)*ISNUMBER(D$152:D$201))))</f>
        <v>#N/A</v>
      </c>
      <c r="E205" t="e" cm="1">
        <f t="array" ref="E205">E154-FORECAST(E104,_xlfn._xlws.FILTER(E$152:E$201,(ISNUMBER(E$152:E$201)*ISNUMBER(E$102:E$151))),_xlfn._xlws.FILTER(E$102:E$151,(ISNUMBER(E$102:E$151)*ISNUMBER(E$152:E$201))))</f>
        <v>#N/A</v>
      </c>
      <c r="F205" t="e" cm="1">
        <f t="array" ref="F205">F154-FORECAST(F104,_xlfn._xlws.FILTER(F$152:F$201,(ISNUMBER(F$152:F$201)*ISNUMBER(F$102:F$151))),_xlfn._xlws.FILTER(F$102:F$151,(ISNUMBER(F$102:F$151)*ISNUMBER(F$152:F$201))))</f>
        <v>#N/A</v>
      </c>
      <c r="G205" t="e" cm="1">
        <f t="array" ref="G205">G154-FORECAST(G104,_xlfn._xlws.FILTER(G$152:G$201,(ISNUMBER(G$152:G$201)*ISNUMBER(G$102:G$151))),_xlfn._xlws.FILTER(G$102:G$151,(ISNUMBER(G$102:G$151)*ISNUMBER(G$152:G$201))))</f>
        <v>#N/A</v>
      </c>
      <c r="H205" t="e" cm="1">
        <f t="array" ref="H205">H154-FORECAST(H104,_xlfn._xlws.FILTER(H$152:H$201,(ISNUMBER(H$152:H$201)*ISNUMBER(H$102:H$151))),_xlfn._xlws.FILTER(H$102:H$151,(ISNUMBER(H$102:H$151)*ISNUMBER(H$152:H$201))))</f>
        <v>#N/A</v>
      </c>
      <c r="I205" t="e" cm="1">
        <f t="array" ref="I205">I154-FORECAST(I104,_xlfn._xlws.FILTER(I$152:I$201,(ISNUMBER(I$152:I$201)*ISNUMBER(I$102:I$151))),_xlfn._xlws.FILTER(I$102:I$151,(ISNUMBER(I$102:I$151)*ISNUMBER(I$152:I$201))))</f>
        <v>#N/A</v>
      </c>
      <c r="J205" t="e" cm="1">
        <f t="array" ref="J205">J154-FORECAST(J104,_xlfn._xlws.FILTER(J$152:J$201,(ISNUMBER(J$152:J$201)*ISNUMBER(J$102:J$151))),_xlfn._xlws.FILTER(J$102:J$151,(ISNUMBER(J$102:J$151)*ISNUMBER(J$152:J$201))))</f>
        <v>#N/A</v>
      </c>
      <c r="K205" t="e" cm="1">
        <f t="array" ref="K205">K154-FORECAST(K104,_xlfn._xlws.FILTER(K$152:K$201,(ISNUMBER(K$152:K$201)*ISNUMBER(K$102:K$151))),_xlfn._xlws.FILTER(K$102:K$151,(ISNUMBER(K$102:K$151)*ISNUMBER(K$152:K$201))))</f>
        <v>#N/A</v>
      </c>
      <c r="L205" t="e" cm="1">
        <f t="array" ref="L205">L154-FORECAST(L104,_xlfn._xlws.FILTER(L$152:L$201,(ISNUMBER(L$152:L$201)*ISNUMBER(L$102:L$151))),_xlfn._xlws.FILTER(L$102:L$151,(ISNUMBER(L$102:L$151)*ISNUMBER(L$152:L$201))))</f>
        <v>#N/A</v>
      </c>
      <c r="M205" t="e" cm="1">
        <f t="array" ref="M205">M154-FORECAST(M104,_xlfn._xlws.FILTER(M$152:M$201,(ISNUMBER(M$152:M$201)*ISNUMBER(M$102:M$151))),_xlfn._xlws.FILTER(M$102:M$151,(ISNUMBER(M$102:M$151)*ISNUMBER(M$152:M$201))))</f>
        <v>#N/A</v>
      </c>
      <c r="N205" t="e" cm="1">
        <f t="array" ref="N205">N154-FORECAST(N104,_xlfn._xlws.FILTER(N$152:N$201,(ISNUMBER(N$152:N$201)*ISNUMBER(N$102:N$151))),_xlfn._xlws.FILTER(N$102:N$151,(ISNUMBER(N$102:N$151)*ISNUMBER(N$152:N$201))))</f>
        <v>#N/A</v>
      </c>
      <c r="O205" t="e" cm="1">
        <f t="array" ref="O205">O154-FORECAST(O104,_xlfn._xlws.FILTER(O$152:O$201,(ISNUMBER(O$152:O$201)*ISNUMBER(O$102:O$151))),_xlfn._xlws.FILTER(O$102:O$151,(ISNUMBER(O$102:O$151)*ISNUMBER(O$152:O$201))))</f>
        <v>#N/A</v>
      </c>
      <c r="P205" t="e" cm="1">
        <f t="array" ref="P205">P154-FORECAST(P104,_xlfn._xlws.FILTER(P$152:P$201,(ISNUMBER(P$152:P$201)*ISNUMBER(P$102:P$151))),_xlfn._xlws.FILTER(P$102:P$151,(ISNUMBER(P$102:P$151)*ISNUMBER(P$152:P$201))))</f>
        <v>#N/A</v>
      </c>
      <c r="Q205" t="e" cm="1">
        <f t="array" ref="Q205">Q154-FORECAST(Q104,_xlfn._xlws.FILTER(Q$152:Q$201,(ISNUMBER(Q$152:Q$201)*ISNUMBER(Q$102:Q$151))),_xlfn._xlws.FILTER(Q$102:Q$151,(ISNUMBER(Q$102:Q$151)*ISNUMBER(Q$152:Q$201))))</f>
        <v>#N/A</v>
      </c>
      <c r="R205" t="e" cm="1">
        <f t="array" ref="R205">R154-FORECAST(R104,_xlfn._xlws.FILTER(R$152:R$201,(ISNUMBER(R$152:R$201)*ISNUMBER(R$102:R$151))),_xlfn._xlws.FILTER(R$102:R$151,(ISNUMBER(R$102:R$151)*ISNUMBER(R$152:R$201))))</f>
        <v>#N/A</v>
      </c>
      <c r="S205" t="e" cm="1">
        <f t="array" ref="S205">S154-FORECAST(S104,_xlfn._xlws.FILTER(S$152:S$201,(ISNUMBER(S$152:S$201)*ISNUMBER(S$102:S$151))),_xlfn._xlws.FILTER(S$102:S$151,(ISNUMBER(S$102:S$151)*ISNUMBER(S$152:S$201))))</f>
        <v>#N/A</v>
      </c>
      <c r="T205" t="e" cm="1">
        <f t="array" ref="T205">T154-FORECAST(T104,_xlfn._xlws.FILTER(T$152:T$201,(ISNUMBER(T$152:T$201)*ISNUMBER(T$102:T$151))),_xlfn._xlws.FILTER(T$102:T$151,(ISNUMBER(T$102:T$151)*ISNUMBER(T$152:T$201))))</f>
        <v>#N/A</v>
      </c>
      <c r="U205" t="e" cm="1">
        <f t="array" ref="U205">U154-FORECAST(U104,_xlfn._xlws.FILTER(U$152:U$201,(ISNUMBER(U$152:U$201)*ISNUMBER(U$102:U$151))),_xlfn._xlws.FILTER(U$102:U$151,(ISNUMBER(U$102:U$151)*ISNUMBER(U$152:U$201))))</f>
        <v>#N/A</v>
      </c>
    </row>
    <row r="206" spans="1:22" x14ac:dyDescent="0.2">
      <c r="A206" cm="1">
        <f t="array" ref="A206">A155-FORECAST(A105,_xlfn._xlws.FILTER(A$152:A$201,(ISNUMBER(A$152:A$201)*ISNUMBER(A$102:A$151))),_xlfn._xlws.FILTER(A$102:A$151,(ISNUMBER(A$102:A$151)*ISNUMBER(A$152:A$201))))</f>
        <v>-0.16813828459671498</v>
      </c>
      <c r="B206" t="e" cm="1">
        <f t="array" ref="B206">B155-FORECAST(B105,_xlfn._xlws.FILTER(B$152:B$201,(ISNUMBER(B$152:B$201)*ISNUMBER(B$102:B$151))),_xlfn._xlws.FILTER(B$102:B$151,(ISNUMBER(B$102:B$151)*ISNUMBER(B$152:B$201))))</f>
        <v>#N/A</v>
      </c>
      <c r="C206" t="e" cm="1">
        <f t="array" ref="C206">C155-FORECAST(C105,_xlfn._xlws.FILTER(C$152:C$201,(ISNUMBER(C$152:C$201)*ISNUMBER(C$102:C$151))),_xlfn._xlws.FILTER(C$102:C$151,(ISNUMBER(C$102:C$151)*ISNUMBER(C$152:C$201))))</f>
        <v>#N/A</v>
      </c>
      <c r="D206" t="e" cm="1">
        <f t="array" ref="D206">D155-FORECAST(D105,_xlfn._xlws.FILTER(D$152:D$201,(ISNUMBER(D$152:D$201)*ISNUMBER(D$102:D$151))),_xlfn._xlws.FILTER(D$102:D$151,(ISNUMBER(D$102:D$151)*ISNUMBER(D$152:D$201))))</f>
        <v>#N/A</v>
      </c>
      <c r="E206" t="e" cm="1">
        <f t="array" ref="E206">E155-FORECAST(E105,_xlfn._xlws.FILTER(E$152:E$201,(ISNUMBER(E$152:E$201)*ISNUMBER(E$102:E$151))),_xlfn._xlws.FILTER(E$102:E$151,(ISNUMBER(E$102:E$151)*ISNUMBER(E$152:E$201))))</f>
        <v>#N/A</v>
      </c>
      <c r="F206" t="e" cm="1">
        <f t="array" ref="F206">F155-FORECAST(F105,_xlfn._xlws.FILTER(F$152:F$201,(ISNUMBER(F$152:F$201)*ISNUMBER(F$102:F$151))),_xlfn._xlws.FILTER(F$102:F$151,(ISNUMBER(F$102:F$151)*ISNUMBER(F$152:F$201))))</f>
        <v>#N/A</v>
      </c>
      <c r="G206" t="e" cm="1">
        <f t="array" ref="G206">G155-FORECAST(G105,_xlfn._xlws.FILTER(G$152:G$201,(ISNUMBER(G$152:G$201)*ISNUMBER(G$102:G$151))),_xlfn._xlws.FILTER(G$102:G$151,(ISNUMBER(G$102:G$151)*ISNUMBER(G$152:G$201))))</f>
        <v>#N/A</v>
      </c>
      <c r="H206" t="e" cm="1">
        <f t="array" ref="H206">H155-FORECAST(H105,_xlfn._xlws.FILTER(H$152:H$201,(ISNUMBER(H$152:H$201)*ISNUMBER(H$102:H$151))),_xlfn._xlws.FILTER(H$102:H$151,(ISNUMBER(H$102:H$151)*ISNUMBER(H$152:H$201))))</f>
        <v>#N/A</v>
      </c>
      <c r="I206" t="e" cm="1">
        <f t="array" ref="I206">I155-FORECAST(I105,_xlfn._xlws.FILTER(I$152:I$201,(ISNUMBER(I$152:I$201)*ISNUMBER(I$102:I$151))),_xlfn._xlws.FILTER(I$102:I$151,(ISNUMBER(I$102:I$151)*ISNUMBER(I$152:I$201))))</f>
        <v>#N/A</v>
      </c>
      <c r="J206" t="e" cm="1">
        <f t="array" ref="J206">J155-FORECAST(J105,_xlfn._xlws.FILTER(J$152:J$201,(ISNUMBER(J$152:J$201)*ISNUMBER(J$102:J$151))),_xlfn._xlws.FILTER(J$102:J$151,(ISNUMBER(J$102:J$151)*ISNUMBER(J$152:J$201))))</f>
        <v>#N/A</v>
      </c>
      <c r="K206" t="e" cm="1">
        <f t="array" ref="K206">K155-FORECAST(K105,_xlfn._xlws.FILTER(K$152:K$201,(ISNUMBER(K$152:K$201)*ISNUMBER(K$102:K$151))),_xlfn._xlws.FILTER(K$102:K$151,(ISNUMBER(K$102:K$151)*ISNUMBER(K$152:K$201))))</f>
        <v>#N/A</v>
      </c>
      <c r="L206" t="e" cm="1">
        <f t="array" ref="L206">L155-FORECAST(L105,_xlfn._xlws.FILTER(L$152:L$201,(ISNUMBER(L$152:L$201)*ISNUMBER(L$102:L$151))),_xlfn._xlws.FILTER(L$102:L$151,(ISNUMBER(L$102:L$151)*ISNUMBER(L$152:L$201))))</f>
        <v>#N/A</v>
      </c>
      <c r="M206" t="e" cm="1">
        <f t="array" ref="M206">M155-FORECAST(M105,_xlfn._xlws.FILTER(M$152:M$201,(ISNUMBER(M$152:M$201)*ISNUMBER(M$102:M$151))),_xlfn._xlws.FILTER(M$102:M$151,(ISNUMBER(M$102:M$151)*ISNUMBER(M$152:M$201))))</f>
        <v>#N/A</v>
      </c>
      <c r="N206" t="e" cm="1">
        <f t="array" ref="N206">N155-FORECAST(N105,_xlfn._xlws.FILTER(N$152:N$201,(ISNUMBER(N$152:N$201)*ISNUMBER(N$102:N$151))),_xlfn._xlws.FILTER(N$102:N$151,(ISNUMBER(N$102:N$151)*ISNUMBER(N$152:N$201))))</f>
        <v>#N/A</v>
      </c>
      <c r="O206" t="e" cm="1">
        <f t="array" ref="O206">O155-FORECAST(O105,_xlfn._xlws.FILTER(O$152:O$201,(ISNUMBER(O$152:O$201)*ISNUMBER(O$102:O$151))),_xlfn._xlws.FILTER(O$102:O$151,(ISNUMBER(O$102:O$151)*ISNUMBER(O$152:O$201))))</f>
        <v>#N/A</v>
      </c>
      <c r="P206" t="e" cm="1">
        <f t="array" ref="P206">P155-FORECAST(P105,_xlfn._xlws.FILTER(P$152:P$201,(ISNUMBER(P$152:P$201)*ISNUMBER(P$102:P$151))),_xlfn._xlws.FILTER(P$102:P$151,(ISNUMBER(P$102:P$151)*ISNUMBER(P$152:P$201))))</f>
        <v>#N/A</v>
      </c>
      <c r="Q206" t="e" cm="1">
        <f t="array" ref="Q206">Q155-FORECAST(Q105,_xlfn._xlws.FILTER(Q$152:Q$201,(ISNUMBER(Q$152:Q$201)*ISNUMBER(Q$102:Q$151))),_xlfn._xlws.FILTER(Q$102:Q$151,(ISNUMBER(Q$102:Q$151)*ISNUMBER(Q$152:Q$201))))</f>
        <v>#N/A</v>
      </c>
      <c r="R206" t="e" cm="1">
        <f t="array" ref="R206">R155-FORECAST(R105,_xlfn._xlws.FILTER(R$152:R$201,(ISNUMBER(R$152:R$201)*ISNUMBER(R$102:R$151))),_xlfn._xlws.FILTER(R$102:R$151,(ISNUMBER(R$102:R$151)*ISNUMBER(R$152:R$201))))</f>
        <v>#N/A</v>
      </c>
      <c r="S206" t="e" cm="1">
        <f t="array" ref="S206">S155-FORECAST(S105,_xlfn._xlws.FILTER(S$152:S$201,(ISNUMBER(S$152:S$201)*ISNUMBER(S$102:S$151))),_xlfn._xlws.FILTER(S$102:S$151,(ISNUMBER(S$102:S$151)*ISNUMBER(S$152:S$201))))</f>
        <v>#N/A</v>
      </c>
      <c r="T206" t="e" cm="1">
        <f t="array" ref="T206">T155-FORECAST(T105,_xlfn._xlws.FILTER(T$152:T$201,(ISNUMBER(T$152:T$201)*ISNUMBER(T$102:T$151))),_xlfn._xlws.FILTER(T$102:T$151,(ISNUMBER(T$102:T$151)*ISNUMBER(T$152:T$201))))</f>
        <v>#N/A</v>
      </c>
      <c r="U206" t="e" cm="1">
        <f t="array" ref="U206">U155-FORECAST(U105,_xlfn._xlws.FILTER(U$152:U$201,(ISNUMBER(U$152:U$201)*ISNUMBER(U$102:U$151))),_xlfn._xlws.FILTER(U$102:U$151,(ISNUMBER(U$102:U$151)*ISNUMBER(U$152:U$201))))</f>
        <v>#N/A</v>
      </c>
    </row>
    <row r="207" spans="1:22" x14ac:dyDescent="0.2">
      <c r="A207" cm="1">
        <f t="array" ref="A207">A156-FORECAST(A106,_xlfn._xlws.FILTER(A$152:A$201,(ISNUMBER(A$152:A$201)*ISNUMBER(A$102:A$151))),_xlfn._xlws.FILTER(A$102:A$151,(ISNUMBER(A$102:A$151)*ISNUMBER(A$152:A$201))))</f>
        <v>-0.13423366957993466</v>
      </c>
      <c r="B207" t="e" cm="1">
        <f t="array" ref="B207">B156-FORECAST(B106,_xlfn._xlws.FILTER(B$152:B$201,(ISNUMBER(B$152:B$201)*ISNUMBER(B$102:B$151))),_xlfn._xlws.FILTER(B$102:B$151,(ISNUMBER(B$102:B$151)*ISNUMBER(B$152:B$201))))</f>
        <v>#N/A</v>
      </c>
      <c r="C207" t="e" cm="1">
        <f t="array" ref="C207">C156-FORECAST(C106,_xlfn._xlws.FILTER(C$152:C$201,(ISNUMBER(C$152:C$201)*ISNUMBER(C$102:C$151))),_xlfn._xlws.FILTER(C$102:C$151,(ISNUMBER(C$102:C$151)*ISNUMBER(C$152:C$201))))</f>
        <v>#N/A</v>
      </c>
      <c r="D207" t="e" cm="1">
        <f t="array" ref="D207">D156-FORECAST(D106,_xlfn._xlws.FILTER(D$152:D$201,(ISNUMBER(D$152:D$201)*ISNUMBER(D$102:D$151))),_xlfn._xlws.FILTER(D$102:D$151,(ISNUMBER(D$102:D$151)*ISNUMBER(D$152:D$201))))</f>
        <v>#N/A</v>
      </c>
      <c r="E207" t="e" cm="1">
        <f t="array" ref="E207">E156-FORECAST(E106,_xlfn._xlws.FILTER(E$152:E$201,(ISNUMBER(E$152:E$201)*ISNUMBER(E$102:E$151))),_xlfn._xlws.FILTER(E$102:E$151,(ISNUMBER(E$102:E$151)*ISNUMBER(E$152:E$201))))</f>
        <v>#N/A</v>
      </c>
      <c r="F207" t="e" cm="1">
        <f t="array" ref="F207">F156-FORECAST(F106,_xlfn._xlws.FILTER(F$152:F$201,(ISNUMBER(F$152:F$201)*ISNUMBER(F$102:F$151))),_xlfn._xlws.FILTER(F$102:F$151,(ISNUMBER(F$102:F$151)*ISNUMBER(F$152:F$201))))</f>
        <v>#N/A</v>
      </c>
      <c r="G207" t="e" cm="1">
        <f t="array" ref="G207">G156-FORECAST(G106,_xlfn._xlws.FILTER(G$152:G$201,(ISNUMBER(G$152:G$201)*ISNUMBER(G$102:G$151))),_xlfn._xlws.FILTER(G$102:G$151,(ISNUMBER(G$102:G$151)*ISNUMBER(G$152:G$201))))</f>
        <v>#N/A</v>
      </c>
      <c r="H207" t="e" cm="1">
        <f t="array" ref="H207">H156-FORECAST(H106,_xlfn._xlws.FILTER(H$152:H$201,(ISNUMBER(H$152:H$201)*ISNUMBER(H$102:H$151))),_xlfn._xlws.FILTER(H$102:H$151,(ISNUMBER(H$102:H$151)*ISNUMBER(H$152:H$201))))</f>
        <v>#N/A</v>
      </c>
      <c r="I207" t="e" cm="1">
        <f t="array" ref="I207">I156-FORECAST(I106,_xlfn._xlws.FILTER(I$152:I$201,(ISNUMBER(I$152:I$201)*ISNUMBER(I$102:I$151))),_xlfn._xlws.FILTER(I$102:I$151,(ISNUMBER(I$102:I$151)*ISNUMBER(I$152:I$201))))</f>
        <v>#N/A</v>
      </c>
      <c r="J207" t="e" cm="1">
        <f t="array" ref="J207">J156-FORECAST(J106,_xlfn._xlws.FILTER(J$152:J$201,(ISNUMBER(J$152:J$201)*ISNUMBER(J$102:J$151))),_xlfn._xlws.FILTER(J$102:J$151,(ISNUMBER(J$102:J$151)*ISNUMBER(J$152:J$201))))</f>
        <v>#N/A</v>
      </c>
      <c r="K207" t="e" cm="1">
        <f t="array" ref="K207">K156-FORECAST(K106,_xlfn._xlws.FILTER(K$152:K$201,(ISNUMBER(K$152:K$201)*ISNUMBER(K$102:K$151))),_xlfn._xlws.FILTER(K$102:K$151,(ISNUMBER(K$102:K$151)*ISNUMBER(K$152:K$201))))</f>
        <v>#N/A</v>
      </c>
      <c r="L207" t="e" cm="1">
        <f t="array" ref="L207">L156-FORECAST(L106,_xlfn._xlws.FILTER(L$152:L$201,(ISNUMBER(L$152:L$201)*ISNUMBER(L$102:L$151))),_xlfn._xlws.FILTER(L$102:L$151,(ISNUMBER(L$102:L$151)*ISNUMBER(L$152:L$201))))</f>
        <v>#N/A</v>
      </c>
      <c r="M207" t="e" cm="1">
        <f t="array" ref="M207">M156-FORECAST(M106,_xlfn._xlws.FILTER(M$152:M$201,(ISNUMBER(M$152:M$201)*ISNUMBER(M$102:M$151))),_xlfn._xlws.FILTER(M$102:M$151,(ISNUMBER(M$102:M$151)*ISNUMBER(M$152:M$201))))</f>
        <v>#N/A</v>
      </c>
      <c r="N207" t="e" cm="1">
        <f t="array" ref="N207">N156-FORECAST(N106,_xlfn._xlws.FILTER(N$152:N$201,(ISNUMBER(N$152:N$201)*ISNUMBER(N$102:N$151))),_xlfn._xlws.FILTER(N$102:N$151,(ISNUMBER(N$102:N$151)*ISNUMBER(N$152:N$201))))</f>
        <v>#N/A</v>
      </c>
      <c r="O207" t="e" cm="1">
        <f t="array" ref="O207">O156-FORECAST(O106,_xlfn._xlws.FILTER(O$152:O$201,(ISNUMBER(O$152:O$201)*ISNUMBER(O$102:O$151))),_xlfn._xlws.FILTER(O$102:O$151,(ISNUMBER(O$102:O$151)*ISNUMBER(O$152:O$201))))</f>
        <v>#N/A</v>
      </c>
      <c r="P207" t="e" cm="1">
        <f t="array" ref="P207">P156-FORECAST(P106,_xlfn._xlws.FILTER(P$152:P$201,(ISNUMBER(P$152:P$201)*ISNUMBER(P$102:P$151))),_xlfn._xlws.FILTER(P$102:P$151,(ISNUMBER(P$102:P$151)*ISNUMBER(P$152:P$201))))</f>
        <v>#N/A</v>
      </c>
      <c r="Q207" t="e" cm="1">
        <f t="array" ref="Q207">Q156-FORECAST(Q106,_xlfn._xlws.FILTER(Q$152:Q$201,(ISNUMBER(Q$152:Q$201)*ISNUMBER(Q$102:Q$151))),_xlfn._xlws.FILTER(Q$102:Q$151,(ISNUMBER(Q$102:Q$151)*ISNUMBER(Q$152:Q$201))))</f>
        <v>#N/A</v>
      </c>
      <c r="R207" t="e" cm="1">
        <f t="array" ref="R207">R156-FORECAST(R106,_xlfn._xlws.FILTER(R$152:R$201,(ISNUMBER(R$152:R$201)*ISNUMBER(R$102:R$151))),_xlfn._xlws.FILTER(R$102:R$151,(ISNUMBER(R$102:R$151)*ISNUMBER(R$152:R$201))))</f>
        <v>#N/A</v>
      </c>
      <c r="S207" t="e" cm="1">
        <f t="array" ref="S207">S156-FORECAST(S106,_xlfn._xlws.FILTER(S$152:S$201,(ISNUMBER(S$152:S$201)*ISNUMBER(S$102:S$151))),_xlfn._xlws.FILTER(S$102:S$151,(ISNUMBER(S$102:S$151)*ISNUMBER(S$152:S$201))))</f>
        <v>#N/A</v>
      </c>
      <c r="T207" t="e" cm="1">
        <f t="array" ref="T207">T156-FORECAST(T106,_xlfn._xlws.FILTER(T$152:T$201,(ISNUMBER(T$152:T$201)*ISNUMBER(T$102:T$151))),_xlfn._xlws.FILTER(T$102:T$151,(ISNUMBER(T$102:T$151)*ISNUMBER(T$152:T$201))))</f>
        <v>#N/A</v>
      </c>
      <c r="U207" t="e" cm="1">
        <f t="array" ref="U207">U156-FORECAST(U106,_xlfn._xlws.FILTER(U$152:U$201,(ISNUMBER(U$152:U$201)*ISNUMBER(U$102:U$151))),_xlfn._xlws.FILTER(U$102:U$151,(ISNUMBER(U$102:U$151)*ISNUMBER(U$152:U$201))))</f>
        <v>#N/A</v>
      </c>
    </row>
    <row r="208" spans="1:22" x14ac:dyDescent="0.2">
      <c r="A208" cm="1">
        <f t="array" ref="A208">A157-FORECAST(A107,_xlfn._xlws.FILTER(A$152:A$201,(ISNUMBER(A$152:A$201)*ISNUMBER(A$102:A$151))),_xlfn._xlws.FILTER(A$102:A$151,(ISNUMBER(A$102:A$151)*ISNUMBER(A$152:A$201))))</f>
        <v>-6.3905672655359069E-2</v>
      </c>
      <c r="B208" t="e" cm="1">
        <f t="array" ref="B208">B157-FORECAST(B107,_xlfn._xlws.FILTER(B$152:B$201,(ISNUMBER(B$152:B$201)*ISNUMBER(B$102:B$151))),_xlfn._xlws.FILTER(B$102:B$151,(ISNUMBER(B$102:B$151)*ISNUMBER(B$152:B$201))))</f>
        <v>#N/A</v>
      </c>
      <c r="C208" t="e" cm="1">
        <f t="array" ref="C208">C157-FORECAST(C107,_xlfn._xlws.FILTER(C$152:C$201,(ISNUMBER(C$152:C$201)*ISNUMBER(C$102:C$151))),_xlfn._xlws.FILTER(C$102:C$151,(ISNUMBER(C$102:C$151)*ISNUMBER(C$152:C$201))))</f>
        <v>#N/A</v>
      </c>
      <c r="D208" t="e" cm="1">
        <f t="array" ref="D208">D157-FORECAST(D107,_xlfn._xlws.FILTER(D$152:D$201,(ISNUMBER(D$152:D$201)*ISNUMBER(D$102:D$151))),_xlfn._xlws.FILTER(D$102:D$151,(ISNUMBER(D$102:D$151)*ISNUMBER(D$152:D$201))))</f>
        <v>#N/A</v>
      </c>
      <c r="E208" t="e" cm="1">
        <f t="array" ref="E208">E157-FORECAST(E107,_xlfn._xlws.FILTER(E$152:E$201,(ISNUMBER(E$152:E$201)*ISNUMBER(E$102:E$151))),_xlfn._xlws.FILTER(E$102:E$151,(ISNUMBER(E$102:E$151)*ISNUMBER(E$152:E$201))))</f>
        <v>#N/A</v>
      </c>
      <c r="F208" t="e" cm="1">
        <f t="array" ref="F208">F157-FORECAST(F107,_xlfn._xlws.FILTER(F$152:F$201,(ISNUMBER(F$152:F$201)*ISNUMBER(F$102:F$151))),_xlfn._xlws.FILTER(F$102:F$151,(ISNUMBER(F$102:F$151)*ISNUMBER(F$152:F$201))))</f>
        <v>#N/A</v>
      </c>
      <c r="G208" t="e" cm="1">
        <f t="array" ref="G208">G157-FORECAST(G107,_xlfn._xlws.FILTER(G$152:G$201,(ISNUMBER(G$152:G$201)*ISNUMBER(G$102:G$151))),_xlfn._xlws.FILTER(G$102:G$151,(ISNUMBER(G$102:G$151)*ISNUMBER(G$152:G$201))))</f>
        <v>#N/A</v>
      </c>
      <c r="H208" t="e" cm="1">
        <f t="array" ref="H208">H157-FORECAST(H107,_xlfn._xlws.FILTER(H$152:H$201,(ISNUMBER(H$152:H$201)*ISNUMBER(H$102:H$151))),_xlfn._xlws.FILTER(H$102:H$151,(ISNUMBER(H$102:H$151)*ISNUMBER(H$152:H$201))))</f>
        <v>#N/A</v>
      </c>
      <c r="I208" t="e" cm="1">
        <f t="array" ref="I208">I157-FORECAST(I107,_xlfn._xlws.FILTER(I$152:I$201,(ISNUMBER(I$152:I$201)*ISNUMBER(I$102:I$151))),_xlfn._xlws.FILTER(I$102:I$151,(ISNUMBER(I$102:I$151)*ISNUMBER(I$152:I$201))))</f>
        <v>#N/A</v>
      </c>
      <c r="J208" t="e" cm="1">
        <f t="array" ref="J208">J157-FORECAST(J107,_xlfn._xlws.FILTER(J$152:J$201,(ISNUMBER(J$152:J$201)*ISNUMBER(J$102:J$151))),_xlfn._xlws.FILTER(J$102:J$151,(ISNUMBER(J$102:J$151)*ISNUMBER(J$152:J$201))))</f>
        <v>#N/A</v>
      </c>
      <c r="K208" t="e" cm="1">
        <f t="array" ref="K208">K157-FORECAST(K107,_xlfn._xlws.FILTER(K$152:K$201,(ISNUMBER(K$152:K$201)*ISNUMBER(K$102:K$151))),_xlfn._xlws.FILTER(K$102:K$151,(ISNUMBER(K$102:K$151)*ISNUMBER(K$152:K$201))))</f>
        <v>#N/A</v>
      </c>
      <c r="L208" t="e" cm="1">
        <f t="array" ref="L208">L157-FORECAST(L107,_xlfn._xlws.FILTER(L$152:L$201,(ISNUMBER(L$152:L$201)*ISNUMBER(L$102:L$151))),_xlfn._xlws.FILTER(L$102:L$151,(ISNUMBER(L$102:L$151)*ISNUMBER(L$152:L$201))))</f>
        <v>#N/A</v>
      </c>
      <c r="M208" t="e" cm="1">
        <f t="array" ref="M208">M157-FORECAST(M107,_xlfn._xlws.FILTER(M$152:M$201,(ISNUMBER(M$152:M$201)*ISNUMBER(M$102:M$151))),_xlfn._xlws.FILTER(M$102:M$151,(ISNUMBER(M$102:M$151)*ISNUMBER(M$152:M$201))))</f>
        <v>#N/A</v>
      </c>
      <c r="N208" t="e" cm="1">
        <f t="array" ref="N208">N157-FORECAST(N107,_xlfn._xlws.FILTER(N$152:N$201,(ISNUMBER(N$152:N$201)*ISNUMBER(N$102:N$151))),_xlfn._xlws.FILTER(N$102:N$151,(ISNUMBER(N$102:N$151)*ISNUMBER(N$152:N$201))))</f>
        <v>#N/A</v>
      </c>
      <c r="O208" t="e" cm="1">
        <f t="array" ref="O208">O157-FORECAST(O107,_xlfn._xlws.FILTER(O$152:O$201,(ISNUMBER(O$152:O$201)*ISNUMBER(O$102:O$151))),_xlfn._xlws.FILTER(O$102:O$151,(ISNUMBER(O$102:O$151)*ISNUMBER(O$152:O$201))))</f>
        <v>#N/A</v>
      </c>
      <c r="P208" t="e" cm="1">
        <f t="array" ref="P208">P157-FORECAST(P107,_xlfn._xlws.FILTER(P$152:P$201,(ISNUMBER(P$152:P$201)*ISNUMBER(P$102:P$151))),_xlfn._xlws.FILTER(P$102:P$151,(ISNUMBER(P$102:P$151)*ISNUMBER(P$152:P$201))))</f>
        <v>#N/A</v>
      </c>
      <c r="Q208" t="e" cm="1">
        <f t="array" ref="Q208">Q157-FORECAST(Q107,_xlfn._xlws.FILTER(Q$152:Q$201,(ISNUMBER(Q$152:Q$201)*ISNUMBER(Q$102:Q$151))),_xlfn._xlws.FILTER(Q$102:Q$151,(ISNUMBER(Q$102:Q$151)*ISNUMBER(Q$152:Q$201))))</f>
        <v>#N/A</v>
      </c>
      <c r="R208" t="e" cm="1">
        <f t="array" ref="R208">R157-FORECAST(R107,_xlfn._xlws.FILTER(R$152:R$201,(ISNUMBER(R$152:R$201)*ISNUMBER(R$102:R$151))),_xlfn._xlws.FILTER(R$102:R$151,(ISNUMBER(R$102:R$151)*ISNUMBER(R$152:R$201))))</f>
        <v>#N/A</v>
      </c>
      <c r="S208" t="e" cm="1">
        <f t="array" ref="S208">S157-FORECAST(S107,_xlfn._xlws.FILTER(S$152:S$201,(ISNUMBER(S$152:S$201)*ISNUMBER(S$102:S$151))),_xlfn._xlws.FILTER(S$102:S$151,(ISNUMBER(S$102:S$151)*ISNUMBER(S$152:S$201))))</f>
        <v>#N/A</v>
      </c>
      <c r="T208" t="e" cm="1">
        <f t="array" ref="T208">T157-FORECAST(T107,_xlfn._xlws.FILTER(T$152:T$201,(ISNUMBER(T$152:T$201)*ISNUMBER(T$102:T$151))),_xlfn._xlws.FILTER(T$102:T$151,(ISNUMBER(T$102:T$151)*ISNUMBER(T$152:T$201))))</f>
        <v>#N/A</v>
      </c>
      <c r="U208" t="e" cm="1">
        <f t="array" ref="U208">U157-FORECAST(U107,_xlfn._xlws.FILTER(U$152:U$201,(ISNUMBER(U$152:U$201)*ISNUMBER(U$102:U$151))),_xlfn._xlws.FILTER(U$102:U$151,(ISNUMBER(U$102:U$151)*ISNUMBER(U$152:U$201))))</f>
        <v>#N/A</v>
      </c>
    </row>
    <row r="209" spans="1:21" x14ac:dyDescent="0.2">
      <c r="A209" cm="1">
        <f t="array" ref="A209">A158-FORECAST(A108,_xlfn._xlws.FILTER(A$152:A$201,(ISNUMBER(A$152:A$201)*ISNUMBER(A$102:A$151))),_xlfn._xlws.FILTER(A$102:A$151,(ISNUMBER(A$102:A$151)*ISNUMBER(A$152:A$201))))</f>
        <v>5.1913819238407655E-2</v>
      </c>
      <c r="B209" t="e" cm="1">
        <f t="array" ref="B209">B158-FORECAST(B108,_xlfn._xlws.FILTER(B$152:B$201,(ISNUMBER(B$152:B$201)*ISNUMBER(B$102:B$151))),_xlfn._xlws.FILTER(B$102:B$151,(ISNUMBER(B$102:B$151)*ISNUMBER(B$152:B$201))))</f>
        <v>#N/A</v>
      </c>
      <c r="C209" t="e" cm="1">
        <f t="array" ref="C209">C158-FORECAST(C108,_xlfn._xlws.FILTER(C$152:C$201,(ISNUMBER(C$152:C$201)*ISNUMBER(C$102:C$151))),_xlfn._xlws.FILTER(C$102:C$151,(ISNUMBER(C$102:C$151)*ISNUMBER(C$152:C$201))))</f>
        <v>#N/A</v>
      </c>
      <c r="D209" t="e" cm="1">
        <f t="array" ref="D209">D158-FORECAST(D108,_xlfn._xlws.FILTER(D$152:D$201,(ISNUMBER(D$152:D$201)*ISNUMBER(D$102:D$151))),_xlfn._xlws.FILTER(D$102:D$151,(ISNUMBER(D$102:D$151)*ISNUMBER(D$152:D$201))))</f>
        <v>#N/A</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row>
    <row r="210" spans="1:21" x14ac:dyDescent="0.2">
      <c r="A210" cm="1">
        <f t="array" ref="A210">A159-FORECAST(A109,_xlfn._xlws.FILTER(A$152:A$201,(ISNUMBER(A$152:A$201)*ISNUMBER(A$102:A$151))),_xlfn._xlws.FILTER(A$102:A$151,(ISNUMBER(A$102:A$151)*ISNUMBER(A$152:A$201))))</f>
        <v>0.22487806550442713</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row>
    <row r="211" spans="1:21" x14ac:dyDescent="0.2">
      <c r="A211" cm="1">
        <f t="array" ref="A211">A160-FORECAST(A110,_xlfn._xlws.FILTER(A$152:A$201,(ISNUMBER(A$152:A$201)*ISNUMBER(A$102:A$151))),_xlfn._xlws.FILTER(A$102:A$151,(ISNUMBER(A$102:A$151)*ISNUMBER(A$152:A$201))))</f>
        <v>0.45151023263660761</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row>
    <row r="212" spans="1:21" x14ac:dyDescent="0.2">
      <c r="A212" cm="1">
        <f t="array" ref="A212">A161-FORECAST(A111,_xlfn._xlws.FILTER(A$152:A$201,(ISNUMBER(A$152:A$201)*ISNUMBER(A$102:A$151))),_xlfn._xlws.FILTER(A$102:A$151,(ISNUMBER(A$102:A$151)*ISNUMBER(A$152:A$201))))</f>
        <v>0.59872752469073021</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row>
    <row r="213" spans="1:21" x14ac:dyDescent="0.2">
      <c r="A213" cm="1">
        <f t="array" ref="A213">A162-FORECAST(A112,_xlfn._xlws.FILTER(A$152:A$201,(ISNUMBER(A$152:A$201)*ISNUMBER(A$102:A$151))),_xlfn._xlws.FILTER(A$102:A$151,(ISNUMBER(A$102:A$151)*ISNUMBER(A$152:A$201))))</f>
        <v>0.3462188268825912</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row>
    <row r="214" spans="1:21" x14ac:dyDescent="0.2">
      <c r="A214" cm="1">
        <f t="array" ref="A214">A163-FORECAST(A113,_xlfn._xlws.FILTER(A$152:A$201,(ISNUMBER(A$152:A$201)*ISNUMBER(A$102:A$151))),_xlfn._xlws.FILTER(A$102:A$151,(ISNUMBER(A$102:A$151)*ISNUMBER(A$152:A$201))))</f>
        <v>-0.78179771470760784</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row>
    <row r="215" spans="1:21" x14ac:dyDescent="0.2">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row>
    <row r="216" spans="1:21" x14ac:dyDescent="0.2">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row>
    <row r="217" spans="1:21" x14ac:dyDescent="0.2">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row>
    <row r="218" spans="1:21" x14ac:dyDescent="0.2">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row>
    <row r="219" spans="1:21" x14ac:dyDescent="0.2">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row>
    <row r="220" spans="1:21" x14ac:dyDescent="0.2">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row>
    <row r="221" spans="1:21" x14ac:dyDescent="0.2">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row>
    <row r="222" spans="1:21" x14ac:dyDescent="0.2">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row>
    <row r="223" spans="1:21" x14ac:dyDescent="0.2">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row>
    <row r="224" spans="1:21" x14ac:dyDescent="0.2">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row>
    <row r="225" spans="1:21" x14ac:dyDescent="0.2">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row>
    <row r="226" spans="1:21" x14ac:dyDescent="0.2">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row>
    <row r="227" spans="1:21" x14ac:dyDescent="0.2">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row>
    <row r="228" spans="1:21" x14ac:dyDescent="0.2">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row>
    <row r="229" spans="1:21" x14ac:dyDescent="0.2">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row>
    <row r="230" spans="1:21" x14ac:dyDescent="0.2">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row>
    <row r="231" spans="1:21" x14ac:dyDescent="0.2">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row>
    <row r="232" spans="1:21" x14ac:dyDescent="0.2">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row>
    <row r="233" spans="1:21" x14ac:dyDescent="0.2">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row>
    <row r="234" spans="1:21" x14ac:dyDescent="0.2">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row>
    <row r="235" spans="1:21" x14ac:dyDescent="0.2">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row>
    <row r="236" spans="1:21" x14ac:dyDescent="0.2">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row>
    <row r="237" spans="1:21" x14ac:dyDescent="0.2">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row>
    <row r="238" spans="1:21" x14ac:dyDescent="0.2">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row>
    <row r="239" spans="1:21" x14ac:dyDescent="0.2">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row>
    <row r="240" spans="1:21" x14ac:dyDescent="0.2">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row>
    <row r="241" spans="1:21" x14ac:dyDescent="0.2">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row>
    <row r="242" spans="1:21" x14ac:dyDescent="0.2">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row>
    <row r="243" spans="1:21" x14ac:dyDescent="0.2">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row>
    <row r="244" spans="1:21" x14ac:dyDescent="0.2">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row>
    <row r="245" spans="1:21" x14ac:dyDescent="0.2">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row>
    <row r="246" spans="1:21" x14ac:dyDescent="0.2">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row>
    <row r="247" spans="1:21" x14ac:dyDescent="0.2">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row>
    <row r="248" spans="1:21" x14ac:dyDescent="0.2">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row>
    <row r="249" spans="1:21" x14ac:dyDescent="0.2">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row>
    <row r="250" spans="1:21" x14ac:dyDescent="0.2">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row>
    <row r="251" spans="1:21" x14ac:dyDescent="0.2">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row>
    <row r="252" spans="1:21" x14ac:dyDescent="0.2">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row>
    <row r="253" spans="1:21" x14ac:dyDescent="0.2">
      <c r="A253">
        <f>COUNTIFS(A102:A151, "&lt;&gt;#N/A", A152:A201, "&lt;&gt;#N/A")</f>
        <v>12</v>
      </c>
      <c r="B253">
        <f t="shared" ref="B253:U253" si="0">COUNTIFS(B102:B151, "&lt;&gt;#N/A", B152:B201, "&lt;&gt;#N/A")</f>
        <v>0</v>
      </c>
      <c r="C253">
        <f t="shared" si="0"/>
        <v>0</v>
      </c>
      <c r="D253">
        <f t="shared" si="0"/>
        <v>0</v>
      </c>
      <c r="E253">
        <f t="shared" si="0"/>
        <v>0</v>
      </c>
      <c r="F253">
        <f t="shared" si="0"/>
        <v>0</v>
      </c>
      <c r="G253">
        <f t="shared" si="0"/>
        <v>0</v>
      </c>
      <c r="H253">
        <f t="shared" si="0"/>
        <v>0</v>
      </c>
      <c r="I253">
        <f t="shared" si="0"/>
        <v>0</v>
      </c>
      <c r="J253">
        <f t="shared" si="0"/>
        <v>0</v>
      </c>
      <c r="K253">
        <f t="shared" si="0"/>
        <v>0</v>
      </c>
      <c r="L253">
        <f t="shared" si="0"/>
        <v>0</v>
      </c>
      <c r="M253">
        <f t="shared" si="0"/>
        <v>0</v>
      </c>
      <c r="N253">
        <f t="shared" si="0"/>
        <v>0</v>
      </c>
      <c r="O253">
        <f t="shared" si="0"/>
        <v>0</v>
      </c>
      <c r="P253">
        <f t="shared" si="0"/>
        <v>0</v>
      </c>
      <c r="Q253">
        <f t="shared" si="0"/>
        <v>0</v>
      </c>
      <c r="R253">
        <f t="shared" si="0"/>
        <v>0</v>
      </c>
      <c r="S253">
        <f t="shared" si="0"/>
        <v>0</v>
      </c>
      <c r="T253">
        <f t="shared" si="0"/>
        <v>0</v>
      </c>
      <c r="U253">
        <f t="shared" si="0"/>
        <v>0</v>
      </c>
    </row>
    <row r="254" spans="1:21" x14ac:dyDescent="0.2">
      <c r="A254" cm="1">
        <f t="array" ref="A254">AVERAGE(_xlfn._xlws.FILTER(A$102:A$151,ISNUMBER(A$102:A$151)))</f>
        <v>8.3074124650632903</v>
      </c>
      <c r="B254" t="e" cm="1" vm="2">
        <f t="array" ref="B254">AVERAGE(_xlfn._xlws.FILTER(B$102:B$151,ISNUMBER(B$102:B$151)))</f>
        <v>#VALUE!</v>
      </c>
      <c r="C254" t="e" cm="1" vm="2">
        <f t="array" ref="C254">AVERAGE(_xlfn._xlws.FILTER(C$102:C$151,ISNUMBER(C$102:C$151)))</f>
        <v>#VALUE!</v>
      </c>
      <c r="D254" t="e" cm="1" vm="2">
        <f t="array" ref="D254">AVERAGE(_xlfn._xlws.FILTER(D$102:D$151,ISNUMBER(D$102:D$151)))</f>
        <v>#VALUE!</v>
      </c>
      <c r="E254" t="e" cm="1" vm="2">
        <f t="array" ref="E254">AVERAGE(_xlfn._xlws.FILTER(E$102:E$151,ISNUMBER(E$102:E$151)))</f>
        <v>#VALUE!</v>
      </c>
      <c r="F254" t="e" cm="1" vm="2">
        <f t="array" ref="F254">AVERAGE(_xlfn._xlws.FILTER(F$102:F$151,ISNUMBER(F$102:F$151)))</f>
        <v>#VALUE!</v>
      </c>
      <c r="G254" t="e" cm="1" vm="2">
        <f t="array" ref="G254">AVERAGE(_xlfn._xlws.FILTER(G$102:G$151,ISNUMBER(G$102:G$151)))</f>
        <v>#VALUE!</v>
      </c>
      <c r="H254" t="e" cm="1" vm="2">
        <f t="array" ref="H254">AVERAGE(_xlfn._xlws.FILTER(H$102:H$151,ISNUMBER(H$102:H$151)))</f>
        <v>#VALUE!</v>
      </c>
      <c r="I254" t="e" cm="1" vm="2">
        <f t="array" ref="I254">AVERAGE(_xlfn._xlws.FILTER(I$102:I$151,ISNUMBER(I$102:I$151)))</f>
        <v>#VALUE!</v>
      </c>
      <c r="J254" t="e" cm="1" vm="2">
        <f t="array" ref="J254">AVERAGE(_xlfn._xlws.FILTER(J$102:J$151,ISNUMBER(J$102:J$151)))</f>
        <v>#VALUE!</v>
      </c>
      <c r="K254" t="e" cm="1" vm="2">
        <f t="array" ref="K254">AVERAGE(_xlfn._xlws.FILTER(K$102:K$151,ISNUMBER(K$102:K$151)))</f>
        <v>#VALUE!</v>
      </c>
      <c r="L254" t="e" cm="1" vm="2">
        <f t="array" ref="L254">AVERAGE(_xlfn._xlws.FILTER(L$102:L$151,ISNUMBER(L$102:L$151)))</f>
        <v>#VALUE!</v>
      </c>
      <c r="M254" t="e" cm="1" vm="2">
        <f t="array" ref="M254">AVERAGE(_xlfn._xlws.FILTER(M$102:M$151,ISNUMBER(M$102:M$151)))</f>
        <v>#VALUE!</v>
      </c>
      <c r="N254" t="e" cm="1" vm="2">
        <f t="array" ref="N254">AVERAGE(_xlfn._xlws.FILTER(N$102:N$151,ISNUMBER(N$102:N$151)))</f>
        <v>#VALUE!</v>
      </c>
      <c r="O254" t="e" cm="1" vm="2">
        <f t="array" ref="O254">AVERAGE(_xlfn._xlws.FILTER(O$102:O$151,ISNUMBER(O$102:O$151)))</f>
        <v>#VALUE!</v>
      </c>
      <c r="P254" t="e" cm="1" vm="2">
        <f t="array" ref="P254">AVERAGE(_xlfn._xlws.FILTER(P$102:P$151,ISNUMBER(P$102:P$151)))</f>
        <v>#VALUE!</v>
      </c>
      <c r="Q254" t="e" cm="1" vm="2">
        <f t="array" ref="Q254">AVERAGE(_xlfn._xlws.FILTER(Q$102:Q$151,ISNUMBER(Q$102:Q$151)))</f>
        <v>#VALUE!</v>
      </c>
      <c r="R254" t="e" cm="1" vm="2">
        <f t="array" ref="R254">AVERAGE(_xlfn._xlws.FILTER(R$102:R$151,ISNUMBER(R$102:R$151)))</f>
        <v>#VALUE!</v>
      </c>
      <c r="S254" t="e" cm="1" vm="2">
        <f t="array" ref="S254">AVERAGE(_xlfn._xlws.FILTER(S$102:S$151,ISNUMBER(S$102:S$151)))</f>
        <v>#VALUE!</v>
      </c>
      <c r="T254" t="e" cm="1" vm="2">
        <f t="array" ref="T254">AVERAGE(_xlfn._xlws.FILTER(T$102:T$151,ISNUMBER(T$102:T$151)))</f>
        <v>#VALUE!</v>
      </c>
      <c r="U254" t="e" cm="1" vm="2">
        <f t="array" ref="U254">AVERAGE(_xlfn._xlws.FILTER(U$102:U$151,ISNUMBER(U$102:U$151)))</f>
        <v>#VALUE!</v>
      </c>
    </row>
    <row r="255" spans="1:21" x14ac:dyDescent="0.2">
      <c r="A255" cm="1">
        <f t="array" ref="A255">DEVSQ(_xlfn._xlws.FILTER(A$102:A$151,ISNUMBER(A$102:A$151)))</f>
        <v>976.93232138401527</v>
      </c>
      <c r="B255" t="e" cm="1" vm="2">
        <f t="array" ref="B255">DEVSQ(_xlfn._xlws.FILTER(B$102:B$151,ISNUMBER(B$102:B$151)))</f>
        <v>#VALUE!</v>
      </c>
      <c r="C255" t="e" cm="1" vm="2">
        <f t="array" ref="C255">DEVSQ(_xlfn._xlws.FILTER(C$102:C$151,ISNUMBER(C$102:C$151)))</f>
        <v>#VALUE!</v>
      </c>
      <c r="D255" t="e" cm="1" vm="2">
        <f t="array" ref="D255">DEVSQ(_xlfn._xlws.FILTER(D$102:D$151,ISNUMBER(D$102:D$151)))</f>
        <v>#VALUE!</v>
      </c>
      <c r="E255" t="e" cm="1" vm="2">
        <f t="array" ref="E255">DEVSQ(_xlfn._xlws.FILTER(E$102:E$151,ISNUMBER(E$102:E$151)))</f>
        <v>#VALUE!</v>
      </c>
      <c r="F255" t="e" cm="1" vm="2">
        <f t="array" ref="F255">DEVSQ(_xlfn._xlws.FILTER(F$102:F$151,ISNUMBER(F$102:F$151)))</f>
        <v>#VALUE!</v>
      </c>
      <c r="G255" t="e" cm="1" vm="2">
        <f t="array" ref="G255">DEVSQ(_xlfn._xlws.FILTER(G$102:G$151,ISNUMBER(G$102:G$151)))</f>
        <v>#VALUE!</v>
      </c>
      <c r="H255" t="e" cm="1" vm="2">
        <f t="array" ref="H255">DEVSQ(_xlfn._xlws.FILTER(H$102:H$151,ISNUMBER(H$102:H$151)))</f>
        <v>#VALUE!</v>
      </c>
      <c r="I255" t="e" cm="1" vm="2">
        <f t="array" ref="I255">DEVSQ(_xlfn._xlws.FILTER(I$102:I$151,ISNUMBER(I$102:I$151)))</f>
        <v>#VALUE!</v>
      </c>
      <c r="J255" t="e" cm="1" vm="2">
        <f t="array" ref="J255">DEVSQ(_xlfn._xlws.FILTER(J$102:J$151,ISNUMBER(J$102:J$151)))</f>
        <v>#VALUE!</v>
      </c>
      <c r="K255" t="e" cm="1" vm="2">
        <f t="array" ref="K255">DEVSQ(_xlfn._xlws.FILTER(K$102:K$151,ISNUMBER(K$102:K$151)))</f>
        <v>#VALUE!</v>
      </c>
      <c r="L255" t="e" cm="1" vm="2">
        <f t="array" ref="L255">DEVSQ(_xlfn._xlws.FILTER(L$102:L$151,ISNUMBER(L$102:L$151)))</f>
        <v>#VALUE!</v>
      </c>
      <c r="M255" t="e" cm="1" vm="2">
        <f t="array" ref="M255">DEVSQ(_xlfn._xlws.FILTER(M$102:M$151,ISNUMBER(M$102:M$151)))</f>
        <v>#VALUE!</v>
      </c>
      <c r="N255" t="e" cm="1" vm="2">
        <f t="array" ref="N255">DEVSQ(_xlfn._xlws.FILTER(N$102:N$151,ISNUMBER(N$102:N$151)))</f>
        <v>#VALUE!</v>
      </c>
      <c r="O255" t="e" cm="1" vm="2">
        <f t="array" ref="O255">DEVSQ(_xlfn._xlws.FILTER(O$102:O$151,ISNUMBER(O$102:O$151)))</f>
        <v>#VALUE!</v>
      </c>
      <c r="P255" t="e" cm="1" vm="2">
        <f t="array" ref="P255">DEVSQ(_xlfn._xlws.FILTER(P$102:P$151,ISNUMBER(P$102:P$151)))</f>
        <v>#VALUE!</v>
      </c>
      <c r="Q255" t="e" cm="1" vm="2">
        <f t="array" ref="Q255">DEVSQ(_xlfn._xlws.FILTER(Q$102:Q$151,ISNUMBER(Q$102:Q$151)))</f>
        <v>#VALUE!</v>
      </c>
      <c r="R255" t="e" cm="1" vm="2">
        <f t="array" ref="R255">DEVSQ(_xlfn._xlws.FILTER(R$102:R$151,ISNUMBER(R$102:R$151)))</f>
        <v>#VALUE!</v>
      </c>
      <c r="S255" t="e" cm="1" vm="2">
        <f t="array" ref="S255">DEVSQ(_xlfn._xlws.FILTER(S$102:S$151,ISNUMBER(S$102:S$151)))</f>
        <v>#VALUE!</v>
      </c>
      <c r="T255" t="e" cm="1" vm="2">
        <f t="array" ref="T255">DEVSQ(_xlfn._xlws.FILTER(T$102:T$151,ISNUMBER(T$102:T$151)))</f>
        <v>#VALUE!</v>
      </c>
      <c r="U255" t="e" cm="1" vm="2">
        <f t="array" ref="U255">DEVSQ(_xlfn._xlws.FILTER(U$102:U$151,ISNUMBER(U$102:U$151)))</f>
        <v>#VALUE!</v>
      </c>
    </row>
    <row r="256" spans="1:21" x14ac:dyDescent="0.2">
      <c r="A256" cm="1">
        <f t="array" ref="A256">DEVSQ(_xlfn._xlws.FILTER(A$203:A$252,ISNUMBER(A$203:A$252)))</f>
        <v>1.4890252865680478</v>
      </c>
      <c r="B256" t="e" cm="1" vm="2">
        <f t="array" ref="B256">DEVSQ(_xlfn._xlws.FILTER(B$203:B$252,ISNUMBER(B$203:B$252)))</f>
        <v>#VALUE!</v>
      </c>
      <c r="C256" t="e" cm="1" vm="2">
        <f t="array" ref="C256">DEVSQ(_xlfn._xlws.FILTER(C$203:C$252,ISNUMBER(C$203:C$252)))</f>
        <v>#VALUE!</v>
      </c>
      <c r="D256" t="e" cm="1" vm="2">
        <f t="array" ref="D256">DEVSQ(_xlfn._xlws.FILTER(D$203:D$252,ISNUMBER(D$203:D$252)))</f>
        <v>#VALUE!</v>
      </c>
      <c r="E256" t="e" cm="1" vm="2">
        <f t="array" ref="E256">DEVSQ(_xlfn._xlws.FILTER(E$203:E$252,ISNUMBER(E$203:E$252)))</f>
        <v>#VALUE!</v>
      </c>
      <c r="F256" t="e" cm="1" vm="2">
        <f t="array" ref="F256">DEVSQ(_xlfn._xlws.FILTER(F$203:F$252,ISNUMBER(F$203:F$252)))</f>
        <v>#VALUE!</v>
      </c>
      <c r="G256" t="e" cm="1" vm="2">
        <f t="array" ref="G256">DEVSQ(_xlfn._xlws.FILTER(G$203:G$252,ISNUMBER(G$203:G$252)))</f>
        <v>#VALUE!</v>
      </c>
      <c r="H256" t="e" cm="1" vm="2">
        <f t="array" ref="H256">DEVSQ(_xlfn._xlws.FILTER(H$203:H$252,ISNUMBER(H$203:H$252)))</f>
        <v>#VALUE!</v>
      </c>
      <c r="I256" t="e" cm="1" vm="2">
        <f t="array" ref="I256">DEVSQ(_xlfn._xlws.FILTER(I$203:I$252,ISNUMBER(I$203:I$252)))</f>
        <v>#VALUE!</v>
      </c>
      <c r="J256" t="e" cm="1" vm="2">
        <f t="array" ref="J256">DEVSQ(_xlfn._xlws.FILTER(J$203:J$252,ISNUMBER(J$203:J$252)))</f>
        <v>#VALUE!</v>
      </c>
      <c r="K256" t="e" cm="1" vm="2">
        <f t="array" ref="K256">DEVSQ(_xlfn._xlws.FILTER(K$203:K$252,ISNUMBER(K$203:K$252)))</f>
        <v>#VALUE!</v>
      </c>
      <c r="L256" t="e" cm="1" vm="2">
        <f t="array" ref="L256">DEVSQ(_xlfn._xlws.FILTER(L$203:L$252,ISNUMBER(L$203:L$252)))</f>
        <v>#VALUE!</v>
      </c>
      <c r="M256" t="e" cm="1" vm="2">
        <f t="array" ref="M256">DEVSQ(_xlfn._xlws.FILTER(M$203:M$252,ISNUMBER(M$203:M$252)))</f>
        <v>#VALUE!</v>
      </c>
      <c r="N256" t="e" cm="1" vm="2">
        <f t="array" ref="N256">DEVSQ(_xlfn._xlws.FILTER(N$203:N$252,ISNUMBER(N$203:N$252)))</f>
        <v>#VALUE!</v>
      </c>
      <c r="O256" t="e" cm="1" vm="2">
        <f t="array" ref="O256">DEVSQ(_xlfn._xlws.FILTER(O$203:O$252,ISNUMBER(O$203:O$252)))</f>
        <v>#VALUE!</v>
      </c>
      <c r="P256" t="e" cm="1" vm="2">
        <f t="array" ref="P256">DEVSQ(_xlfn._xlws.FILTER(P$203:P$252,ISNUMBER(P$203:P$252)))</f>
        <v>#VALUE!</v>
      </c>
      <c r="Q256" t="e" cm="1" vm="2">
        <f t="array" ref="Q256">DEVSQ(_xlfn._xlws.FILTER(Q$203:Q$252,ISNUMBER(Q$203:Q$252)))</f>
        <v>#VALUE!</v>
      </c>
      <c r="R256" t="e" cm="1" vm="2">
        <f t="array" ref="R256">DEVSQ(_xlfn._xlws.FILTER(R$203:R$252,ISNUMBER(R$203:R$252)))</f>
        <v>#VALUE!</v>
      </c>
      <c r="S256" t="e" cm="1" vm="2">
        <f t="array" ref="S256">DEVSQ(_xlfn._xlws.FILTER(S$203:S$252,ISNUMBER(S$203:S$252)))</f>
        <v>#VALUE!</v>
      </c>
      <c r="T256" t="e" cm="1" vm="2">
        <f t="array" ref="T256">DEVSQ(_xlfn._xlws.FILTER(T$203:T$252,ISNUMBER(T$203:T$252)))</f>
        <v>#VALUE!</v>
      </c>
      <c r="U256" t="e" cm="1" vm="2">
        <f t="array" ref="U256">DEVSQ(_xlfn._xlws.FILTER(U$203:U$252,ISNUMBER(U$203:U$252)))</f>
        <v>#VALUE!</v>
      </c>
    </row>
    <row r="257" spans="1:21" x14ac:dyDescent="0.2">
      <c r="A257">
        <f>A253-3</f>
        <v>9</v>
      </c>
      <c r="B257">
        <f t="shared" ref="B257:U257" si="1">B253-3</f>
        <v>-3</v>
      </c>
      <c r="C257">
        <f t="shared" si="1"/>
        <v>-3</v>
      </c>
      <c r="D257">
        <f t="shared" si="1"/>
        <v>-3</v>
      </c>
      <c r="E257">
        <f t="shared" si="1"/>
        <v>-3</v>
      </c>
      <c r="F257">
        <f t="shared" si="1"/>
        <v>-3</v>
      </c>
      <c r="G257">
        <f t="shared" si="1"/>
        <v>-3</v>
      </c>
      <c r="H257">
        <f t="shared" si="1"/>
        <v>-3</v>
      </c>
      <c r="I257">
        <f t="shared" si="1"/>
        <v>-3</v>
      </c>
      <c r="J257">
        <f t="shared" si="1"/>
        <v>-3</v>
      </c>
      <c r="K257">
        <f t="shared" si="1"/>
        <v>-3</v>
      </c>
      <c r="L257">
        <f t="shared" si="1"/>
        <v>-3</v>
      </c>
      <c r="M257">
        <f t="shared" si="1"/>
        <v>-3</v>
      </c>
      <c r="N257">
        <f t="shared" si="1"/>
        <v>-3</v>
      </c>
      <c r="O257">
        <f t="shared" si="1"/>
        <v>-3</v>
      </c>
      <c r="P257">
        <f t="shared" si="1"/>
        <v>-3</v>
      </c>
      <c r="Q257">
        <f t="shared" si="1"/>
        <v>-3</v>
      </c>
      <c r="R257">
        <f t="shared" si="1"/>
        <v>-3</v>
      </c>
      <c r="S257">
        <f t="shared" si="1"/>
        <v>-3</v>
      </c>
      <c r="T257">
        <f t="shared" si="1"/>
        <v>-3</v>
      </c>
      <c r="U257">
        <f t="shared" si="1"/>
        <v>-3</v>
      </c>
    </row>
    <row r="258" spans="1:21" x14ac:dyDescent="0.2">
      <c r="A258">
        <f>A256/A257</f>
        <v>0.16544725406311642</v>
      </c>
      <c r="B258" t="e" vm="1">
        <f t="shared" ref="B258:U258" si="2">B256/B257</f>
        <v>#VALUE!</v>
      </c>
      <c r="C258" t="e" vm="1">
        <f t="shared" si="2"/>
        <v>#VALUE!</v>
      </c>
      <c r="D258" t="e" vm="1">
        <f t="shared" si="2"/>
        <v>#VALUE!</v>
      </c>
      <c r="E258" t="e" vm="1">
        <f t="shared" si="2"/>
        <v>#VALUE!</v>
      </c>
      <c r="F258" t="e" vm="1">
        <f t="shared" si="2"/>
        <v>#VALUE!</v>
      </c>
      <c r="G258" t="e" vm="1">
        <f t="shared" si="2"/>
        <v>#VALUE!</v>
      </c>
      <c r="H258" t="e" vm="1">
        <f>H256/H257</f>
        <v>#VALUE!</v>
      </c>
      <c r="I258" t="e" vm="1">
        <f t="shared" si="2"/>
        <v>#VALUE!</v>
      </c>
      <c r="J258" t="e" vm="1">
        <f t="shared" si="2"/>
        <v>#VALUE!</v>
      </c>
      <c r="K258" t="e" vm="1">
        <f t="shared" si="2"/>
        <v>#VALUE!</v>
      </c>
      <c r="L258" t="e" vm="1">
        <f t="shared" si="2"/>
        <v>#VALUE!</v>
      </c>
      <c r="M258" t="e" vm="1">
        <f t="shared" si="2"/>
        <v>#VALUE!</v>
      </c>
      <c r="N258" t="e" vm="1">
        <f t="shared" si="2"/>
        <v>#VALUE!</v>
      </c>
      <c r="O258" t="e" vm="1">
        <f t="shared" si="2"/>
        <v>#VALUE!</v>
      </c>
      <c r="P258" t="e" vm="1">
        <f t="shared" si="2"/>
        <v>#VALUE!</v>
      </c>
      <c r="Q258" t="e" vm="1">
        <f t="shared" si="2"/>
        <v>#VALUE!</v>
      </c>
      <c r="R258" t="e" vm="1">
        <f t="shared" si="2"/>
        <v>#VALUE!</v>
      </c>
      <c r="S258" t="e" vm="1">
        <f t="shared" si="2"/>
        <v>#VALUE!</v>
      </c>
      <c r="T258" t="e" vm="1">
        <f t="shared" si="2"/>
        <v>#VALUE!</v>
      </c>
      <c r="U258" t="e" vm="1">
        <f t="shared" si="2"/>
        <v>#VALUE!</v>
      </c>
    </row>
    <row r="259" spans="1:21" x14ac:dyDescent="0.2">
      <c r="A259">
        <f t="shared" ref="A259:A290" si="3">1/$A$253+(A102-A$254)^2/A$255</f>
        <v>0.14801448156636909</v>
      </c>
      <c r="B259" t="e">
        <f t="shared" ref="B259:U259" si="4">1/$A$253+(B102-B$254)^2/B$255</f>
        <v>#N/A</v>
      </c>
      <c r="C259" t="e">
        <f t="shared" si="4"/>
        <v>#N/A</v>
      </c>
      <c r="D259" t="e">
        <f t="shared" si="4"/>
        <v>#N/A</v>
      </c>
      <c r="E259" t="e">
        <f t="shared" si="4"/>
        <v>#N/A</v>
      </c>
      <c r="F259" t="e">
        <f t="shared" si="4"/>
        <v>#N/A</v>
      </c>
      <c r="G259" t="e">
        <f t="shared" si="4"/>
        <v>#N/A</v>
      </c>
      <c r="H259" t="e">
        <f t="shared" si="4"/>
        <v>#N/A</v>
      </c>
      <c r="I259" t="e">
        <f t="shared" si="4"/>
        <v>#N/A</v>
      </c>
      <c r="J259" t="e">
        <f t="shared" si="4"/>
        <v>#N/A</v>
      </c>
      <c r="K259" t="e">
        <f t="shared" si="4"/>
        <v>#N/A</v>
      </c>
      <c r="L259" t="e">
        <f t="shared" si="4"/>
        <v>#N/A</v>
      </c>
      <c r="M259" t="e">
        <f t="shared" si="4"/>
        <v>#N/A</v>
      </c>
      <c r="N259" t="e">
        <f t="shared" si="4"/>
        <v>#N/A</v>
      </c>
      <c r="O259" t="e">
        <f t="shared" si="4"/>
        <v>#N/A</v>
      </c>
      <c r="P259" t="e">
        <f t="shared" si="4"/>
        <v>#N/A</v>
      </c>
      <c r="Q259" t="e">
        <f t="shared" si="4"/>
        <v>#N/A</v>
      </c>
      <c r="R259" t="e">
        <f t="shared" si="4"/>
        <v>#N/A</v>
      </c>
      <c r="S259" t="e">
        <f t="shared" si="4"/>
        <v>#N/A</v>
      </c>
      <c r="T259" t="e">
        <f t="shared" si="4"/>
        <v>#N/A</v>
      </c>
      <c r="U259" t="e">
        <f t="shared" si="4"/>
        <v>#N/A</v>
      </c>
    </row>
    <row r="260" spans="1:21" x14ac:dyDescent="0.2">
      <c r="A260">
        <f t="shared" si="3"/>
        <v>0.14472159514444743</v>
      </c>
      <c r="B260" t="e">
        <f t="shared" ref="B260:U260" si="5">1/$A$253+(B103-B$254)^2/B$255</f>
        <v>#N/A</v>
      </c>
      <c r="C260" t="e">
        <f t="shared" si="5"/>
        <v>#N/A</v>
      </c>
      <c r="D260" t="e">
        <f t="shared" si="5"/>
        <v>#N/A</v>
      </c>
      <c r="E260" t="e">
        <f t="shared" si="5"/>
        <v>#N/A</v>
      </c>
      <c r="F260" t="e">
        <f t="shared" si="5"/>
        <v>#N/A</v>
      </c>
      <c r="G260" t="e">
        <f t="shared" si="5"/>
        <v>#N/A</v>
      </c>
      <c r="H260" t="e">
        <f t="shared" si="5"/>
        <v>#N/A</v>
      </c>
      <c r="I260" t="e">
        <f t="shared" si="5"/>
        <v>#N/A</v>
      </c>
      <c r="J260" t="e">
        <f t="shared" si="5"/>
        <v>#N/A</v>
      </c>
      <c r="K260" t="e">
        <f t="shared" si="5"/>
        <v>#N/A</v>
      </c>
      <c r="L260" t="e">
        <f t="shared" si="5"/>
        <v>#N/A</v>
      </c>
      <c r="M260" t="e">
        <f t="shared" si="5"/>
        <v>#N/A</v>
      </c>
      <c r="N260" t="e">
        <f t="shared" si="5"/>
        <v>#N/A</v>
      </c>
      <c r="O260" t="e">
        <f t="shared" si="5"/>
        <v>#N/A</v>
      </c>
      <c r="P260" t="e">
        <f t="shared" si="5"/>
        <v>#N/A</v>
      </c>
      <c r="Q260" t="e">
        <f t="shared" si="5"/>
        <v>#N/A</v>
      </c>
      <c r="R260" t="e">
        <f t="shared" si="5"/>
        <v>#N/A</v>
      </c>
      <c r="S260" t="e">
        <f t="shared" si="5"/>
        <v>#N/A</v>
      </c>
      <c r="T260" t="e">
        <f t="shared" si="5"/>
        <v>#N/A</v>
      </c>
      <c r="U260" t="e">
        <f t="shared" si="5"/>
        <v>#N/A</v>
      </c>
    </row>
    <row r="261" spans="1:21" x14ac:dyDescent="0.2">
      <c r="A261">
        <f t="shared" si="3"/>
        <v>0.13972330706482611</v>
      </c>
      <c r="B261" t="e">
        <f t="shared" ref="B261:U261" si="6">1/$A$253+(B104-B$254)^2/B$255</f>
        <v>#N/A</v>
      </c>
      <c r="C261" t="e">
        <f t="shared" si="6"/>
        <v>#N/A</v>
      </c>
      <c r="D261" t="e">
        <f t="shared" si="6"/>
        <v>#N/A</v>
      </c>
      <c r="E261" t="e">
        <f t="shared" si="6"/>
        <v>#N/A</v>
      </c>
      <c r="F261" t="e">
        <f t="shared" si="6"/>
        <v>#N/A</v>
      </c>
      <c r="G261" t="e">
        <f t="shared" si="6"/>
        <v>#N/A</v>
      </c>
      <c r="H261" t="e">
        <f t="shared" si="6"/>
        <v>#N/A</v>
      </c>
      <c r="I261" t="e">
        <f t="shared" si="6"/>
        <v>#N/A</v>
      </c>
      <c r="J261" t="e">
        <f t="shared" si="6"/>
        <v>#N/A</v>
      </c>
      <c r="K261" t="e">
        <f t="shared" si="6"/>
        <v>#N/A</v>
      </c>
      <c r="L261" t="e">
        <f t="shared" si="6"/>
        <v>#N/A</v>
      </c>
      <c r="M261" t="e">
        <f t="shared" si="6"/>
        <v>#N/A</v>
      </c>
      <c r="N261" t="e">
        <f t="shared" si="6"/>
        <v>#N/A</v>
      </c>
      <c r="O261" t="e">
        <f t="shared" si="6"/>
        <v>#N/A</v>
      </c>
      <c r="P261" t="e">
        <f t="shared" si="6"/>
        <v>#N/A</v>
      </c>
      <c r="Q261" t="e">
        <f t="shared" si="6"/>
        <v>#N/A</v>
      </c>
      <c r="R261" t="e">
        <f t="shared" si="6"/>
        <v>#N/A</v>
      </c>
      <c r="S261" t="e">
        <f t="shared" si="6"/>
        <v>#N/A</v>
      </c>
      <c r="T261" t="e">
        <f t="shared" si="6"/>
        <v>#N/A</v>
      </c>
      <c r="U261" t="e">
        <f t="shared" si="6"/>
        <v>#N/A</v>
      </c>
    </row>
    <row r="262" spans="1:21" x14ac:dyDescent="0.2">
      <c r="A262">
        <f t="shared" si="3"/>
        <v>0.13231784396256022</v>
      </c>
      <c r="B262" t="e">
        <f t="shared" ref="B262:U262" si="7">1/$A$253+(B105-B$254)^2/B$255</f>
        <v>#N/A</v>
      </c>
      <c r="C262" t="e">
        <f t="shared" si="7"/>
        <v>#N/A</v>
      </c>
      <c r="D262" t="e">
        <f t="shared" si="7"/>
        <v>#N/A</v>
      </c>
      <c r="E262" t="e">
        <f t="shared" si="7"/>
        <v>#N/A</v>
      </c>
      <c r="F262" t="e">
        <f t="shared" si="7"/>
        <v>#N/A</v>
      </c>
      <c r="G262" t="e">
        <f t="shared" si="7"/>
        <v>#N/A</v>
      </c>
      <c r="H262" t="e">
        <f t="shared" si="7"/>
        <v>#N/A</v>
      </c>
      <c r="I262" t="e">
        <f t="shared" si="7"/>
        <v>#N/A</v>
      </c>
      <c r="J262" t="e">
        <f t="shared" si="7"/>
        <v>#N/A</v>
      </c>
      <c r="K262" t="e">
        <f t="shared" si="7"/>
        <v>#N/A</v>
      </c>
      <c r="L262" t="e">
        <f t="shared" si="7"/>
        <v>#N/A</v>
      </c>
      <c r="M262" t="e">
        <f t="shared" si="7"/>
        <v>#N/A</v>
      </c>
      <c r="N262" t="e">
        <f t="shared" si="7"/>
        <v>#N/A</v>
      </c>
      <c r="O262" t="e">
        <f t="shared" si="7"/>
        <v>#N/A</v>
      </c>
      <c r="P262" t="e">
        <f t="shared" si="7"/>
        <v>#N/A</v>
      </c>
      <c r="Q262" t="e">
        <f t="shared" si="7"/>
        <v>#N/A</v>
      </c>
      <c r="R262" t="e">
        <f t="shared" si="7"/>
        <v>#N/A</v>
      </c>
      <c r="S262" t="e">
        <f t="shared" si="7"/>
        <v>#N/A</v>
      </c>
      <c r="T262" t="e">
        <f t="shared" si="7"/>
        <v>#N/A</v>
      </c>
      <c r="U262" t="e">
        <f t="shared" si="7"/>
        <v>#N/A</v>
      </c>
    </row>
    <row r="263" spans="1:21" x14ac:dyDescent="0.2">
      <c r="A263">
        <f t="shared" si="3"/>
        <v>0.12180285120945622</v>
      </c>
      <c r="B263" t="e">
        <f t="shared" ref="B263:U263" si="8">1/$A$253+(B106-B$254)^2/B$255</f>
        <v>#N/A</v>
      </c>
      <c r="C263" t="e">
        <f t="shared" si="8"/>
        <v>#N/A</v>
      </c>
      <c r="D263" t="e">
        <f t="shared" si="8"/>
        <v>#N/A</v>
      </c>
      <c r="E263" t="e">
        <f t="shared" si="8"/>
        <v>#N/A</v>
      </c>
      <c r="F263" t="e">
        <f t="shared" si="8"/>
        <v>#N/A</v>
      </c>
      <c r="G263" t="e">
        <f t="shared" si="8"/>
        <v>#N/A</v>
      </c>
      <c r="H263" t="e">
        <f t="shared" si="8"/>
        <v>#N/A</v>
      </c>
      <c r="I263" t="e">
        <f t="shared" si="8"/>
        <v>#N/A</v>
      </c>
      <c r="J263" t="e">
        <f t="shared" si="8"/>
        <v>#N/A</v>
      </c>
      <c r="K263" t="e">
        <f t="shared" si="8"/>
        <v>#N/A</v>
      </c>
      <c r="L263" t="e">
        <f t="shared" si="8"/>
        <v>#N/A</v>
      </c>
      <c r="M263" t="e">
        <f t="shared" si="8"/>
        <v>#N/A</v>
      </c>
      <c r="N263" t="e">
        <f t="shared" si="8"/>
        <v>#N/A</v>
      </c>
      <c r="O263" t="e">
        <f t="shared" si="8"/>
        <v>#N/A</v>
      </c>
      <c r="P263" t="e">
        <f t="shared" si="8"/>
        <v>#N/A</v>
      </c>
      <c r="Q263" t="e">
        <f t="shared" si="8"/>
        <v>#N/A</v>
      </c>
      <c r="R263" t="e">
        <f t="shared" si="8"/>
        <v>#N/A</v>
      </c>
      <c r="S263" t="e">
        <f t="shared" si="8"/>
        <v>#N/A</v>
      </c>
      <c r="T263" t="e">
        <f t="shared" si="8"/>
        <v>#N/A</v>
      </c>
      <c r="U263" t="e">
        <f t="shared" si="8"/>
        <v>#N/A</v>
      </c>
    </row>
    <row r="264" spans="1:21" x14ac:dyDescent="0.2">
      <c r="A264">
        <f t="shared" si="3"/>
        <v>0.10803811697276873</v>
      </c>
      <c r="B264" t="e">
        <f t="shared" ref="B264:U264" si="9">1/$A$253+(B107-B$254)^2/B$255</f>
        <v>#N/A</v>
      </c>
      <c r="C264" t="e">
        <f t="shared" si="9"/>
        <v>#N/A</v>
      </c>
      <c r="D264" t="e">
        <f t="shared" si="9"/>
        <v>#N/A</v>
      </c>
      <c r="E264" t="e">
        <f t="shared" si="9"/>
        <v>#N/A</v>
      </c>
      <c r="F264" t="e">
        <f t="shared" si="9"/>
        <v>#N/A</v>
      </c>
      <c r="G264" t="e">
        <f t="shared" si="9"/>
        <v>#N/A</v>
      </c>
      <c r="H264" t="e">
        <f t="shared" si="9"/>
        <v>#N/A</v>
      </c>
      <c r="I264" t="e">
        <f t="shared" si="9"/>
        <v>#N/A</v>
      </c>
      <c r="J264" t="e">
        <f t="shared" si="9"/>
        <v>#N/A</v>
      </c>
      <c r="K264" t="e">
        <f t="shared" si="9"/>
        <v>#N/A</v>
      </c>
      <c r="L264" t="e">
        <f t="shared" si="9"/>
        <v>#N/A</v>
      </c>
      <c r="M264" t="e">
        <f t="shared" si="9"/>
        <v>#N/A</v>
      </c>
      <c r="N264" t="e">
        <f t="shared" si="9"/>
        <v>#N/A</v>
      </c>
      <c r="O264" t="e">
        <f t="shared" si="9"/>
        <v>#N/A</v>
      </c>
      <c r="P264" t="e">
        <f t="shared" si="9"/>
        <v>#N/A</v>
      </c>
      <c r="Q264" t="e">
        <f t="shared" si="9"/>
        <v>#N/A</v>
      </c>
      <c r="R264" t="e">
        <f t="shared" si="9"/>
        <v>#N/A</v>
      </c>
      <c r="S264" t="e">
        <f t="shared" si="9"/>
        <v>#N/A</v>
      </c>
      <c r="T264" t="e">
        <f t="shared" si="9"/>
        <v>#N/A</v>
      </c>
      <c r="U264" t="e">
        <f t="shared" si="9"/>
        <v>#N/A</v>
      </c>
    </row>
    <row r="265" spans="1:21" x14ac:dyDescent="0.2">
      <c r="A265">
        <f t="shared" si="3"/>
        <v>9.2996572503640018E-2</v>
      </c>
      <c r="B265" t="e">
        <f t="shared" ref="B265:U265" si="10">1/$A$253+(B108-B$254)^2/B$255</f>
        <v>#N/A</v>
      </c>
      <c r="C265" t="e">
        <f t="shared" si="10"/>
        <v>#N/A</v>
      </c>
      <c r="D265" t="e">
        <f t="shared" si="10"/>
        <v>#N/A</v>
      </c>
      <c r="E265" t="e">
        <f t="shared" si="10"/>
        <v>#N/A</v>
      </c>
      <c r="F265" t="e">
        <f t="shared" si="10"/>
        <v>#N/A</v>
      </c>
      <c r="G265" t="e">
        <f t="shared" si="10"/>
        <v>#N/A</v>
      </c>
      <c r="H265" t="e">
        <f t="shared" si="10"/>
        <v>#N/A</v>
      </c>
      <c r="I265" t="e">
        <f t="shared" si="10"/>
        <v>#N/A</v>
      </c>
      <c r="J265" t="e">
        <f t="shared" si="10"/>
        <v>#N/A</v>
      </c>
      <c r="K265" t="e">
        <f t="shared" si="10"/>
        <v>#N/A</v>
      </c>
      <c r="L265" t="e">
        <f t="shared" si="10"/>
        <v>#N/A</v>
      </c>
      <c r="M265" t="e">
        <f t="shared" si="10"/>
        <v>#N/A</v>
      </c>
      <c r="N265" t="e">
        <f t="shared" si="10"/>
        <v>#N/A</v>
      </c>
      <c r="O265" t="e">
        <f t="shared" si="10"/>
        <v>#N/A</v>
      </c>
      <c r="P265" t="e">
        <f t="shared" si="10"/>
        <v>#N/A</v>
      </c>
      <c r="Q265" t="e">
        <f t="shared" si="10"/>
        <v>#N/A</v>
      </c>
      <c r="R265" t="e">
        <f t="shared" si="10"/>
        <v>#N/A</v>
      </c>
      <c r="S265" t="e">
        <f t="shared" si="10"/>
        <v>#N/A</v>
      </c>
      <c r="T265" t="e">
        <f t="shared" si="10"/>
        <v>#N/A</v>
      </c>
      <c r="U265" t="e">
        <f t="shared" si="10"/>
        <v>#N/A</v>
      </c>
    </row>
    <row r="266" spans="1:21" x14ac:dyDescent="0.2">
      <c r="A266">
        <f t="shared" si="3"/>
        <v>8.3544787164159709E-2</v>
      </c>
      <c r="B266" t="e">
        <f t="shared" ref="B266:U266" si="11">1/$A$253+(B109-B$254)^2/B$255</f>
        <v>#N/A</v>
      </c>
      <c r="C266" t="e">
        <f t="shared" si="11"/>
        <v>#N/A</v>
      </c>
      <c r="D266" t="e">
        <f t="shared" si="11"/>
        <v>#N/A</v>
      </c>
      <c r="E266" t="e">
        <f t="shared" si="11"/>
        <v>#N/A</v>
      </c>
      <c r="F266" t="e">
        <f t="shared" si="11"/>
        <v>#N/A</v>
      </c>
      <c r="G266" t="e">
        <f t="shared" si="11"/>
        <v>#N/A</v>
      </c>
      <c r="H266" t="e">
        <f t="shared" si="11"/>
        <v>#N/A</v>
      </c>
      <c r="I266" t="e">
        <f t="shared" si="11"/>
        <v>#N/A</v>
      </c>
      <c r="J266" t="e">
        <f t="shared" si="11"/>
        <v>#N/A</v>
      </c>
      <c r="K266" t="e">
        <f t="shared" si="11"/>
        <v>#N/A</v>
      </c>
      <c r="L266" t="e">
        <f t="shared" si="11"/>
        <v>#N/A</v>
      </c>
      <c r="M266" t="e">
        <f t="shared" si="11"/>
        <v>#N/A</v>
      </c>
      <c r="N266" t="e">
        <f t="shared" si="11"/>
        <v>#N/A</v>
      </c>
      <c r="O266" t="e">
        <f t="shared" si="11"/>
        <v>#N/A</v>
      </c>
      <c r="P266" t="e">
        <f t="shared" si="11"/>
        <v>#N/A</v>
      </c>
      <c r="Q266" t="e">
        <f t="shared" si="11"/>
        <v>#N/A</v>
      </c>
      <c r="R266" t="e">
        <f t="shared" si="11"/>
        <v>#N/A</v>
      </c>
      <c r="S266" t="e">
        <f t="shared" si="11"/>
        <v>#N/A</v>
      </c>
      <c r="T266" t="e">
        <f t="shared" si="11"/>
        <v>#N/A</v>
      </c>
      <c r="U266" t="e">
        <f t="shared" si="11"/>
        <v>#N/A</v>
      </c>
    </row>
    <row r="267" spans="1:21" x14ac:dyDescent="0.2">
      <c r="A267">
        <f t="shared" si="3"/>
        <v>9.2497795935570754E-2</v>
      </c>
      <c r="B267" t="e">
        <f t="shared" ref="B267:U267" si="12">1/$A$253+(B110-B$254)^2/B$255</f>
        <v>#N/A</v>
      </c>
      <c r="C267" t="e">
        <f t="shared" si="12"/>
        <v>#N/A</v>
      </c>
      <c r="D267" t="e">
        <f t="shared" si="12"/>
        <v>#N/A</v>
      </c>
      <c r="E267" t="e">
        <f t="shared" si="12"/>
        <v>#N/A</v>
      </c>
      <c r="F267" t="e">
        <f t="shared" si="12"/>
        <v>#N/A</v>
      </c>
      <c r="G267" t="e">
        <f t="shared" si="12"/>
        <v>#N/A</v>
      </c>
      <c r="H267" t="e">
        <f t="shared" si="12"/>
        <v>#N/A</v>
      </c>
      <c r="I267" t="e">
        <f t="shared" si="12"/>
        <v>#N/A</v>
      </c>
      <c r="J267" t="e">
        <f t="shared" si="12"/>
        <v>#N/A</v>
      </c>
      <c r="K267" t="e">
        <f t="shared" si="12"/>
        <v>#N/A</v>
      </c>
      <c r="L267" t="e">
        <f t="shared" si="12"/>
        <v>#N/A</v>
      </c>
      <c r="M267" t="e">
        <f t="shared" si="12"/>
        <v>#N/A</v>
      </c>
      <c r="N267" t="e">
        <f t="shared" si="12"/>
        <v>#N/A</v>
      </c>
      <c r="O267" t="e">
        <f t="shared" si="12"/>
        <v>#N/A</v>
      </c>
      <c r="P267" t="e">
        <f t="shared" si="12"/>
        <v>#N/A</v>
      </c>
      <c r="Q267" t="e">
        <f t="shared" si="12"/>
        <v>#N/A</v>
      </c>
      <c r="R267" t="e">
        <f t="shared" si="12"/>
        <v>#N/A</v>
      </c>
      <c r="S267" t="e">
        <f t="shared" si="12"/>
        <v>#N/A</v>
      </c>
      <c r="T267" t="e">
        <f t="shared" si="12"/>
        <v>#N/A</v>
      </c>
      <c r="U267" t="e">
        <f t="shared" si="12"/>
        <v>#N/A</v>
      </c>
    </row>
    <row r="268" spans="1:21" x14ac:dyDescent="0.2">
      <c r="A268">
        <f t="shared" si="3"/>
        <v>0.1395182987775874</v>
      </c>
      <c r="B268" t="e">
        <f t="shared" ref="B268:U268" si="13">1/$A$253+(B111-B$254)^2/B$255</f>
        <v>#N/A</v>
      </c>
      <c r="C268" t="e">
        <f t="shared" si="13"/>
        <v>#N/A</v>
      </c>
      <c r="D268" t="e">
        <f t="shared" si="13"/>
        <v>#N/A</v>
      </c>
      <c r="E268" t="e">
        <f t="shared" si="13"/>
        <v>#N/A</v>
      </c>
      <c r="F268" t="e">
        <f t="shared" si="13"/>
        <v>#N/A</v>
      </c>
      <c r="G268" t="e">
        <f t="shared" si="13"/>
        <v>#N/A</v>
      </c>
      <c r="H268" t="e">
        <f t="shared" si="13"/>
        <v>#N/A</v>
      </c>
      <c r="I268" t="e">
        <f t="shared" si="13"/>
        <v>#N/A</v>
      </c>
      <c r="J268" t="e">
        <f t="shared" si="13"/>
        <v>#N/A</v>
      </c>
      <c r="K268" t="e">
        <f t="shared" si="13"/>
        <v>#N/A</v>
      </c>
      <c r="L268" t="e">
        <f t="shared" si="13"/>
        <v>#N/A</v>
      </c>
      <c r="M268" t="e">
        <f t="shared" si="13"/>
        <v>#N/A</v>
      </c>
      <c r="N268" t="e">
        <f t="shared" si="13"/>
        <v>#N/A</v>
      </c>
      <c r="O268" t="e">
        <f t="shared" si="13"/>
        <v>#N/A</v>
      </c>
      <c r="P268" t="e">
        <f t="shared" si="13"/>
        <v>#N/A</v>
      </c>
      <c r="Q268" t="e">
        <f t="shared" si="13"/>
        <v>#N/A</v>
      </c>
      <c r="R268" t="e">
        <f t="shared" si="13"/>
        <v>#N/A</v>
      </c>
      <c r="S268" t="e">
        <f t="shared" si="13"/>
        <v>#N/A</v>
      </c>
      <c r="T268" t="e">
        <f t="shared" si="13"/>
        <v>#N/A</v>
      </c>
      <c r="U268" t="e">
        <f t="shared" si="13"/>
        <v>#N/A</v>
      </c>
    </row>
    <row r="269" spans="1:21" x14ac:dyDescent="0.2">
      <c r="A269">
        <f t="shared" si="3"/>
        <v>0.26121295624759316</v>
      </c>
      <c r="B269" t="e">
        <f t="shared" ref="B269:U269" si="14">1/$A$253+(B112-B$254)^2/B$255</f>
        <v>#N/A</v>
      </c>
      <c r="C269" t="e">
        <f t="shared" si="14"/>
        <v>#N/A</v>
      </c>
      <c r="D269" t="e">
        <f t="shared" si="14"/>
        <v>#N/A</v>
      </c>
      <c r="E269" t="e">
        <f t="shared" si="14"/>
        <v>#N/A</v>
      </c>
      <c r="F269" t="e">
        <f t="shared" si="14"/>
        <v>#N/A</v>
      </c>
      <c r="G269" t="e">
        <f t="shared" si="14"/>
        <v>#N/A</v>
      </c>
      <c r="H269" t="e">
        <f t="shared" si="14"/>
        <v>#N/A</v>
      </c>
      <c r="I269" t="e">
        <f t="shared" si="14"/>
        <v>#N/A</v>
      </c>
      <c r="J269" t="e">
        <f t="shared" si="14"/>
        <v>#N/A</v>
      </c>
      <c r="K269" t="e">
        <f t="shared" si="14"/>
        <v>#N/A</v>
      </c>
      <c r="L269" t="e">
        <f t="shared" si="14"/>
        <v>#N/A</v>
      </c>
      <c r="M269" t="e">
        <f t="shared" si="14"/>
        <v>#N/A</v>
      </c>
      <c r="N269" t="e">
        <f t="shared" si="14"/>
        <v>#N/A</v>
      </c>
      <c r="O269" t="e">
        <f t="shared" si="14"/>
        <v>#N/A</v>
      </c>
      <c r="P269" t="e">
        <f t="shared" si="14"/>
        <v>#N/A</v>
      </c>
      <c r="Q269" t="e">
        <f t="shared" si="14"/>
        <v>#N/A</v>
      </c>
      <c r="R269" t="e">
        <f t="shared" si="14"/>
        <v>#N/A</v>
      </c>
      <c r="S269" t="e">
        <f t="shared" si="14"/>
        <v>#N/A</v>
      </c>
      <c r="T269" t="e">
        <f t="shared" si="14"/>
        <v>#N/A</v>
      </c>
      <c r="U269" t="e">
        <f t="shared" si="14"/>
        <v>#N/A</v>
      </c>
    </row>
    <row r="270" spans="1:21" x14ac:dyDescent="0.2">
      <c r="A270">
        <f t="shared" si="3"/>
        <v>0.53561139345102105</v>
      </c>
      <c r="B270" t="e">
        <f t="shared" ref="B270:U270" si="15">1/$A$253+(B113-B$254)^2/B$255</f>
        <v>#N/A</v>
      </c>
      <c r="C270" t="e">
        <f t="shared" si="15"/>
        <v>#N/A</v>
      </c>
      <c r="D270" t="e">
        <f t="shared" si="15"/>
        <v>#N/A</v>
      </c>
      <c r="E270" t="e">
        <f t="shared" si="15"/>
        <v>#N/A</v>
      </c>
      <c r="F270" t="e">
        <f t="shared" si="15"/>
        <v>#N/A</v>
      </c>
      <c r="G270" t="e">
        <f t="shared" si="15"/>
        <v>#N/A</v>
      </c>
      <c r="H270" t="e">
        <f t="shared" si="15"/>
        <v>#N/A</v>
      </c>
      <c r="I270" t="e">
        <f t="shared" si="15"/>
        <v>#N/A</v>
      </c>
      <c r="J270" t="e">
        <f t="shared" si="15"/>
        <v>#N/A</v>
      </c>
      <c r="K270" t="e">
        <f t="shared" si="15"/>
        <v>#N/A</v>
      </c>
      <c r="L270" t="e">
        <f t="shared" si="15"/>
        <v>#N/A</v>
      </c>
      <c r="M270" t="e">
        <f t="shared" si="15"/>
        <v>#N/A</v>
      </c>
      <c r="N270" t="e">
        <f t="shared" si="15"/>
        <v>#N/A</v>
      </c>
      <c r="O270" t="e">
        <f t="shared" si="15"/>
        <v>#N/A</v>
      </c>
      <c r="P270" t="e">
        <f t="shared" si="15"/>
        <v>#N/A</v>
      </c>
      <c r="Q270" t="e">
        <f t="shared" si="15"/>
        <v>#N/A</v>
      </c>
      <c r="R270" t="e">
        <f t="shared" si="15"/>
        <v>#N/A</v>
      </c>
      <c r="S270" t="e">
        <f t="shared" si="15"/>
        <v>#N/A</v>
      </c>
      <c r="T270" t="e">
        <f t="shared" si="15"/>
        <v>#N/A</v>
      </c>
      <c r="U270" t="e">
        <f t="shared" si="15"/>
        <v>#N/A</v>
      </c>
    </row>
    <row r="271" spans="1:21" x14ac:dyDescent="0.2">
      <c r="A271" t="e">
        <f t="shared" si="3"/>
        <v>#N/A</v>
      </c>
      <c r="B271" t="e">
        <f t="shared" ref="B271:U271" si="16">1/$A$253+(B114-B$254)^2/B$255</f>
        <v>#N/A</v>
      </c>
      <c r="C271" t="e">
        <f t="shared" si="16"/>
        <v>#N/A</v>
      </c>
      <c r="D271" t="e">
        <f t="shared" si="16"/>
        <v>#N/A</v>
      </c>
      <c r="E271" t="e">
        <f t="shared" si="16"/>
        <v>#N/A</v>
      </c>
      <c r="F271" t="e">
        <f t="shared" si="16"/>
        <v>#N/A</v>
      </c>
      <c r="G271" t="e">
        <f t="shared" si="16"/>
        <v>#N/A</v>
      </c>
      <c r="H271" t="e">
        <f t="shared" si="16"/>
        <v>#N/A</v>
      </c>
      <c r="I271" t="e">
        <f t="shared" si="16"/>
        <v>#N/A</v>
      </c>
      <c r="J271" t="e">
        <f t="shared" si="16"/>
        <v>#N/A</v>
      </c>
      <c r="K271" t="e">
        <f t="shared" si="16"/>
        <v>#N/A</v>
      </c>
      <c r="L271" t="e">
        <f t="shared" si="16"/>
        <v>#N/A</v>
      </c>
      <c r="M271" t="e">
        <f t="shared" si="16"/>
        <v>#N/A</v>
      </c>
      <c r="N271" t="e">
        <f t="shared" si="16"/>
        <v>#N/A</v>
      </c>
      <c r="O271" t="e">
        <f t="shared" si="16"/>
        <v>#N/A</v>
      </c>
      <c r="P271" t="e">
        <f t="shared" si="16"/>
        <v>#N/A</v>
      </c>
      <c r="Q271" t="e">
        <f t="shared" si="16"/>
        <v>#N/A</v>
      </c>
      <c r="R271" t="e">
        <f t="shared" si="16"/>
        <v>#N/A</v>
      </c>
      <c r="S271" t="e">
        <f t="shared" si="16"/>
        <v>#N/A</v>
      </c>
      <c r="T271" t="e">
        <f t="shared" si="16"/>
        <v>#N/A</v>
      </c>
      <c r="U271" t="e">
        <f t="shared" si="16"/>
        <v>#N/A</v>
      </c>
    </row>
    <row r="272" spans="1:21" x14ac:dyDescent="0.2">
      <c r="A272" t="e">
        <f t="shared" si="3"/>
        <v>#N/A</v>
      </c>
      <c r="B272" t="e">
        <f t="shared" ref="B272:U272" si="17">1/$A$253+(B115-B$254)^2/B$255</f>
        <v>#N/A</v>
      </c>
      <c r="C272" t="e">
        <f t="shared" si="17"/>
        <v>#N/A</v>
      </c>
      <c r="D272" t="e">
        <f t="shared" si="17"/>
        <v>#N/A</v>
      </c>
      <c r="E272" t="e">
        <f t="shared" si="17"/>
        <v>#N/A</v>
      </c>
      <c r="F272" t="e">
        <f t="shared" si="17"/>
        <v>#N/A</v>
      </c>
      <c r="G272" t="e">
        <f t="shared" si="17"/>
        <v>#N/A</v>
      </c>
      <c r="H272" t="e">
        <f t="shared" si="17"/>
        <v>#N/A</v>
      </c>
      <c r="I272" t="e">
        <f t="shared" si="17"/>
        <v>#N/A</v>
      </c>
      <c r="J272" t="e">
        <f t="shared" si="17"/>
        <v>#N/A</v>
      </c>
      <c r="K272" t="e">
        <f t="shared" si="17"/>
        <v>#N/A</v>
      </c>
      <c r="L272" t="e">
        <f t="shared" si="17"/>
        <v>#N/A</v>
      </c>
      <c r="M272" t="e">
        <f t="shared" si="17"/>
        <v>#N/A</v>
      </c>
      <c r="N272" t="e">
        <f t="shared" si="17"/>
        <v>#N/A</v>
      </c>
      <c r="O272" t="e">
        <f t="shared" si="17"/>
        <v>#N/A</v>
      </c>
      <c r="P272" t="e">
        <f t="shared" si="17"/>
        <v>#N/A</v>
      </c>
      <c r="Q272" t="e">
        <f t="shared" si="17"/>
        <v>#N/A</v>
      </c>
      <c r="R272" t="e">
        <f t="shared" si="17"/>
        <v>#N/A</v>
      </c>
      <c r="S272" t="e">
        <f t="shared" si="17"/>
        <v>#N/A</v>
      </c>
      <c r="T272" t="e">
        <f t="shared" si="17"/>
        <v>#N/A</v>
      </c>
      <c r="U272" t="e">
        <f t="shared" si="17"/>
        <v>#N/A</v>
      </c>
    </row>
    <row r="273" spans="1:21" x14ac:dyDescent="0.2">
      <c r="A273" t="e">
        <f t="shared" si="3"/>
        <v>#N/A</v>
      </c>
      <c r="B273" t="e">
        <f t="shared" ref="B273:U273" si="18">1/$A$253+(B116-B$254)^2/B$255</f>
        <v>#N/A</v>
      </c>
      <c r="C273" t="e">
        <f t="shared" si="18"/>
        <v>#N/A</v>
      </c>
      <c r="D273" t="e">
        <f t="shared" si="18"/>
        <v>#N/A</v>
      </c>
      <c r="E273" t="e">
        <f t="shared" si="18"/>
        <v>#N/A</v>
      </c>
      <c r="F273" t="e">
        <f t="shared" si="18"/>
        <v>#N/A</v>
      </c>
      <c r="G273" t="e">
        <f t="shared" si="18"/>
        <v>#N/A</v>
      </c>
      <c r="H273" t="e">
        <f t="shared" si="18"/>
        <v>#N/A</v>
      </c>
      <c r="I273" t="e">
        <f t="shared" si="18"/>
        <v>#N/A</v>
      </c>
      <c r="J273" t="e">
        <f t="shared" si="18"/>
        <v>#N/A</v>
      </c>
      <c r="K273" t="e">
        <f t="shared" si="18"/>
        <v>#N/A</v>
      </c>
      <c r="L273" t="e">
        <f t="shared" si="18"/>
        <v>#N/A</v>
      </c>
      <c r="M273" t="e">
        <f t="shared" si="18"/>
        <v>#N/A</v>
      </c>
      <c r="N273" t="e">
        <f t="shared" si="18"/>
        <v>#N/A</v>
      </c>
      <c r="O273" t="e">
        <f t="shared" si="18"/>
        <v>#N/A</v>
      </c>
      <c r="P273" t="e">
        <f t="shared" si="18"/>
        <v>#N/A</v>
      </c>
      <c r="Q273" t="e">
        <f t="shared" si="18"/>
        <v>#N/A</v>
      </c>
      <c r="R273" t="e">
        <f t="shared" si="18"/>
        <v>#N/A</v>
      </c>
      <c r="S273" t="e">
        <f t="shared" si="18"/>
        <v>#N/A</v>
      </c>
      <c r="T273" t="e">
        <f t="shared" si="18"/>
        <v>#N/A</v>
      </c>
      <c r="U273" t="e">
        <f t="shared" si="18"/>
        <v>#N/A</v>
      </c>
    </row>
    <row r="274" spans="1:21" x14ac:dyDescent="0.2">
      <c r="A274" t="e">
        <f t="shared" si="3"/>
        <v>#N/A</v>
      </c>
      <c r="B274" t="e">
        <f t="shared" ref="B274:U274" si="19">1/$A$253+(B117-B$254)^2/B$255</f>
        <v>#N/A</v>
      </c>
      <c r="C274" t="e">
        <f t="shared" si="19"/>
        <v>#N/A</v>
      </c>
      <c r="D274" t="e">
        <f t="shared" si="19"/>
        <v>#N/A</v>
      </c>
      <c r="E274" t="e">
        <f t="shared" si="19"/>
        <v>#N/A</v>
      </c>
      <c r="F274" t="e">
        <f t="shared" si="19"/>
        <v>#N/A</v>
      </c>
      <c r="G274" t="e">
        <f t="shared" si="19"/>
        <v>#N/A</v>
      </c>
      <c r="H274" t="e">
        <f t="shared" si="19"/>
        <v>#N/A</v>
      </c>
      <c r="I274" t="e">
        <f t="shared" si="19"/>
        <v>#N/A</v>
      </c>
      <c r="J274" t="e">
        <f t="shared" si="19"/>
        <v>#N/A</v>
      </c>
      <c r="K274" t="e">
        <f t="shared" si="19"/>
        <v>#N/A</v>
      </c>
      <c r="L274" t="e">
        <f t="shared" si="19"/>
        <v>#N/A</v>
      </c>
      <c r="M274" t="e">
        <f t="shared" si="19"/>
        <v>#N/A</v>
      </c>
      <c r="N274" t="e">
        <f t="shared" si="19"/>
        <v>#N/A</v>
      </c>
      <c r="O274" t="e">
        <f t="shared" si="19"/>
        <v>#N/A</v>
      </c>
      <c r="P274" t="e">
        <f t="shared" si="19"/>
        <v>#N/A</v>
      </c>
      <c r="Q274" t="e">
        <f t="shared" si="19"/>
        <v>#N/A</v>
      </c>
      <c r="R274" t="e">
        <f t="shared" si="19"/>
        <v>#N/A</v>
      </c>
      <c r="S274" t="e">
        <f t="shared" si="19"/>
        <v>#N/A</v>
      </c>
      <c r="T274" t="e">
        <f t="shared" si="19"/>
        <v>#N/A</v>
      </c>
      <c r="U274" t="e">
        <f t="shared" si="19"/>
        <v>#N/A</v>
      </c>
    </row>
    <row r="275" spans="1:21" x14ac:dyDescent="0.2">
      <c r="A275" t="e">
        <f t="shared" si="3"/>
        <v>#N/A</v>
      </c>
      <c r="B275" t="e">
        <f t="shared" ref="B275:U275" si="20">1/$A$253+(B118-B$254)^2/B$255</f>
        <v>#N/A</v>
      </c>
      <c r="C275" t="e">
        <f t="shared" si="20"/>
        <v>#N/A</v>
      </c>
      <c r="D275" t="e">
        <f t="shared" si="20"/>
        <v>#N/A</v>
      </c>
      <c r="E275" t="e">
        <f t="shared" si="20"/>
        <v>#N/A</v>
      </c>
      <c r="F275" t="e">
        <f t="shared" si="20"/>
        <v>#N/A</v>
      </c>
      <c r="G275" t="e">
        <f t="shared" si="20"/>
        <v>#N/A</v>
      </c>
      <c r="H275" t="e">
        <f t="shared" si="20"/>
        <v>#N/A</v>
      </c>
      <c r="I275" t="e">
        <f t="shared" si="20"/>
        <v>#N/A</v>
      </c>
      <c r="J275" t="e">
        <f t="shared" si="20"/>
        <v>#N/A</v>
      </c>
      <c r="K275" t="e">
        <f t="shared" si="20"/>
        <v>#N/A</v>
      </c>
      <c r="L275" t="e">
        <f t="shared" si="20"/>
        <v>#N/A</v>
      </c>
      <c r="M275" t="e">
        <f t="shared" si="20"/>
        <v>#N/A</v>
      </c>
      <c r="N275" t="e">
        <f t="shared" si="20"/>
        <v>#N/A</v>
      </c>
      <c r="O275" t="e">
        <f t="shared" si="20"/>
        <v>#N/A</v>
      </c>
      <c r="P275" t="e">
        <f t="shared" si="20"/>
        <v>#N/A</v>
      </c>
      <c r="Q275" t="e">
        <f t="shared" si="20"/>
        <v>#N/A</v>
      </c>
      <c r="R275" t="e">
        <f t="shared" si="20"/>
        <v>#N/A</v>
      </c>
      <c r="S275" t="e">
        <f t="shared" si="20"/>
        <v>#N/A</v>
      </c>
      <c r="T275" t="e">
        <f t="shared" si="20"/>
        <v>#N/A</v>
      </c>
      <c r="U275" t="e">
        <f t="shared" si="20"/>
        <v>#N/A</v>
      </c>
    </row>
    <row r="276" spans="1:21" x14ac:dyDescent="0.2">
      <c r="A276" t="e">
        <f t="shared" si="3"/>
        <v>#N/A</v>
      </c>
      <c r="B276" t="e">
        <f t="shared" ref="B276:U276" si="21">1/$A$253+(B119-B$254)^2/B$255</f>
        <v>#N/A</v>
      </c>
      <c r="C276" t="e">
        <f t="shared" si="21"/>
        <v>#N/A</v>
      </c>
      <c r="D276" t="e">
        <f t="shared" si="21"/>
        <v>#N/A</v>
      </c>
      <c r="E276" t="e">
        <f t="shared" si="21"/>
        <v>#N/A</v>
      </c>
      <c r="F276" t="e">
        <f t="shared" si="21"/>
        <v>#N/A</v>
      </c>
      <c r="G276" t="e">
        <f t="shared" si="21"/>
        <v>#N/A</v>
      </c>
      <c r="H276" t="e">
        <f t="shared" si="21"/>
        <v>#N/A</v>
      </c>
      <c r="I276" t="e">
        <f t="shared" si="21"/>
        <v>#N/A</v>
      </c>
      <c r="J276" t="e">
        <f t="shared" si="21"/>
        <v>#N/A</v>
      </c>
      <c r="K276" t="e">
        <f t="shared" si="21"/>
        <v>#N/A</v>
      </c>
      <c r="L276" t="e">
        <f t="shared" si="21"/>
        <v>#N/A</v>
      </c>
      <c r="M276" t="e">
        <f t="shared" si="21"/>
        <v>#N/A</v>
      </c>
      <c r="N276" t="e">
        <f t="shared" si="21"/>
        <v>#N/A</v>
      </c>
      <c r="O276" t="e">
        <f t="shared" si="21"/>
        <v>#N/A</v>
      </c>
      <c r="P276" t="e">
        <f t="shared" si="21"/>
        <v>#N/A</v>
      </c>
      <c r="Q276" t="e">
        <f t="shared" si="21"/>
        <v>#N/A</v>
      </c>
      <c r="R276" t="e">
        <f t="shared" si="21"/>
        <v>#N/A</v>
      </c>
      <c r="S276" t="e">
        <f t="shared" si="21"/>
        <v>#N/A</v>
      </c>
      <c r="T276" t="e">
        <f t="shared" si="21"/>
        <v>#N/A</v>
      </c>
      <c r="U276" t="e">
        <f t="shared" si="21"/>
        <v>#N/A</v>
      </c>
    </row>
    <row r="277" spans="1:21" x14ac:dyDescent="0.2">
      <c r="A277" t="e">
        <f t="shared" si="3"/>
        <v>#N/A</v>
      </c>
      <c r="B277" t="e">
        <f t="shared" ref="B277:U277" si="22">1/$A$253+(B120-B$254)^2/B$255</f>
        <v>#N/A</v>
      </c>
      <c r="C277" t="e">
        <f t="shared" si="22"/>
        <v>#N/A</v>
      </c>
      <c r="D277" t="e">
        <f t="shared" si="22"/>
        <v>#N/A</v>
      </c>
      <c r="E277" t="e">
        <f t="shared" si="22"/>
        <v>#N/A</v>
      </c>
      <c r="F277" t="e">
        <f t="shared" si="22"/>
        <v>#N/A</v>
      </c>
      <c r="G277" t="e">
        <f t="shared" si="22"/>
        <v>#N/A</v>
      </c>
      <c r="H277" t="e">
        <f t="shared" si="22"/>
        <v>#N/A</v>
      </c>
      <c r="I277" t="e">
        <f t="shared" si="22"/>
        <v>#N/A</v>
      </c>
      <c r="J277" t="e">
        <f t="shared" si="22"/>
        <v>#N/A</v>
      </c>
      <c r="K277" t="e">
        <f t="shared" si="22"/>
        <v>#N/A</v>
      </c>
      <c r="L277" t="e">
        <f t="shared" si="22"/>
        <v>#N/A</v>
      </c>
      <c r="M277" t="e">
        <f t="shared" si="22"/>
        <v>#N/A</v>
      </c>
      <c r="N277" t="e">
        <f t="shared" si="22"/>
        <v>#N/A</v>
      </c>
      <c r="O277" t="e">
        <f t="shared" si="22"/>
        <v>#N/A</v>
      </c>
      <c r="P277" t="e">
        <f t="shared" si="22"/>
        <v>#N/A</v>
      </c>
      <c r="Q277" t="e">
        <f t="shared" si="22"/>
        <v>#N/A</v>
      </c>
      <c r="R277" t="e">
        <f t="shared" si="22"/>
        <v>#N/A</v>
      </c>
      <c r="S277" t="e">
        <f t="shared" si="22"/>
        <v>#N/A</v>
      </c>
      <c r="T277" t="e">
        <f t="shared" si="22"/>
        <v>#N/A</v>
      </c>
      <c r="U277" t="e">
        <f t="shared" si="22"/>
        <v>#N/A</v>
      </c>
    </row>
    <row r="278" spans="1:21" x14ac:dyDescent="0.2">
      <c r="A278" t="e">
        <f t="shared" si="3"/>
        <v>#N/A</v>
      </c>
      <c r="B278" t="e">
        <f t="shared" ref="B278:U278" si="23">1/$A$253+(B121-B$254)^2/B$255</f>
        <v>#N/A</v>
      </c>
      <c r="C278" t="e">
        <f t="shared" si="23"/>
        <v>#N/A</v>
      </c>
      <c r="D278" t="e">
        <f t="shared" si="23"/>
        <v>#N/A</v>
      </c>
      <c r="E278" t="e">
        <f t="shared" si="23"/>
        <v>#N/A</v>
      </c>
      <c r="F278" t="e">
        <f t="shared" si="23"/>
        <v>#N/A</v>
      </c>
      <c r="G278" t="e">
        <f t="shared" si="23"/>
        <v>#N/A</v>
      </c>
      <c r="H278" t="e">
        <f t="shared" si="23"/>
        <v>#N/A</v>
      </c>
      <c r="I278" t="e">
        <f t="shared" si="23"/>
        <v>#N/A</v>
      </c>
      <c r="J278" t="e">
        <f t="shared" si="23"/>
        <v>#N/A</v>
      </c>
      <c r="K278" t="e">
        <f t="shared" si="23"/>
        <v>#N/A</v>
      </c>
      <c r="L278" t="e">
        <f t="shared" si="23"/>
        <v>#N/A</v>
      </c>
      <c r="M278" t="e">
        <f t="shared" si="23"/>
        <v>#N/A</v>
      </c>
      <c r="N278" t="e">
        <f t="shared" si="23"/>
        <v>#N/A</v>
      </c>
      <c r="O278" t="e">
        <f t="shared" si="23"/>
        <v>#N/A</v>
      </c>
      <c r="P278" t="e">
        <f t="shared" si="23"/>
        <v>#N/A</v>
      </c>
      <c r="Q278" t="e">
        <f t="shared" si="23"/>
        <v>#N/A</v>
      </c>
      <c r="R278" t="e">
        <f t="shared" si="23"/>
        <v>#N/A</v>
      </c>
      <c r="S278" t="e">
        <f t="shared" si="23"/>
        <v>#N/A</v>
      </c>
      <c r="T278" t="e">
        <f t="shared" si="23"/>
        <v>#N/A</v>
      </c>
      <c r="U278" t="e">
        <f t="shared" si="23"/>
        <v>#N/A</v>
      </c>
    </row>
    <row r="279" spans="1:21" x14ac:dyDescent="0.2">
      <c r="A279" t="e">
        <f t="shared" si="3"/>
        <v>#N/A</v>
      </c>
      <c r="B279" t="e">
        <f t="shared" ref="B279:U279" si="24">1/$A$253+(B122-B$254)^2/B$255</f>
        <v>#N/A</v>
      </c>
      <c r="C279" t="e">
        <f t="shared" si="24"/>
        <v>#N/A</v>
      </c>
      <c r="D279" t="e">
        <f t="shared" si="24"/>
        <v>#N/A</v>
      </c>
      <c r="E279" t="e">
        <f t="shared" si="24"/>
        <v>#N/A</v>
      </c>
      <c r="F279" t="e">
        <f t="shared" si="24"/>
        <v>#N/A</v>
      </c>
      <c r="G279" t="e">
        <f t="shared" si="24"/>
        <v>#N/A</v>
      </c>
      <c r="H279" t="e">
        <f t="shared" si="24"/>
        <v>#N/A</v>
      </c>
      <c r="I279" t="e">
        <f t="shared" si="24"/>
        <v>#N/A</v>
      </c>
      <c r="J279" t="e">
        <f t="shared" si="24"/>
        <v>#N/A</v>
      </c>
      <c r="K279" t="e">
        <f t="shared" si="24"/>
        <v>#N/A</v>
      </c>
      <c r="L279" t="e">
        <f t="shared" si="24"/>
        <v>#N/A</v>
      </c>
      <c r="M279" t="e">
        <f t="shared" si="24"/>
        <v>#N/A</v>
      </c>
      <c r="N279" t="e">
        <f t="shared" si="24"/>
        <v>#N/A</v>
      </c>
      <c r="O279" t="e">
        <f t="shared" si="24"/>
        <v>#N/A</v>
      </c>
      <c r="P279" t="e">
        <f t="shared" si="24"/>
        <v>#N/A</v>
      </c>
      <c r="Q279" t="e">
        <f t="shared" si="24"/>
        <v>#N/A</v>
      </c>
      <c r="R279" t="e">
        <f t="shared" si="24"/>
        <v>#N/A</v>
      </c>
      <c r="S279" t="e">
        <f t="shared" si="24"/>
        <v>#N/A</v>
      </c>
      <c r="T279" t="e">
        <f t="shared" si="24"/>
        <v>#N/A</v>
      </c>
      <c r="U279" t="e">
        <f t="shared" si="24"/>
        <v>#N/A</v>
      </c>
    </row>
    <row r="280" spans="1:21" x14ac:dyDescent="0.2">
      <c r="A280" t="e">
        <f t="shared" si="3"/>
        <v>#N/A</v>
      </c>
      <c r="B280" t="e">
        <f t="shared" ref="B280:U280" si="25">1/$A$253+(B123-B$254)^2/B$255</f>
        <v>#N/A</v>
      </c>
      <c r="C280" t="e">
        <f t="shared" si="25"/>
        <v>#N/A</v>
      </c>
      <c r="D280" t="e">
        <f t="shared" si="25"/>
        <v>#N/A</v>
      </c>
      <c r="E280" t="e">
        <f t="shared" si="25"/>
        <v>#N/A</v>
      </c>
      <c r="F280" t="e">
        <f t="shared" si="25"/>
        <v>#N/A</v>
      </c>
      <c r="G280" t="e">
        <f t="shared" si="25"/>
        <v>#N/A</v>
      </c>
      <c r="H280" t="e">
        <f t="shared" si="25"/>
        <v>#N/A</v>
      </c>
      <c r="I280" t="e">
        <f t="shared" si="25"/>
        <v>#N/A</v>
      </c>
      <c r="J280" t="e">
        <f t="shared" si="25"/>
        <v>#N/A</v>
      </c>
      <c r="K280" t="e">
        <f t="shared" si="25"/>
        <v>#N/A</v>
      </c>
      <c r="L280" t="e">
        <f t="shared" si="25"/>
        <v>#N/A</v>
      </c>
      <c r="M280" t="e">
        <f t="shared" si="25"/>
        <v>#N/A</v>
      </c>
      <c r="N280" t="e">
        <f t="shared" si="25"/>
        <v>#N/A</v>
      </c>
      <c r="O280" t="e">
        <f t="shared" si="25"/>
        <v>#N/A</v>
      </c>
      <c r="P280" t="e">
        <f t="shared" si="25"/>
        <v>#N/A</v>
      </c>
      <c r="Q280" t="e">
        <f t="shared" si="25"/>
        <v>#N/A</v>
      </c>
      <c r="R280" t="e">
        <f t="shared" si="25"/>
        <v>#N/A</v>
      </c>
      <c r="S280" t="e">
        <f t="shared" si="25"/>
        <v>#N/A</v>
      </c>
      <c r="T280" t="e">
        <f t="shared" si="25"/>
        <v>#N/A</v>
      </c>
      <c r="U280" t="e">
        <f t="shared" si="25"/>
        <v>#N/A</v>
      </c>
    </row>
    <row r="281" spans="1:21" x14ac:dyDescent="0.2">
      <c r="A281" t="e">
        <f t="shared" si="3"/>
        <v>#N/A</v>
      </c>
      <c r="B281" t="e">
        <f t="shared" ref="B281:U281" si="26">1/$A$253+(B124-B$254)^2/B$255</f>
        <v>#N/A</v>
      </c>
      <c r="C281" t="e">
        <f t="shared" si="26"/>
        <v>#N/A</v>
      </c>
      <c r="D281" t="e">
        <f t="shared" si="26"/>
        <v>#N/A</v>
      </c>
      <c r="E281" t="e">
        <f t="shared" si="26"/>
        <v>#N/A</v>
      </c>
      <c r="F281" t="e">
        <f t="shared" si="26"/>
        <v>#N/A</v>
      </c>
      <c r="G281" t="e">
        <f t="shared" si="26"/>
        <v>#N/A</v>
      </c>
      <c r="H281" t="e">
        <f t="shared" si="26"/>
        <v>#N/A</v>
      </c>
      <c r="I281" t="e">
        <f t="shared" si="26"/>
        <v>#N/A</v>
      </c>
      <c r="J281" t="e">
        <f t="shared" si="26"/>
        <v>#N/A</v>
      </c>
      <c r="K281" t="e">
        <f t="shared" si="26"/>
        <v>#N/A</v>
      </c>
      <c r="L281" t="e">
        <f t="shared" si="26"/>
        <v>#N/A</v>
      </c>
      <c r="M281" t="e">
        <f t="shared" si="26"/>
        <v>#N/A</v>
      </c>
      <c r="N281" t="e">
        <f t="shared" si="26"/>
        <v>#N/A</v>
      </c>
      <c r="O281" t="e">
        <f t="shared" si="26"/>
        <v>#N/A</v>
      </c>
      <c r="P281" t="e">
        <f t="shared" si="26"/>
        <v>#N/A</v>
      </c>
      <c r="Q281" t="e">
        <f t="shared" si="26"/>
        <v>#N/A</v>
      </c>
      <c r="R281" t="e">
        <f t="shared" si="26"/>
        <v>#N/A</v>
      </c>
      <c r="S281" t="e">
        <f t="shared" si="26"/>
        <v>#N/A</v>
      </c>
      <c r="T281" t="e">
        <f t="shared" si="26"/>
        <v>#N/A</v>
      </c>
      <c r="U281" t="e">
        <f t="shared" si="26"/>
        <v>#N/A</v>
      </c>
    </row>
    <row r="282" spans="1:21" x14ac:dyDescent="0.2">
      <c r="A282" t="e">
        <f t="shared" si="3"/>
        <v>#N/A</v>
      </c>
      <c r="B282" t="e">
        <f t="shared" ref="B282:U282" si="27">1/$A$253+(B125-B$254)^2/B$255</f>
        <v>#N/A</v>
      </c>
      <c r="C282" t="e">
        <f t="shared" si="27"/>
        <v>#N/A</v>
      </c>
      <c r="D282" t="e">
        <f t="shared" si="27"/>
        <v>#N/A</v>
      </c>
      <c r="E282" t="e">
        <f t="shared" si="27"/>
        <v>#N/A</v>
      </c>
      <c r="F282" t="e">
        <f t="shared" si="27"/>
        <v>#N/A</v>
      </c>
      <c r="G282" t="e">
        <f t="shared" si="27"/>
        <v>#N/A</v>
      </c>
      <c r="H282" t="e">
        <f t="shared" si="27"/>
        <v>#N/A</v>
      </c>
      <c r="I282" t="e">
        <f t="shared" si="27"/>
        <v>#N/A</v>
      </c>
      <c r="J282" t="e">
        <f t="shared" si="27"/>
        <v>#N/A</v>
      </c>
      <c r="K282" t="e">
        <f t="shared" si="27"/>
        <v>#N/A</v>
      </c>
      <c r="L282" t="e">
        <f t="shared" si="27"/>
        <v>#N/A</v>
      </c>
      <c r="M282" t="e">
        <f t="shared" si="27"/>
        <v>#N/A</v>
      </c>
      <c r="N282" t="e">
        <f t="shared" si="27"/>
        <v>#N/A</v>
      </c>
      <c r="O282" t="e">
        <f t="shared" si="27"/>
        <v>#N/A</v>
      </c>
      <c r="P282" t="e">
        <f t="shared" si="27"/>
        <v>#N/A</v>
      </c>
      <c r="Q282" t="e">
        <f t="shared" si="27"/>
        <v>#N/A</v>
      </c>
      <c r="R282" t="e">
        <f t="shared" si="27"/>
        <v>#N/A</v>
      </c>
      <c r="S282" t="e">
        <f t="shared" si="27"/>
        <v>#N/A</v>
      </c>
      <c r="T282" t="e">
        <f t="shared" si="27"/>
        <v>#N/A</v>
      </c>
      <c r="U282" t="e">
        <f t="shared" si="27"/>
        <v>#N/A</v>
      </c>
    </row>
    <row r="283" spans="1:21" x14ac:dyDescent="0.2">
      <c r="A283" t="e">
        <f t="shared" si="3"/>
        <v>#N/A</v>
      </c>
      <c r="B283" t="e">
        <f t="shared" ref="B283:U283" si="28">1/$A$253+(B126-B$254)^2/B$255</f>
        <v>#N/A</v>
      </c>
      <c r="C283" t="e">
        <f t="shared" si="28"/>
        <v>#N/A</v>
      </c>
      <c r="D283" t="e">
        <f t="shared" si="28"/>
        <v>#N/A</v>
      </c>
      <c r="E283" t="e">
        <f t="shared" si="28"/>
        <v>#N/A</v>
      </c>
      <c r="F283" t="e">
        <f t="shared" si="28"/>
        <v>#N/A</v>
      </c>
      <c r="G283" t="e">
        <f t="shared" si="28"/>
        <v>#N/A</v>
      </c>
      <c r="H283" t="e">
        <f t="shared" si="28"/>
        <v>#N/A</v>
      </c>
      <c r="I283" t="e">
        <f t="shared" si="28"/>
        <v>#N/A</v>
      </c>
      <c r="J283" t="e">
        <f t="shared" si="28"/>
        <v>#N/A</v>
      </c>
      <c r="K283" t="e">
        <f t="shared" si="28"/>
        <v>#N/A</v>
      </c>
      <c r="L283" t="e">
        <f t="shared" si="28"/>
        <v>#N/A</v>
      </c>
      <c r="M283" t="e">
        <f t="shared" si="28"/>
        <v>#N/A</v>
      </c>
      <c r="N283" t="e">
        <f t="shared" si="28"/>
        <v>#N/A</v>
      </c>
      <c r="O283" t="e">
        <f t="shared" si="28"/>
        <v>#N/A</v>
      </c>
      <c r="P283" t="e">
        <f t="shared" si="28"/>
        <v>#N/A</v>
      </c>
      <c r="Q283" t="e">
        <f t="shared" si="28"/>
        <v>#N/A</v>
      </c>
      <c r="R283" t="e">
        <f t="shared" si="28"/>
        <v>#N/A</v>
      </c>
      <c r="S283" t="e">
        <f t="shared" si="28"/>
        <v>#N/A</v>
      </c>
      <c r="T283" t="e">
        <f t="shared" si="28"/>
        <v>#N/A</v>
      </c>
      <c r="U283" t="e">
        <f t="shared" si="28"/>
        <v>#N/A</v>
      </c>
    </row>
    <row r="284" spans="1:21" x14ac:dyDescent="0.2">
      <c r="A284" t="e">
        <f t="shared" si="3"/>
        <v>#N/A</v>
      </c>
      <c r="B284" t="e">
        <f t="shared" ref="B284:U284" si="29">1/$A$253+(B127-B$254)^2/B$255</f>
        <v>#N/A</v>
      </c>
      <c r="C284" t="e">
        <f t="shared" si="29"/>
        <v>#N/A</v>
      </c>
      <c r="D284" t="e">
        <f t="shared" si="29"/>
        <v>#N/A</v>
      </c>
      <c r="E284" t="e">
        <f t="shared" si="29"/>
        <v>#N/A</v>
      </c>
      <c r="F284" t="e">
        <f t="shared" si="29"/>
        <v>#N/A</v>
      </c>
      <c r="G284" t="e">
        <f t="shared" si="29"/>
        <v>#N/A</v>
      </c>
      <c r="H284" t="e">
        <f t="shared" si="29"/>
        <v>#N/A</v>
      </c>
      <c r="I284" t="e">
        <f t="shared" si="29"/>
        <v>#N/A</v>
      </c>
      <c r="J284" t="e">
        <f t="shared" si="29"/>
        <v>#N/A</v>
      </c>
      <c r="K284" t="e">
        <f t="shared" si="29"/>
        <v>#N/A</v>
      </c>
      <c r="L284" t="e">
        <f t="shared" si="29"/>
        <v>#N/A</v>
      </c>
      <c r="M284" t="e">
        <f t="shared" si="29"/>
        <v>#N/A</v>
      </c>
      <c r="N284" t="e">
        <f t="shared" si="29"/>
        <v>#N/A</v>
      </c>
      <c r="O284" t="e">
        <f t="shared" si="29"/>
        <v>#N/A</v>
      </c>
      <c r="P284" t="e">
        <f t="shared" si="29"/>
        <v>#N/A</v>
      </c>
      <c r="Q284" t="e">
        <f t="shared" si="29"/>
        <v>#N/A</v>
      </c>
      <c r="R284" t="e">
        <f t="shared" si="29"/>
        <v>#N/A</v>
      </c>
      <c r="S284" t="e">
        <f t="shared" si="29"/>
        <v>#N/A</v>
      </c>
      <c r="T284" t="e">
        <f t="shared" si="29"/>
        <v>#N/A</v>
      </c>
      <c r="U284" t="e">
        <f t="shared" si="29"/>
        <v>#N/A</v>
      </c>
    </row>
    <row r="285" spans="1:21" x14ac:dyDescent="0.2">
      <c r="A285" t="e">
        <f t="shared" si="3"/>
        <v>#N/A</v>
      </c>
      <c r="B285" t="e">
        <f t="shared" ref="B285:U285" si="30">1/$A$253+(B128-B$254)^2/B$255</f>
        <v>#N/A</v>
      </c>
      <c r="C285" t="e">
        <f t="shared" si="30"/>
        <v>#N/A</v>
      </c>
      <c r="D285" t="e">
        <f t="shared" si="30"/>
        <v>#N/A</v>
      </c>
      <c r="E285" t="e">
        <f t="shared" si="30"/>
        <v>#N/A</v>
      </c>
      <c r="F285" t="e">
        <f t="shared" si="30"/>
        <v>#N/A</v>
      </c>
      <c r="G285" t="e">
        <f t="shared" si="30"/>
        <v>#N/A</v>
      </c>
      <c r="H285" t="e">
        <f t="shared" si="30"/>
        <v>#N/A</v>
      </c>
      <c r="I285" t="e">
        <f t="shared" si="30"/>
        <v>#N/A</v>
      </c>
      <c r="J285" t="e">
        <f t="shared" si="30"/>
        <v>#N/A</v>
      </c>
      <c r="K285" t="e">
        <f t="shared" si="30"/>
        <v>#N/A</v>
      </c>
      <c r="L285" t="e">
        <f t="shared" si="30"/>
        <v>#N/A</v>
      </c>
      <c r="M285" t="e">
        <f t="shared" si="30"/>
        <v>#N/A</v>
      </c>
      <c r="N285" t="e">
        <f t="shared" si="30"/>
        <v>#N/A</v>
      </c>
      <c r="O285" t="e">
        <f t="shared" si="30"/>
        <v>#N/A</v>
      </c>
      <c r="P285" t="e">
        <f t="shared" si="30"/>
        <v>#N/A</v>
      </c>
      <c r="Q285" t="e">
        <f t="shared" si="30"/>
        <v>#N/A</v>
      </c>
      <c r="R285" t="e">
        <f t="shared" si="30"/>
        <v>#N/A</v>
      </c>
      <c r="S285" t="e">
        <f t="shared" si="30"/>
        <v>#N/A</v>
      </c>
      <c r="T285" t="e">
        <f t="shared" si="30"/>
        <v>#N/A</v>
      </c>
      <c r="U285" t="e">
        <f t="shared" si="30"/>
        <v>#N/A</v>
      </c>
    </row>
    <row r="286" spans="1:21" x14ac:dyDescent="0.2">
      <c r="A286" t="e">
        <f t="shared" si="3"/>
        <v>#N/A</v>
      </c>
      <c r="B286" t="e">
        <f t="shared" ref="B286:U286" si="31">1/$A$253+(B129-B$254)^2/B$255</f>
        <v>#N/A</v>
      </c>
      <c r="C286" t="e">
        <f t="shared" si="31"/>
        <v>#N/A</v>
      </c>
      <c r="D286" t="e">
        <f t="shared" si="31"/>
        <v>#N/A</v>
      </c>
      <c r="E286" t="e">
        <f t="shared" si="31"/>
        <v>#N/A</v>
      </c>
      <c r="F286" t="e">
        <f t="shared" si="31"/>
        <v>#N/A</v>
      </c>
      <c r="G286" t="e">
        <f t="shared" si="31"/>
        <v>#N/A</v>
      </c>
      <c r="H286" t="e">
        <f t="shared" si="31"/>
        <v>#N/A</v>
      </c>
      <c r="I286" t="e">
        <f t="shared" si="31"/>
        <v>#N/A</v>
      </c>
      <c r="J286" t="e">
        <f t="shared" si="31"/>
        <v>#N/A</v>
      </c>
      <c r="K286" t="e">
        <f t="shared" si="31"/>
        <v>#N/A</v>
      </c>
      <c r="L286" t="e">
        <f t="shared" si="31"/>
        <v>#N/A</v>
      </c>
      <c r="M286" t="e">
        <f t="shared" si="31"/>
        <v>#N/A</v>
      </c>
      <c r="N286" t="e">
        <f t="shared" si="31"/>
        <v>#N/A</v>
      </c>
      <c r="O286" t="e">
        <f t="shared" si="31"/>
        <v>#N/A</v>
      </c>
      <c r="P286" t="e">
        <f t="shared" si="31"/>
        <v>#N/A</v>
      </c>
      <c r="Q286" t="e">
        <f t="shared" si="31"/>
        <v>#N/A</v>
      </c>
      <c r="R286" t="e">
        <f t="shared" si="31"/>
        <v>#N/A</v>
      </c>
      <c r="S286" t="e">
        <f t="shared" si="31"/>
        <v>#N/A</v>
      </c>
      <c r="T286" t="e">
        <f t="shared" si="31"/>
        <v>#N/A</v>
      </c>
      <c r="U286" t="e">
        <f t="shared" si="31"/>
        <v>#N/A</v>
      </c>
    </row>
    <row r="287" spans="1:21" x14ac:dyDescent="0.2">
      <c r="A287" t="e">
        <f t="shared" si="3"/>
        <v>#N/A</v>
      </c>
      <c r="B287" t="e">
        <f t="shared" ref="B287:U287" si="32">1/$A$253+(B130-B$254)^2/B$255</f>
        <v>#N/A</v>
      </c>
      <c r="C287" t="e">
        <f t="shared" si="32"/>
        <v>#N/A</v>
      </c>
      <c r="D287" t="e">
        <f t="shared" si="32"/>
        <v>#N/A</v>
      </c>
      <c r="E287" t="e">
        <f t="shared" si="32"/>
        <v>#N/A</v>
      </c>
      <c r="F287" t="e">
        <f t="shared" si="32"/>
        <v>#N/A</v>
      </c>
      <c r="G287" t="e">
        <f t="shared" si="32"/>
        <v>#N/A</v>
      </c>
      <c r="H287" t="e">
        <f t="shared" si="32"/>
        <v>#N/A</v>
      </c>
      <c r="I287" t="e">
        <f t="shared" si="32"/>
        <v>#N/A</v>
      </c>
      <c r="J287" t="e">
        <f t="shared" si="32"/>
        <v>#N/A</v>
      </c>
      <c r="K287" t="e">
        <f t="shared" si="32"/>
        <v>#N/A</v>
      </c>
      <c r="L287" t="e">
        <f t="shared" si="32"/>
        <v>#N/A</v>
      </c>
      <c r="M287" t="e">
        <f t="shared" si="32"/>
        <v>#N/A</v>
      </c>
      <c r="N287" t="e">
        <f t="shared" si="32"/>
        <v>#N/A</v>
      </c>
      <c r="O287" t="e">
        <f t="shared" si="32"/>
        <v>#N/A</v>
      </c>
      <c r="P287" t="e">
        <f t="shared" si="32"/>
        <v>#N/A</v>
      </c>
      <c r="Q287" t="e">
        <f t="shared" si="32"/>
        <v>#N/A</v>
      </c>
      <c r="R287" t="e">
        <f t="shared" si="32"/>
        <v>#N/A</v>
      </c>
      <c r="S287" t="e">
        <f t="shared" si="32"/>
        <v>#N/A</v>
      </c>
      <c r="T287" t="e">
        <f t="shared" si="32"/>
        <v>#N/A</v>
      </c>
      <c r="U287" t="e">
        <f t="shared" si="32"/>
        <v>#N/A</v>
      </c>
    </row>
    <row r="288" spans="1:21" x14ac:dyDescent="0.2">
      <c r="A288" t="e">
        <f t="shared" si="3"/>
        <v>#N/A</v>
      </c>
      <c r="B288" t="e">
        <f t="shared" ref="B288:U288" si="33">1/$A$253+(B131-B$254)^2/B$255</f>
        <v>#N/A</v>
      </c>
      <c r="C288" t="e">
        <f t="shared" si="33"/>
        <v>#N/A</v>
      </c>
      <c r="D288" t="e">
        <f t="shared" si="33"/>
        <v>#N/A</v>
      </c>
      <c r="E288" t="e">
        <f t="shared" si="33"/>
        <v>#N/A</v>
      </c>
      <c r="F288" t="e">
        <f t="shared" si="33"/>
        <v>#N/A</v>
      </c>
      <c r="G288" t="e">
        <f t="shared" si="33"/>
        <v>#N/A</v>
      </c>
      <c r="H288" t="e">
        <f t="shared" si="33"/>
        <v>#N/A</v>
      </c>
      <c r="I288" t="e">
        <f t="shared" si="33"/>
        <v>#N/A</v>
      </c>
      <c r="J288" t="e">
        <f t="shared" si="33"/>
        <v>#N/A</v>
      </c>
      <c r="K288" t="e">
        <f t="shared" si="33"/>
        <v>#N/A</v>
      </c>
      <c r="L288" t="e">
        <f t="shared" si="33"/>
        <v>#N/A</v>
      </c>
      <c r="M288" t="e">
        <f t="shared" si="33"/>
        <v>#N/A</v>
      </c>
      <c r="N288" t="e">
        <f t="shared" si="33"/>
        <v>#N/A</v>
      </c>
      <c r="O288" t="e">
        <f t="shared" si="33"/>
        <v>#N/A</v>
      </c>
      <c r="P288" t="e">
        <f t="shared" si="33"/>
        <v>#N/A</v>
      </c>
      <c r="Q288" t="e">
        <f t="shared" si="33"/>
        <v>#N/A</v>
      </c>
      <c r="R288" t="e">
        <f t="shared" si="33"/>
        <v>#N/A</v>
      </c>
      <c r="S288" t="e">
        <f t="shared" si="33"/>
        <v>#N/A</v>
      </c>
      <c r="T288" t="e">
        <f t="shared" si="33"/>
        <v>#N/A</v>
      </c>
      <c r="U288" t="e">
        <f t="shared" si="33"/>
        <v>#N/A</v>
      </c>
    </row>
    <row r="289" spans="1:21" x14ac:dyDescent="0.2">
      <c r="A289" t="e">
        <f t="shared" si="3"/>
        <v>#N/A</v>
      </c>
      <c r="B289" t="e">
        <f t="shared" ref="B289:U289" si="34">1/$A$253+(B132-B$254)^2/B$255</f>
        <v>#N/A</v>
      </c>
      <c r="C289" t="e">
        <f t="shared" si="34"/>
        <v>#N/A</v>
      </c>
      <c r="D289" t="e">
        <f t="shared" si="34"/>
        <v>#N/A</v>
      </c>
      <c r="E289" t="e">
        <f t="shared" si="34"/>
        <v>#N/A</v>
      </c>
      <c r="F289" t="e">
        <f t="shared" si="34"/>
        <v>#N/A</v>
      </c>
      <c r="G289" t="e">
        <f t="shared" si="34"/>
        <v>#N/A</v>
      </c>
      <c r="H289" t="e">
        <f t="shared" si="34"/>
        <v>#N/A</v>
      </c>
      <c r="I289" t="e">
        <f t="shared" si="34"/>
        <v>#N/A</v>
      </c>
      <c r="J289" t="e">
        <f t="shared" si="34"/>
        <v>#N/A</v>
      </c>
      <c r="K289" t="e">
        <f t="shared" si="34"/>
        <v>#N/A</v>
      </c>
      <c r="L289" t="e">
        <f t="shared" si="34"/>
        <v>#N/A</v>
      </c>
      <c r="M289" t="e">
        <f t="shared" si="34"/>
        <v>#N/A</v>
      </c>
      <c r="N289" t="e">
        <f t="shared" si="34"/>
        <v>#N/A</v>
      </c>
      <c r="O289" t="e">
        <f t="shared" si="34"/>
        <v>#N/A</v>
      </c>
      <c r="P289" t="e">
        <f t="shared" si="34"/>
        <v>#N/A</v>
      </c>
      <c r="Q289" t="e">
        <f t="shared" si="34"/>
        <v>#N/A</v>
      </c>
      <c r="R289" t="e">
        <f t="shared" si="34"/>
        <v>#N/A</v>
      </c>
      <c r="S289" t="e">
        <f t="shared" si="34"/>
        <v>#N/A</v>
      </c>
      <c r="T289" t="e">
        <f t="shared" si="34"/>
        <v>#N/A</v>
      </c>
      <c r="U289" t="e">
        <f t="shared" si="34"/>
        <v>#N/A</v>
      </c>
    </row>
    <row r="290" spans="1:21" x14ac:dyDescent="0.2">
      <c r="A290" t="e">
        <f t="shared" si="3"/>
        <v>#N/A</v>
      </c>
      <c r="B290" t="e">
        <f t="shared" ref="B290:U290" si="35">1/$A$253+(B133-B$254)^2/B$255</f>
        <v>#N/A</v>
      </c>
      <c r="C290" t="e">
        <f t="shared" si="35"/>
        <v>#N/A</v>
      </c>
      <c r="D290" t="e">
        <f t="shared" si="35"/>
        <v>#N/A</v>
      </c>
      <c r="E290" t="e">
        <f t="shared" si="35"/>
        <v>#N/A</v>
      </c>
      <c r="F290" t="e">
        <f t="shared" si="35"/>
        <v>#N/A</v>
      </c>
      <c r="G290" t="e">
        <f t="shared" si="35"/>
        <v>#N/A</v>
      </c>
      <c r="H290" t="e">
        <f t="shared" si="35"/>
        <v>#N/A</v>
      </c>
      <c r="I290" t="e">
        <f t="shared" si="35"/>
        <v>#N/A</v>
      </c>
      <c r="J290" t="e">
        <f t="shared" si="35"/>
        <v>#N/A</v>
      </c>
      <c r="K290" t="e">
        <f t="shared" si="35"/>
        <v>#N/A</v>
      </c>
      <c r="L290" t="e">
        <f t="shared" si="35"/>
        <v>#N/A</v>
      </c>
      <c r="M290" t="e">
        <f t="shared" si="35"/>
        <v>#N/A</v>
      </c>
      <c r="N290" t="e">
        <f t="shared" si="35"/>
        <v>#N/A</v>
      </c>
      <c r="O290" t="e">
        <f t="shared" si="35"/>
        <v>#N/A</v>
      </c>
      <c r="P290" t="e">
        <f t="shared" si="35"/>
        <v>#N/A</v>
      </c>
      <c r="Q290" t="e">
        <f t="shared" si="35"/>
        <v>#N/A</v>
      </c>
      <c r="R290" t="e">
        <f t="shared" si="35"/>
        <v>#N/A</v>
      </c>
      <c r="S290" t="e">
        <f t="shared" si="35"/>
        <v>#N/A</v>
      </c>
      <c r="T290" t="e">
        <f t="shared" si="35"/>
        <v>#N/A</v>
      </c>
      <c r="U290" t="e">
        <f t="shared" si="35"/>
        <v>#N/A</v>
      </c>
    </row>
    <row r="291" spans="1:21" x14ac:dyDescent="0.2">
      <c r="A291" t="e">
        <f t="shared" ref="A291:A322" si="36">1/$A$253+(A134-A$254)^2/A$255</f>
        <v>#N/A</v>
      </c>
      <c r="B291" t="e">
        <f t="shared" ref="B291:U291" si="37">1/$A$253+(B134-B$254)^2/B$255</f>
        <v>#N/A</v>
      </c>
      <c r="C291" t="e">
        <f t="shared" si="37"/>
        <v>#N/A</v>
      </c>
      <c r="D291" t="e">
        <f t="shared" si="37"/>
        <v>#N/A</v>
      </c>
      <c r="E291" t="e">
        <f t="shared" si="37"/>
        <v>#N/A</v>
      </c>
      <c r="F291" t="e">
        <f t="shared" si="37"/>
        <v>#N/A</v>
      </c>
      <c r="G291" t="e">
        <f t="shared" si="37"/>
        <v>#N/A</v>
      </c>
      <c r="H291" t="e">
        <f t="shared" si="37"/>
        <v>#N/A</v>
      </c>
      <c r="I291" t="e">
        <f t="shared" si="37"/>
        <v>#N/A</v>
      </c>
      <c r="J291" t="e">
        <f t="shared" si="37"/>
        <v>#N/A</v>
      </c>
      <c r="K291" t="e">
        <f t="shared" si="37"/>
        <v>#N/A</v>
      </c>
      <c r="L291" t="e">
        <f t="shared" si="37"/>
        <v>#N/A</v>
      </c>
      <c r="M291" t="e">
        <f t="shared" si="37"/>
        <v>#N/A</v>
      </c>
      <c r="N291" t="e">
        <f t="shared" si="37"/>
        <v>#N/A</v>
      </c>
      <c r="O291" t="e">
        <f t="shared" si="37"/>
        <v>#N/A</v>
      </c>
      <c r="P291" t="e">
        <f t="shared" si="37"/>
        <v>#N/A</v>
      </c>
      <c r="Q291" t="e">
        <f t="shared" si="37"/>
        <v>#N/A</v>
      </c>
      <c r="R291" t="e">
        <f t="shared" si="37"/>
        <v>#N/A</v>
      </c>
      <c r="S291" t="e">
        <f t="shared" si="37"/>
        <v>#N/A</v>
      </c>
      <c r="T291" t="e">
        <f t="shared" si="37"/>
        <v>#N/A</v>
      </c>
      <c r="U291" t="e">
        <f t="shared" si="37"/>
        <v>#N/A</v>
      </c>
    </row>
    <row r="292" spans="1:21" x14ac:dyDescent="0.2">
      <c r="A292" t="e">
        <f t="shared" si="36"/>
        <v>#N/A</v>
      </c>
      <c r="B292" t="e">
        <f t="shared" ref="B292:U292" si="38">1/$A$253+(B135-B$254)^2/B$255</f>
        <v>#N/A</v>
      </c>
      <c r="C292" t="e">
        <f t="shared" si="38"/>
        <v>#N/A</v>
      </c>
      <c r="D292" t="e">
        <f t="shared" si="38"/>
        <v>#N/A</v>
      </c>
      <c r="E292" t="e">
        <f t="shared" si="38"/>
        <v>#N/A</v>
      </c>
      <c r="F292" t="e">
        <f t="shared" si="38"/>
        <v>#N/A</v>
      </c>
      <c r="G292" t="e">
        <f t="shared" si="38"/>
        <v>#N/A</v>
      </c>
      <c r="H292" t="e">
        <f t="shared" si="38"/>
        <v>#N/A</v>
      </c>
      <c r="I292" t="e">
        <f t="shared" si="38"/>
        <v>#N/A</v>
      </c>
      <c r="J292" t="e">
        <f t="shared" si="38"/>
        <v>#N/A</v>
      </c>
      <c r="K292" t="e">
        <f t="shared" si="38"/>
        <v>#N/A</v>
      </c>
      <c r="L292" t="e">
        <f t="shared" si="38"/>
        <v>#N/A</v>
      </c>
      <c r="M292" t="e">
        <f t="shared" si="38"/>
        <v>#N/A</v>
      </c>
      <c r="N292" t="e">
        <f t="shared" si="38"/>
        <v>#N/A</v>
      </c>
      <c r="O292" t="e">
        <f t="shared" si="38"/>
        <v>#N/A</v>
      </c>
      <c r="P292" t="e">
        <f t="shared" si="38"/>
        <v>#N/A</v>
      </c>
      <c r="Q292" t="e">
        <f t="shared" si="38"/>
        <v>#N/A</v>
      </c>
      <c r="R292" t="e">
        <f t="shared" si="38"/>
        <v>#N/A</v>
      </c>
      <c r="S292" t="e">
        <f t="shared" si="38"/>
        <v>#N/A</v>
      </c>
      <c r="T292" t="e">
        <f t="shared" si="38"/>
        <v>#N/A</v>
      </c>
      <c r="U292" t="e">
        <f t="shared" si="38"/>
        <v>#N/A</v>
      </c>
    </row>
    <row r="293" spans="1:21" x14ac:dyDescent="0.2">
      <c r="A293" t="e">
        <f t="shared" si="36"/>
        <v>#N/A</v>
      </c>
      <c r="B293" t="e">
        <f t="shared" ref="B293:U293" si="39">1/$A$253+(B136-B$254)^2/B$255</f>
        <v>#N/A</v>
      </c>
      <c r="C293" t="e">
        <f t="shared" si="39"/>
        <v>#N/A</v>
      </c>
      <c r="D293" t="e">
        <f t="shared" si="39"/>
        <v>#N/A</v>
      </c>
      <c r="E293" t="e">
        <f t="shared" si="39"/>
        <v>#N/A</v>
      </c>
      <c r="F293" t="e">
        <f t="shared" si="39"/>
        <v>#N/A</v>
      </c>
      <c r="G293" t="e">
        <f t="shared" si="39"/>
        <v>#N/A</v>
      </c>
      <c r="H293" t="e">
        <f t="shared" si="39"/>
        <v>#N/A</v>
      </c>
      <c r="I293" t="e">
        <f t="shared" si="39"/>
        <v>#N/A</v>
      </c>
      <c r="J293" t="e">
        <f t="shared" si="39"/>
        <v>#N/A</v>
      </c>
      <c r="K293" t="e">
        <f t="shared" si="39"/>
        <v>#N/A</v>
      </c>
      <c r="L293" t="e">
        <f t="shared" si="39"/>
        <v>#N/A</v>
      </c>
      <c r="M293" t="e">
        <f t="shared" si="39"/>
        <v>#N/A</v>
      </c>
      <c r="N293" t="e">
        <f t="shared" si="39"/>
        <v>#N/A</v>
      </c>
      <c r="O293" t="e">
        <f t="shared" si="39"/>
        <v>#N/A</v>
      </c>
      <c r="P293" t="e">
        <f t="shared" si="39"/>
        <v>#N/A</v>
      </c>
      <c r="Q293" t="e">
        <f t="shared" si="39"/>
        <v>#N/A</v>
      </c>
      <c r="R293" t="e">
        <f t="shared" si="39"/>
        <v>#N/A</v>
      </c>
      <c r="S293" t="e">
        <f t="shared" si="39"/>
        <v>#N/A</v>
      </c>
      <c r="T293" t="e">
        <f t="shared" si="39"/>
        <v>#N/A</v>
      </c>
      <c r="U293" t="e">
        <f t="shared" si="39"/>
        <v>#N/A</v>
      </c>
    </row>
    <row r="294" spans="1:21" x14ac:dyDescent="0.2">
      <c r="A294" t="e">
        <f t="shared" si="36"/>
        <v>#N/A</v>
      </c>
      <c r="B294" t="e">
        <f t="shared" ref="B294:U294" si="40">1/$A$253+(B137-B$254)^2/B$255</f>
        <v>#N/A</v>
      </c>
      <c r="C294" t="e">
        <f t="shared" si="40"/>
        <v>#N/A</v>
      </c>
      <c r="D294" t="e">
        <f t="shared" si="40"/>
        <v>#N/A</v>
      </c>
      <c r="E294" t="e">
        <f t="shared" si="40"/>
        <v>#N/A</v>
      </c>
      <c r="F294" t="e">
        <f t="shared" si="40"/>
        <v>#N/A</v>
      </c>
      <c r="G294" t="e">
        <f t="shared" si="40"/>
        <v>#N/A</v>
      </c>
      <c r="H294" t="e">
        <f t="shared" si="40"/>
        <v>#N/A</v>
      </c>
      <c r="I294" t="e">
        <f t="shared" si="40"/>
        <v>#N/A</v>
      </c>
      <c r="J294" t="e">
        <f t="shared" si="40"/>
        <v>#N/A</v>
      </c>
      <c r="K294" t="e">
        <f t="shared" si="40"/>
        <v>#N/A</v>
      </c>
      <c r="L294" t="e">
        <f t="shared" si="40"/>
        <v>#N/A</v>
      </c>
      <c r="M294" t="e">
        <f t="shared" si="40"/>
        <v>#N/A</v>
      </c>
      <c r="N294" t="e">
        <f t="shared" si="40"/>
        <v>#N/A</v>
      </c>
      <c r="O294" t="e">
        <f t="shared" si="40"/>
        <v>#N/A</v>
      </c>
      <c r="P294" t="e">
        <f t="shared" si="40"/>
        <v>#N/A</v>
      </c>
      <c r="Q294" t="e">
        <f t="shared" si="40"/>
        <v>#N/A</v>
      </c>
      <c r="R294" t="e">
        <f t="shared" si="40"/>
        <v>#N/A</v>
      </c>
      <c r="S294" t="e">
        <f t="shared" si="40"/>
        <v>#N/A</v>
      </c>
      <c r="T294" t="e">
        <f t="shared" si="40"/>
        <v>#N/A</v>
      </c>
      <c r="U294" t="e">
        <f t="shared" si="40"/>
        <v>#N/A</v>
      </c>
    </row>
    <row r="295" spans="1:21" x14ac:dyDescent="0.2">
      <c r="A295" t="e">
        <f t="shared" si="36"/>
        <v>#N/A</v>
      </c>
      <c r="B295" t="e">
        <f t="shared" ref="B295:U295" si="41">1/$A$253+(B138-B$254)^2/B$255</f>
        <v>#N/A</v>
      </c>
      <c r="C295" t="e">
        <f t="shared" si="41"/>
        <v>#N/A</v>
      </c>
      <c r="D295" t="e">
        <f t="shared" si="41"/>
        <v>#N/A</v>
      </c>
      <c r="E295" t="e">
        <f t="shared" si="41"/>
        <v>#N/A</v>
      </c>
      <c r="F295" t="e">
        <f t="shared" si="41"/>
        <v>#N/A</v>
      </c>
      <c r="G295" t="e">
        <f t="shared" si="41"/>
        <v>#N/A</v>
      </c>
      <c r="H295" t="e">
        <f t="shared" si="41"/>
        <v>#N/A</v>
      </c>
      <c r="I295" t="e">
        <f t="shared" si="41"/>
        <v>#N/A</v>
      </c>
      <c r="J295" t="e">
        <f t="shared" si="41"/>
        <v>#N/A</v>
      </c>
      <c r="K295" t="e">
        <f t="shared" si="41"/>
        <v>#N/A</v>
      </c>
      <c r="L295" t="e">
        <f t="shared" si="41"/>
        <v>#N/A</v>
      </c>
      <c r="M295" t="e">
        <f t="shared" si="41"/>
        <v>#N/A</v>
      </c>
      <c r="N295" t="e">
        <f t="shared" si="41"/>
        <v>#N/A</v>
      </c>
      <c r="O295" t="e">
        <f t="shared" si="41"/>
        <v>#N/A</v>
      </c>
      <c r="P295" t="e">
        <f t="shared" si="41"/>
        <v>#N/A</v>
      </c>
      <c r="Q295" t="e">
        <f t="shared" si="41"/>
        <v>#N/A</v>
      </c>
      <c r="R295" t="e">
        <f t="shared" si="41"/>
        <v>#N/A</v>
      </c>
      <c r="S295" t="e">
        <f t="shared" si="41"/>
        <v>#N/A</v>
      </c>
      <c r="T295" t="e">
        <f t="shared" si="41"/>
        <v>#N/A</v>
      </c>
      <c r="U295" t="e">
        <f t="shared" si="41"/>
        <v>#N/A</v>
      </c>
    </row>
    <row r="296" spans="1:21" x14ac:dyDescent="0.2">
      <c r="A296" t="e">
        <f t="shared" si="36"/>
        <v>#N/A</v>
      </c>
      <c r="B296" t="e">
        <f t="shared" ref="B296:U296" si="42">1/$A$253+(B139-B$254)^2/B$255</f>
        <v>#N/A</v>
      </c>
      <c r="C296" t="e">
        <f t="shared" si="42"/>
        <v>#N/A</v>
      </c>
      <c r="D296" t="e">
        <f t="shared" si="42"/>
        <v>#N/A</v>
      </c>
      <c r="E296" t="e">
        <f t="shared" si="42"/>
        <v>#N/A</v>
      </c>
      <c r="F296" t="e">
        <f t="shared" si="42"/>
        <v>#N/A</v>
      </c>
      <c r="G296" t="e">
        <f t="shared" si="42"/>
        <v>#N/A</v>
      </c>
      <c r="H296" t="e">
        <f t="shared" si="42"/>
        <v>#N/A</v>
      </c>
      <c r="I296" t="e">
        <f t="shared" si="42"/>
        <v>#N/A</v>
      </c>
      <c r="J296" t="e">
        <f t="shared" si="42"/>
        <v>#N/A</v>
      </c>
      <c r="K296" t="e">
        <f t="shared" si="42"/>
        <v>#N/A</v>
      </c>
      <c r="L296" t="e">
        <f t="shared" si="42"/>
        <v>#N/A</v>
      </c>
      <c r="M296" t="e">
        <f t="shared" si="42"/>
        <v>#N/A</v>
      </c>
      <c r="N296" t="e">
        <f t="shared" si="42"/>
        <v>#N/A</v>
      </c>
      <c r="O296" t="e">
        <f t="shared" si="42"/>
        <v>#N/A</v>
      </c>
      <c r="P296" t="e">
        <f t="shared" si="42"/>
        <v>#N/A</v>
      </c>
      <c r="Q296" t="e">
        <f t="shared" si="42"/>
        <v>#N/A</v>
      </c>
      <c r="R296" t="e">
        <f t="shared" si="42"/>
        <v>#N/A</v>
      </c>
      <c r="S296" t="e">
        <f t="shared" si="42"/>
        <v>#N/A</v>
      </c>
      <c r="T296" t="e">
        <f t="shared" si="42"/>
        <v>#N/A</v>
      </c>
      <c r="U296" t="e">
        <f t="shared" si="42"/>
        <v>#N/A</v>
      </c>
    </row>
    <row r="297" spans="1:21" x14ac:dyDescent="0.2">
      <c r="A297" t="e">
        <f t="shared" si="36"/>
        <v>#N/A</v>
      </c>
      <c r="B297" t="e">
        <f t="shared" ref="B297:U297" si="43">1/$A$253+(B140-B$254)^2/B$255</f>
        <v>#N/A</v>
      </c>
      <c r="C297" t="e">
        <f t="shared" si="43"/>
        <v>#N/A</v>
      </c>
      <c r="D297" t="e">
        <f t="shared" si="43"/>
        <v>#N/A</v>
      </c>
      <c r="E297" t="e">
        <f t="shared" si="43"/>
        <v>#N/A</v>
      </c>
      <c r="F297" t="e">
        <f t="shared" si="43"/>
        <v>#N/A</v>
      </c>
      <c r="G297" t="e">
        <f t="shared" si="43"/>
        <v>#N/A</v>
      </c>
      <c r="H297" t="e">
        <f t="shared" si="43"/>
        <v>#N/A</v>
      </c>
      <c r="I297" t="e">
        <f t="shared" si="43"/>
        <v>#N/A</v>
      </c>
      <c r="J297" t="e">
        <f t="shared" si="43"/>
        <v>#N/A</v>
      </c>
      <c r="K297" t="e">
        <f t="shared" si="43"/>
        <v>#N/A</v>
      </c>
      <c r="L297" t="e">
        <f t="shared" si="43"/>
        <v>#N/A</v>
      </c>
      <c r="M297" t="e">
        <f t="shared" si="43"/>
        <v>#N/A</v>
      </c>
      <c r="N297" t="e">
        <f t="shared" si="43"/>
        <v>#N/A</v>
      </c>
      <c r="O297" t="e">
        <f t="shared" si="43"/>
        <v>#N/A</v>
      </c>
      <c r="P297" t="e">
        <f t="shared" si="43"/>
        <v>#N/A</v>
      </c>
      <c r="Q297" t="e">
        <f t="shared" si="43"/>
        <v>#N/A</v>
      </c>
      <c r="R297" t="e">
        <f t="shared" si="43"/>
        <v>#N/A</v>
      </c>
      <c r="S297" t="e">
        <f t="shared" si="43"/>
        <v>#N/A</v>
      </c>
      <c r="T297" t="e">
        <f t="shared" si="43"/>
        <v>#N/A</v>
      </c>
      <c r="U297" t="e">
        <f t="shared" si="43"/>
        <v>#N/A</v>
      </c>
    </row>
    <row r="298" spans="1:21" x14ac:dyDescent="0.2">
      <c r="A298" t="e">
        <f t="shared" si="36"/>
        <v>#N/A</v>
      </c>
      <c r="B298" t="e">
        <f t="shared" ref="B298:U298" si="44">1/$A$253+(B141-B$254)^2/B$255</f>
        <v>#N/A</v>
      </c>
      <c r="C298" t="e">
        <f t="shared" si="44"/>
        <v>#N/A</v>
      </c>
      <c r="D298" t="e">
        <f t="shared" si="44"/>
        <v>#N/A</v>
      </c>
      <c r="E298" t="e">
        <f t="shared" si="44"/>
        <v>#N/A</v>
      </c>
      <c r="F298" t="e">
        <f t="shared" si="44"/>
        <v>#N/A</v>
      </c>
      <c r="G298" t="e">
        <f t="shared" si="44"/>
        <v>#N/A</v>
      </c>
      <c r="H298" t="e">
        <f t="shared" si="44"/>
        <v>#N/A</v>
      </c>
      <c r="I298" t="e">
        <f t="shared" si="44"/>
        <v>#N/A</v>
      </c>
      <c r="J298" t="e">
        <f t="shared" si="44"/>
        <v>#N/A</v>
      </c>
      <c r="K298" t="e">
        <f t="shared" si="44"/>
        <v>#N/A</v>
      </c>
      <c r="L298" t="e">
        <f t="shared" si="44"/>
        <v>#N/A</v>
      </c>
      <c r="M298" t="e">
        <f t="shared" si="44"/>
        <v>#N/A</v>
      </c>
      <c r="N298" t="e">
        <f t="shared" si="44"/>
        <v>#N/A</v>
      </c>
      <c r="O298" t="e">
        <f t="shared" si="44"/>
        <v>#N/A</v>
      </c>
      <c r="P298" t="e">
        <f t="shared" si="44"/>
        <v>#N/A</v>
      </c>
      <c r="Q298" t="e">
        <f t="shared" si="44"/>
        <v>#N/A</v>
      </c>
      <c r="R298" t="e">
        <f t="shared" si="44"/>
        <v>#N/A</v>
      </c>
      <c r="S298" t="e">
        <f t="shared" si="44"/>
        <v>#N/A</v>
      </c>
      <c r="T298" t="e">
        <f t="shared" si="44"/>
        <v>#N/A</v>
      </c>
      <c r="U298" t="e">
        <f t="shared" si="44"/>
        <v>#N/A</v>
      </c>
    </row>
    <row r="299" spans="1:21" x14ac:dyDescent="0.2">
      <c r="A299" t="e">
        <f t="shared" si="36"/>
        <v>#N/A</v>
      </c>
      <c r="B299" t="e">
        <f t="shared" ref="B299:U299" si="45">1/$A$253+(B142-B$254)^2/B$255</f>
        <v>#N/A</v>
      </c>
      <c r="C299" t="e">
        <f t="shared" si="45"/>
        <v>#N/A</v>
      </c>
      <c r="D299" t="e">
        <f t="shared" si="45"/>
        <v>#N/A</v>
      </c>
      <c r="E299" t="e">
        <f t="shared" si="45"/>
        <v>#N/A</v>
      </c>
      <c r="F299" t="e">
        <f t="shared" si="45"/>
        <v>#N/A</v>
      </c>
      <c r="G299" t="e">
        <f t="shared" si="45"/>
        <v>#N/A</v>
      </c>
      <c r="H299" t="e">
        <f t="shared" si="45"/>
        <v>#N/A</v>
      </c>
      <c r="I299" t="e">
        <f t="shared" si="45"/>
        <v>#N/A</v>
      </c>
      <c r="J299" t="e">
        <f t="shared" si="45"/>
        <v>#N/A</v>
      </c>
      <c r="K299" t="e">
        <f t="shared" si="45"/>
        <v>#N/A</v>
      </c>
      <c r="L299" t="e">
        <f t="shared" si="45"/>
        <v>#N/A</v>
      </c>
      <c r="M299" t="e">
        <f t="shared" si="45"/>
        <v>#N/A</v>
      </c>
      <c r="N299" t="e">
        <f t="shared" si="45"/>
        <v>#N/A</v>
      </c>
      <c r="O299" t="e">
        <f t="shared" si="45"/>
        <v>#N/A</v>
      </c>
      <c r="P299" t="e">
        <f t="shared" si="45"/>
        <v>#N/A</v>
      </c>
      <c r="Q299" t="e">
        <f t="shared" si="45"/>
        <v>#N/A</v>
      </c>
      <c r="R299" t="e">
        <f t="shared" si="45"/>
        <v>#N/A</v>
      </c>
      <c r="S299" t="e">
        <f t="shared" si="45"/>
        <v>#N/A</v>
      </c>
      <c r="T299" t="e">
        <f t="shared" si="45"/>
        <v>#N/A</v>
      </c>
      <c r="U299" t="e">
        <f t="shared" si="45"/>
        <v>#N/A</v>
      </c>
    </row>
    <row r="300" spans="1:21" x14ac:dyDescent="0.2">
      <c r="A300" t="e">
        <f t="shared" si="36"/>
        <v>#N/A</v>
      </c>
      <c r="B300" t="e">
        <f t="shared" ref="B300:U300" si="46">1/$A$253+(B143-B$254)^2/B$255</f>
        <v>#N/A</v>
      </c>
      <c r="C300" t="e">
        <f t="shared" si="46"/>
        <v>#N/A</v>
      </c>
      <c r="D300" t="e">
        <f t="shared" si="46"/>
        <v>#N/A</v>
      </c>
      <c r="E300" t="e">
        <f t="shared" si="46"/>
        <v>#N/A</v>
      </c>
      <c r="F300" t="e">
        <f t="shared" si="46"/>
        <v>#N/A</v>
      </c>
      <c r="G300" t="e">
        <f t="shared" si="46"/>
        <v>#N/A</v>
      </c>
      <c r="H300" t="e">
        <f t="shared" si="46"/>
        <v>#N/A</v>
      </c>
      <c r="I300" t="e">
        <f t="shared" si="46"/>
        <v>#N/A</v>
      </c>
      <c r="J300" t="e">
        <f t="shared" si="46"/>
        <v>#N/A</v>
      </c>
      <c r="K300" t="e">
        <f t="shared" si="46"/>
        <v>#N/A</v>
      </c>
      <c r="L300" t="e">
        <f t="shared" si="46"/>
        <v>#N/A</v>
      </c>
      <c r="M300" t="e">
        <f t="shared" si="46"/>
        <v>#N/A</v>
      </c>
      <c r="N300" t="e">
        <f t="shared" si="46"/>
        <v>#N/A</v>
      </c>
      <c r="O300" t="e">
        <f t="shared" si="46"/>
        <v>#N/A</v>
      </c>
      <c r="P300" t="e">
        <f t="shared" si="46"/>
        <v>#N/A</v>
      </c>
      <c r="Q300" t="e">
        <f t="shared" si="46"/>
        <v>#N/A</v>
      </c>
      <c r="R300" t="e">
        <f t="shared" si="46"/>
        <v>#N/A</v>
      </c>
      <c r="S300" t="e">
        <f t="shared" si="46"/>
        <v>#N/A</v>
      </c>
      <c r="T300" t="e">
        <f t="shared" si="46"/>
        <v>#N/A</v>
      </c>
      <c r="U300" t="e">
        <f t="shared" si="46"/>
        <v>#N/A</v>
      </c>
    </row>
    <row r="301" spans="1:21" x14ac:dyDescent="0.2">
      <c r="A301" t="e">
        <f t="shared" si="36"/>
        <v>#N/A</v>
      </c>
      <c r="B301" t="e">
        <f t="shared" ref="B301:U301" si="47">1/$A$253+(B144-B$254)^2/B$255</f>
        <v>#N/A</v>
      </c>
      <c r="C301" t="e">
        <f t="shared" si="47"/>
        <v>#N/A</v>
      </c>
      <c r="D301" t="e">
        <f t="shared" si="47"/>
        <v>#N/A</v>
      </c>
      <c r="E301" t="e">
        <f t="shared" si="47"/>
        <v>#N/A</v>
      </c>
      <c r="F301" t="e">
        <f t="shared" si="47"/>
        <v>#N/A</v>
      </c>
      <c r="G301" t="e">
        <f t="shared" si="47"/>
        <v>#N/A</v>
      </c>
      <c r="H301" t="e">
        <f t="shared" si="47"/>
        <v>#N/A</v>
      </c>
      <c r="I301" t="e">
        <f t="shared" si="47"/>
        <v>#N/A</v>
      </c>
      <c r="J301" t="e">
        <f t="shared" si="47"/>
        <v>#N/A</v>
      </c>
      <c r="K301" t="e">
        <f t="shared" si="47"/>
        <v>#N/A</v>
      </c>
      <c r="L301" t="e">
        <f t="shared" si="47"/>
        <v>#N/A</v>
      </c>
      <c r="M301" t="e">
        <f t="shared" si="47"/>
        <v>#N/A</v>
      </c>
      <c r="N301" t="e">
        <f t="shared" si="47"/>
        <v>#N/A</v>
      </c>
      <c r="O301" t="e">
        <f t="shared" si="47"/>
        <v>#N/A</v>
      </c>
      <c r="P301" t="e">
        <f t="shared" si="47"/>
        <v>#N/A</v>
      </c>
      <c r="Q301" t="e">
        <f t="shared" si="47"/>
        <v>#N/A</v>
      </c>
      <c r="R301" t="e">
        <f t="shared" si="47"/>
        <v>#N/A</v>
      </c>
      <c r="S301" t="e">
        <f t="shared" si="47"/>
        <v>#N/A</v>
      </c>
      <c r="T301" t="e">
        <f t="shared" si="47"/>
        <v>#N/A</v>
      </c>
      <c r="U301" t="e">
        <f t="shared" si="47"/>
        <v>#N/A</v>
      </c>
    </row>
    <row r="302" spans="1:21" x14ac:dyDescent="0.2">
      <c r="A302" t="e">
        <f t="shared" si="36"/>
        <v>#N/A</v>
      </c>
      <c r="B302" t="e">
        <f t="shared" ref="B302:U302" si="48">1/$A$253+(B145-B$254)^2/B$255</f>
        <v>#N/A</v>
      </c>
      <c r="C302" t="e">
        <f t="shared" si="48"/>
        <v>#N/A</v>
      </c>
      <c r="D302" t="e">
        <f t="shared" si="48"/>
        <v>#N/A</v>
      </c>
      <c r="E302" t="e">
        <f t="shared" si="48"/>
        <v>#N/A</v>
      </c>
      <c r="F302" t="e">
        <f t="shared" si="48"/>
        <v>#N/A</v>
      </c>
      <c r="G302" t="e">
        <f t="shared" si="48"/>
        <v>#N/A</v>
      </c>
      <c r="H302" t="e">
        <f t="shared" si="48"/>
        <v>#N/A</v>
      </c>
      <c r="I302" t="e">
        <f t="shared" si="48"/>
        <v>#N/A</v>
      </c>
      <c r="J302" t="e">
        <f t="shared" si="48"/>
        <v>#N/A</v>
      </c>
      <c r="K302" t="e">
        <f t="shared" si="48"/>
        <v>#N/A</v>
      </c>
      <c r="L302" t="e">
        <f t="shared" si="48"/>
        <v>#N/A</v>
      </c>
      <c r="M302" t="e">
        <f t="shared" si="48"/>
        <v>#N/A</v>
      </c>
      <c r="N302" t="e">
        <f t="shared" si="48"/>
        <v>#N/A</v>
      </c>
      <c r="O302" t="e">
        <f t="shared" si="48"/>
        <v>#N/A</v>
      </c>
      <c r="P302" t="e">
        <f t="shared" si="48"/>
        <v>#N/A</v>
      </c>
      <c r="Q302" t="e">
        <f t="shared" si="48"/>
        <v>#N/A</v>
      </c>
      <c r="R302" t="e">
        <f t="shared" si="48"/>
        <v>#N/A</v>
      </c>
      <c r="S302" t="e">
        <f t="shared" si="48"/>
        <v>#N/A</v>
      </c>
      <c r="T302" t="e">
        <f t="shared" si="48"/>
        <v>#N/A</v>
      </c>
      <c r="U302" t="e">
        <f t="shared" si="48"/>
        <v>#N/A</v>
      </c>
    </row>
    <row r="303" spans="1:21" x14ac:dyDescent="0.2">
      <c r="A303" t="e">
        <f t="shared" si="36"/>
        <v>#N/A</v>
      </c>
      <c r="B303" t="e">
        <f t="shared" ref="B303:U303" si="49">1/$A$253+(B146-B$254)^2/B$255</f>
        <v>#N/A</v>
      </c>
      <c r="C303" t="e">
        <f t="shared" si="49"/>
        <v>#N/A</v>
      </c>
      <c r="D303" t="e">
        <f t="shared" si="49"/>
        <v>#N/A</v>
      </c>
      <c r="E303" t="e">
        <f t="shared" si="49"/>
        <v>#N/A</v>
      </c>
      <c r="F303" t="e">
        <f t="shared" si="49"/>
        <v>#N/A</v>
      </c>
      <c r="G303" t="e">
        <f t="shared" si="49"/>
        <v>#N/A</v>
      </c>
      <c r="H303" t="e">
        <f t="shared" si="49"/>
        <v>#N/A</v>
      </c>
      <c r="I303" t="e">
        <f t="shared" si="49"/>
        <v>#N/A</v>
      </c>
      <c r="J303" t="e">
        <f t="shared" si="49"/>
        <v>#N/A</v>
      </c>
      <c r="K303" t="e">
        <f t="shared" si="49"/>
        <v>#N/A</v>
      </c>
      <c r="L303" t="e">
        <f t="shared" si="49"/>
        <v>#N/A</v>
      </c>
      <c r="M303" t="e">
        <f t="shared" si="49"/>
        <v>#N/A</v>
      </c>
      <c r="N303" t="e">
        <f t="shared" si="49"/>
        <v>#N/A</v>
      </c>
      <c r="O303" t="e">
        <f t="shared" si="49"/>
        <v>#N/A</v>
      </c>
      <c r="P303" t="e">
        <f t="shared" si="49"/>
        <v>#N/A</v>
      </c>
      <c r="Q303" t="e">
        <f t="shared" si="49"/>
        <v>#N/A</v>
      </c>
      <c r="R303" t="e">
        <f t="shared" si="49"/>
        <v>#N/A</v>
      </c>
      <c r="S303" t="e">
        <f t="shared" si="49"/>
        <v>#N/A</v>
      </c>
      <c r="T303" t="e">
        <f t="shared" si="49"/>
        <v>#N/A</v>
      </c>
      <c r="U303" t="e">
        <f t="shared" si="49"/>
        <v>#N/A</v>
      </c>
    </row>
    <row r="304" spans="1:21" x14ac:dyDescent="0.2">
      <c r="A304" t="e">
        <f t="shared" si="36"/>
        <v>#N/A</v>
      </c>
      <c r="B304" t="e">
        <f t="shared" ref="B304:U304" si="50">1/$A$253+(B147-B$254)^2/B$255</f>
        <v>#N/A</v>
      </c>
      <c r="C304" t="e">
        <f t="shared" si="50"/>
        <v>#N/A</v>
      </c>
      <c r="D304" t="e">
        <f t="shared" si="50"/>
        <v>#N/A</v>
      </c>
      <c r="E304" t="e">
        <f t="shared" si="50"/>
        <v>#N/A</v>
      </c>
      <c r="F304" t="e">
        <f t="shared" si="50"/>
        <v>#N/A</v>
      </c>
      <c r="G304" t="e">
        <f t="shared" si="50"/>
        <v>#N/A</v>
      </c>
      <c r="H304" t="e">
        <f t="shared" si="50"/>
        <v>#N/A</v>
      </c>
      <c r="I304" t="e">
        <f t="shared" si="50"/>
        <v>#N/A</v>
      </c>
      <c r="J304" t="e">
        <f t="shared" si="50"/>
        <v>#N/A</v>
      </c>
      <c r="K304" t="e">
        <f t="shared" si="50"/>
        <v>#N/A</v>
      </c>
      <c r="L304" t="e">
        <f t="shared" si="50"/>
        <v>#N/A</v>
      </c>
      <c r="M304" t="e">
        <f t="shared" si="50"/>
        <v>#N/A</v>
      </c>
      <c r="N304" t="e">
        <f t="shared" si="50"/>
        <v>#N/A</v>
      </c>
      <c r="O304" t="e">
        <f t="shared" si="50"/>
        <v>#N/A</v>
      </c>
      <c r="P304" t="e">
        <f t="shared" si="50"/>
        <v>#N/A</v>
      </c>
      <c r="Q304" t="e">
        <f t="shared" si="50"/>
        <v>#N/A</v>
      </c>
      <c r="R304" t="e">
        <f t="shared" si="50"/>
        <v>#N/A</v>
      </c>
      <c r="S304" t="e">
        <f t="shared" si="50"/>
        <v>#N/A</v>
      </c>
      <c r="T304" t="e">
        <f t="shared" si="50"/>
        <v>#N/A</v>
      </c>
      <c r="U304" t="e">
        <f t="shared" si="50"/>
        <v>#N/A</v>
      </c>
    </row>
    <row r="305" spans="1:21" x14ac:dyDescent="0.2">
      <c r="A305" t="e">
        <f t="shared" si="36"/>
        <v>#N/A</v>
      </c>
      <c r="B305" t="e">
        <f t="shared" ref="B305:U305" si="51">1/$A$253+(B148-B$254)^2/B$255</f>
        <v>#N/A</v>
      </c>
      <c r="C305" t="e">
        <f t="shared" si="51"/>
        <v>#N/A</v>
      </c>
      <c r="D305" t="e">
        <f t="shared" si="51"/>
        <v>#N/A</v>
      </c>
      <c r="E305" t="e">
        <f t="shared" si="51"/>
        <v>#N/A</v>
      </c>
      <c r="F305" t="e">
        <f t="shared" si="51"/>
        <v>#N/A</v>
      </c>
      <c r="G305" t="e">
        <f t="shared" si="51"/>
        <v>#N/A</v>
      </c>
      <c r="H305" t="e">
        <f t="shared" si="51"/>
        <v>#N/A</v>
      </c>
      <c r="I305" t="e">
        <f t="shared" si="51"/>
        <v>#N/A</v>
      </c>
      <c r="J305" t="e">
        <f t="shared" si="51"/>
        <v>#N/A</v>
      </c>
      <c r="K305" t="e">
        <f t="shared" si="51"/>
        <v>#N/A</v>
      </c>
      <c r="L305" t="e">
        <f t="shared" si="51"/>
        <v>#N/A</v>
      </c>
      <c r="M305" t="e">
        <f t="shared" si="51"/>
        <v>#N/A</v>
      </c>
      <c r="N305" t="e">
        <f t="shared" si="51"/>
        <v>#N/A</v>
      </c>
      <c r="O305" t="e">
        <f t="shared" si="51"/>
        <v>#N/A</v>
      </c>
      <c r="P305" t="e">
        <f t="shared" si="51"/>
        <v>#N/A</v>
      </c>
      <c r="Q305" t="e">
        <f t="shared" si="51"/>
        <v>#N/A</v>
      </c>
      <c r="R305" t="e">
        <f t="shared" si="51"/>
        <v>#N/A</v>
      </c>
      <c r="S305" t="e">
        <f t="shared" si="51"/>
        <v>#N/A</v>
      </c>
      <c r="T305" t="e">
        <f t="shared" si="51"/>
        <v>#N/A</v>
      </c>
      <c r="U305" t="e">
        <f t="shared" si="51"/>
        <v>#N/A</v>
      </c>
    </row>
    <row r="306" spans="1:21" x14ac:dyDescent="0.2">
      <c r="A306" t="e">
        <f t="shared" si="36"/>
        <v>#N/A</v>
      </c>
      <c r="B306" t="e">
        <f t="shared" ref="B306:U306" si="52">1/$A$253+(B149-B$254)^2/B$255</f>
        <v>#N/A</v>
      </c>
      <c r="C306" t="e">
        <f t="shared" si="52"/>
        <v>#N/A</v>
      </c>
      <c r="D306" t="e">
        <f t="shared" si="52"/>
        <v>#N/A</v>
      </c>
      <c r="E306" t="e">
        <f t="shared" si="52"/>
        <v>#N/A</v>
      </c>
      <c r="F306" t="e">
        <f t="shared" si="52"/>
        <v>#N/A</v>
      </c>
      <c r="G306" t="e">
        <f t="shared" si="52"/>
        <v>#N/A</v>
      </c>
      <c r="H306" t="e">
        <f t="shared" si="52"/>
        <v>#N/A</v>
      </c>
      <c r="I306" t="e">
        <f t="shared" si="52"/>
        <v>#N/A</v>
      </c>
      <c r="J306" t="e">
        <f t="shared" si="52"/>
        <v>#N/A</v>
      </c>
      <c r="K306" t="e">
        <f t="shared" si="52"/>
        <v>#N/A</v>
      </c>
      <c r="L306" t="e">
        <f t="shared" si="52"/>
        <v>#N/A</v>
      </c>
      <c r="M306" t="e">
        <f t="shared" si="52"/>
        <v>#N/A</v>
      </c>
      <c r="N306" t="e">
        <f t="shared" si="52"/>
        <v>#N/A</v>
      </c>
      <c r="O306" t="e">
        <f t="shared" si="52"/>
        <v>#N/A</v>
      </c>
      <c r="P306" t="e">
        <f t="shared" si="52"/>
        <v>#N/A</v>
      </c>
      <c r="Q306" t="e">
        <f t="shared" si="52"/>
        <v>#N/A</v>
      </c>
      <c r="R306" t="e">
        <f t="shared" si="52"/>
        <v>#N/A</v>
      </c>
      <c r="S306" t="e">
        <f t="shared" si="52"/>
        <v>#N/A</v>
      </c>
      <c r="T306" t="e">
        <f t="shared" si="52"/>
        <v>#N/A</v>
      </c>
      <c r="U306" t="e">
        <f t="shared" si="52"/>
        <v>#N/A</v>
      </c>
    </row>
    <row r="307" spans="1:21" x14ac:dyDescent="0.2">
      <c r="A307" t="e">
        <f t="shared" si="36"/>
        <v>#N/A</v>
      </c>
      <c r="B307" t="e">
        <f t="shared" ref="B307:U307" si="53">1/$A$253+(B150-B$254)^2/B$255</f>
        <v>#N/A</v>
      </c>
      <c r="C307" t="e">
        <f t="shared" si="53"/>
        <v>#N/A</v>
      </c>
      <c r="D307" t="e">
        <f t="shared" si="53"/>
        <v>#N/A</v>
      </c>
      <c r="E307" t="e">
        <f t="shared" si="53"/>
        <v>#N/A</v>
      </c>
      <c r="F307" t="e">
        <f t="shared" si="53"/>
        <v>#N/A</v>
      </c>
      <c r="G307" t="e">
        <f t="shared" si="53"/>
        <v>#N/A</v>
      </c>
      <c r="H307" t="e">
        <f t="shared" si="53"/>
        <v>#N/A</v>
      </c>
      <c r="I307" t="e">
        <f t="shared" si="53"/>
        <v>#N/A</v>
      </c>
      <c r="J307" t="e">
        <f t="shared" si="53"/>
        <v>#N/A</v>
      </c>
      <c r="K307" t="e">
        <f t="shared" si="53"/>
        <v>#N/A</v>
      </c>
      <c r="L307" t="e">
        <f t="shared" si="53"/>
        <v>#N/A</v>
      </c>
      <c r="M307" t="e">
        <f t="shared" si="53"/>
        <v>#N/A</v>
      </c>
      <c r="N307" t="e">
        <f t="shared" si="53"/>
        <v>#N/A</v>
      </c>
      <c r="O307" t="e">
        <f t="shared" si="53"/>
        <v>#N/A</v>
      </c>
      <c r="P307" t="e">
        <f t="shared" si="53"/>
        <v>#N/A</v>
      </c>
      <c r="Q307" t="e">
        <f t="shared" si="53"/>
        <v>#N/A</v>
      </c>
      <c r="R307" t="e">
        <f t="shared" si="53"/>
        <v>#N/A</v>
      </c>
      <c r="S307" t="e">
        <f t="shared" si="53"/>
        <v>#N/A</v>
      </c>
      <c r="T307" t="e">
        <f t="shared" si="53"/>
        <v>#N/A</v>
      </c>
      <c r="U307" t="e">
        <f t="shared" si="53"/>
        <v>#N/A</v>
      </c>
    </row>
    <row r="308" spans="1:21" x14ac:dyDescent="0.2">
      <c r="A308" t="e">
        <f t="shared" si="36"/>
        <v>#N/A</v>
      </c>
      <c r="B308" t="e">
        <f t="shared" ref="B308:U308" si="54">1/$A$253+(B151-B$254)^2/B$255</f>
        <v>#N/A</v>
      </c>
      <c r="C308" t="e">
        <f t="shared" si="54"/>
        <v>#N/A</v>
      </c>
      <c r="D308" t="e">
        <f t="shared" si="54"/>
        <v>#N/A</v>
      </c>
      <c r="E308" t="e">
        <f t="shared" si="54"/>
        <v>#N/A</v>
      </c>
      <c r="F308" t="e">
        <f t="shared" si="54"/>
        <v>#N/A</v>
      </c>
      <c r="G308" t="e">
        <f t="shared" si="54"/>
        <v>#N/A</v>
      </c>
      <c r="H308" t="e">
        <f t="shared" si="54"/>
        <v>#N/A</v>
      </c>
      <c r="I308" t="e">
        <f t="shared" si="54"/>
        <v>#N/A</v>
      </c>
      <c r="J308" t="e">
        <f t="shared" si="54"/>
        <v>#N/A</v>
      </c>
      <c r="K308" t="e">
        <f t="shared" si="54"/>
        <v>#N/A</v>
      </c>
      <c r="L308" t="e">
        <f t="shared" si="54"/>
        <v>#N/A</v>
      </c>
      <c r="M308" t="e">
        <f t="shared" si="54"/>
        <v>#N/A</v>
      </c>
      <c r="N308" t="e">
        <f t="shared" si="54"/>
        <v>#N/A</v>
      </c>
      <c r="O308" t="e">
        <f t="shared" si="54"/>
        <v>#N/A</v>
      </c>
      <c r="P308" t="e">
        <f t="shared" si="54"/>
        <v>#N/A</v>
      </c>
      <c r="Q308" t="e">
        <f t="shared" si="54"/>
        <v>#N/A</v>
      </c>
      <c r="R308" t="e">
        <f t="shared" si="54"/>
        <v>#N/A</v>
      </c>
      <c r="S308" t="e">
        <f t="shared" si="54"/>
        <v>#N/A</v>
      </c>
      <c r="T308" t="e">
        <f t="shared" si="54"/>
        <v>#N/A</v>
      </c>
      <c r="U308" t="e">
        <f t="shared" si="54"/>
        <v>#N/A</v>
      </c>
    </row>
    <row r="309" spans="1:21" x14ac:dyDescent="0.2">
      <c r="A309" t="b">
        <f>IF((A203^2/A$258)*(A259/(1-A259)^2)/(2)&gt;1,TRUE)</f>
        <v>0</v>
      </c>
      <c r="B309" t="e">
        <f t="shared" ref="B309:U322" si="55">IF((B203^2/B$258)*(B259/(1-B259)^2)/(2)&gt;1,TRUE)</f>
        <v>#N/A</v>
      </c>
      <c r="C309" t="e">
        <f t="shared" si="55"/>
        <v>#N/A</v>
      </c>
      <c r="D309" t="e">
        <f t="shared" si="55"/>
        <v>#N/A</v>
      </c>
      <c r="E309" t="e">
        <f t="shared" si="55"/>
        <v>#N/A</v>
      </c>
      <c r="F309" t="e">
        <f t="shared" si="55"/>
        <v>#N/A</v>
      </c>
      <c r="G309" t="e">
        <f t="shared" si="55"/>
        <v>#N/A</v>
      </c>
      <c r="H309" t="e">
        <f t="shared" si="55"/>
        <v>#N/A</v>
      </c>
      <c r="I309" t="e">
        <f t="shared" si="55"/>
        <v>#N/A</v>
      </c>
      <c r="J309" t="e">
        <f t="shared" si="55"/>
        <v>#N/A</v>
      </c>
      <c r="K309" t="e">
        <f t="shared" si="55"/>
        <v>#N/A</v>
      </c>
      <c r="L309" t="e">
        <f t="shared" si="55"/>
        <v>#N/A</v>
      </c>
      <c r="M309" t="e">
        <f t="shared" si="55"/>
        <v>#N/A</v>
      </c>
      <c r="N309" t="e">
        <f t="shared" si="55"/>
        <v>#N/A</v>
      </c>
      <c r="O309" t="e">
        <f t="shared" si="55"/>
        <v>#N/A</v>
      </c>
      <c r="P309" t="e">
        <f t="shared" si="55"/>
        <v>#N/A</v>
      </c>
      <c r="Q309" t="e">
        <f t="shared" si="55"/>
        <v>#N/A</v>
      </c>
      <c r="R309" t="e">
        <f t="shared" si="55"/>
        <v>#N/A</v>
      </c>
      <c r="S309" t="e">
        <f t="shared" si="55"/>
        <v>#N/A</v>
      </c>
      <c r="T309" t="e">
        <f t="shared" si="55"/>
        <v>#N/A</v>
      </c>
      <c r="U309" t="e">
        <f t="shared" si="55"/>
        <v>#N/A</v>
      </c>
    </row>
    <row r="310" spans="1:21" x14ac:dyDescent="0.2">
      <c r="A310" t="b">
        <f t="shared" ref="A310:P358" si="56">IF((A204^2/A$258)*(A260/(1-A260)^2)/(2)&gt;1,TRUE)</f>
        <v>0</v>
      </c>
      <c r="B310" t="e">
        <f t="shared" si="56"/>
        <v>#N/A</v>
      </c>
      <c r="C310" t="e">
        <f t="shared" si="56"/>
        <v>#N/A</v>
      </c>
      <c r="D310" t="e">
        <f t="shared" si="56"/>
        <v>#N/A</v>
      </c>
      <c r="E310" t="e">
        <f t="shared" si="56"/>
        <v>#N/A</v>
      </c>
      <c r="F310" t="e">
        <f t="shared" si="56"/>
        <v>#N/A</v>
      </c>
      <c r="G310" t="e">
        <f t="shared" si="56"/>
        <v>#N/A</v>
      </c>
      <c r="H310" t="e">
        <f t="shared" si="56"/>
        <v>#N/A</v>
      </c>
      <c r="I310" t="e">
        <f t="shared" si="56"/>
        <v>#N/A</v>
      </c>
      <c r="J310" t="e">
        <f t="shared" si="56"/>
        <v>#N/A</v>
      </c>
      <c r="K310" t="e">
        <f t="shared" si="56"/>
        <v>#N/A</v>
      </c>
      <c r="L310" t="e">
        <f t="shared" si="56"/>
        <v>#N/A</v>
      </c>
      <c r="M310" t="e">
        <f t="shared" si="56"/>
        <v>#N/A</v>
      </c>
      <c r="N310" t="e">
        <f t="shared" si="56"/>
        <v>#N/A</v>
      </c>
      <c r="O310" t="e">
        <f t="shared" si="56"/>
        <v>#N/A</v>
      </c>
      <c r="P310" t="e">
        <f t="shared" si="56"/>
        <v>#N/A</v>
      </c>
      <c r="Q310" t="e">
        <f t="shared" si="55"/>
        <v>#N/A</v>
      </c>
      <c r="R310" t="e">
        <f t="shared" si="55"/>
        <v>#N/A</v>
      </c>
      <c r="S310" t="e">
        <f t="shared" si="55"/>
        <v>#N/A</v>
      </c>
      <c r="T310" t="e">
        <f t="shared" si="55"/>
        <v>#N/A</v>
      </c>
      <c r="U310" t="e">
        <f t="shared" si="55"/>
        <v>#N/A</v>
      </c>
    </row>
    <row r="311" spans="1:21" x14ac:dyDescent="0.2">
      <c r="A311" t="b">
        <f t="shared" si="56"/>
        <v>0</v>
      </c>
      <c r="B311" t="e">
        <f t="shared" si="55"/>
        <v>#N/A</v>
      </c>
      <c r="C311" t="e">
        <f t="shared" si="55"/>
        <v>#N/A</v>
      </c>
      <c r="D311" t="e">
        <f t="shared" si="55"/>
        <v>#N/A</v>
      </c>
      <c r="E311" t="e">
        <f t="shared" si="55"/>
        <v>#N/A</v>
      </c>
      <c r="F311" t="e">
        <f t="shared" si="55"/>
        <v>#N/A</v>
      </c>
      <c r="G311" t="e">
        <f t="shared" si="55"/>
        <v>#N/A</v>
      </c>
      <c r="H311" t="e">
        <f t="shared" si="55"/>
        <v>#N/A</v>
      </c>
      <c r="I311" t="e">
        <f t="shared" si="55"/>
        <v>#N/A</v>
      </c>
      <c r="J311" t="e">
        <f t="shared" si="55"/>
        <v>#N/A</v>
      </c>
      <c r="K311" t="e">
        <f t="shared" si="55"/>
        <v>#N/A</v>
      </c>
      <c r="L311" t="e">
        <f t="shared" si="55"/>
        <v>#N/A</v>
      </c>
      <c r="M311" t="e">
        <f t="shared" si="55"/>
        <v>#N/A</v>
      </c>
      <c r="N311" t="e">
        <f t="shared" si="55"/>
        <v>#N/A</v>
      </c>
      <c r="O311" t="e">
        <f t="shared" si="55"/>
        <v>#N/A</v>
      </c>
      <c r="P311" t="e">
        <f t="shared" si="55"/>
        <v>#N/A</v>
      </c>
      <c r="Q311" t="e">
        <f t="shared" si="55"/>
        <v>#N/A</v>
      </c>
      <c r="R311" t="e">
        <f t="shared" si="55"/>
        <v>#N/A</v>
      </c>
      <c r="S311" t="e">
        <f t="shared" si="55"/>
        <v>#N/A</v>
      </c>
      <c r="T311" t="e">
        <f t="shared" si="55"/>
        <v>#N/A</v>
      </c>
      <c r="U311" t="e">
        <f t="shared" si="55"/>
        <v>#N/A</v>
      </c>
    </row>
    <row r="312" spans="1:21" x14ac:dyDescent="0.2">
      <c r="A312" t="b">
        <f t="shared" si="56"/>
        <v>0</v>
      </c>
      <c r="B312" t="e">
        <f t="shared" si="55"/>
        <v>#N/A</v>
      </c>
      <c r="C312" t="e">
        <f t="shared" si="55"/>
        <v>#N/A</v>
      </c>
      <c r="D312" t="e">
        <f t="shared" si="55"/>
        <v>#N/A</v>
      </c>
      <c r="E312" t="e">
        <f t="shared" si="55"/>
        <v>#N/A</v>
      </c>
      <c r="F312" t="e">
        <f t="shared" si="55"/>
        <v>#N/A</v>
      </c>
      <c r="G312" t="e">
        <f t="shared" si="55"/>
        <v>#N/A</v>
      </c>
      <c r="H312" t="e">
        <f t="shared" si="55"/>
        <v>#N/A</v>
      </c>
      <c r="I312" t="e">
        <f t="shared" si="55"/>
        <v>#N/A</v>
      </c>
      <c r="J312" t="e">
        <f t="shared" si="55"/>
        <v>#N/A</v>
      </c>
      <c r="K312" t="e">
        <f t="shared" si="55"/>
        <v>#N/A</v>
      </c>
      <c r="L312" t="e">
        <f t="shared" si="55"/>
        <v>#N/A</v>
      </c>
      <c r="M312" t="e">
        <f t="shared" si="55"/>
        <v>#N/A</v>
      </c>
      <c r="N312" t="e">
        <f t="shared" si="55"/>
        <v>#N/A</v>
      </c>
      <c r="O312" t="e">
        <f t="shared" si="55"/>
        <v>#N/A</v>
      </c>
      <c r="P312" t="e">
        <f t="shared" si="55"/>
        <v>#N/A</v>
      </c>
      <c r="Q312" t="e">
        <f t="shared" si="55"/>
        <v>#N/A</v>
      </c>
      <c r="R312" t="e">
        <f t="shared" si="55"/>
        <v>#N/A</v>
      </c>
      <c r="S312" t="e">
        <f t="shared" si="55"/>
        <v>#N/A</v>
      </c>
      <c r="T312" t="e">
        <f t="shared" si="55"/>
        <v>#N/A</v>
      </c>
      <c r="U312" t="e">
        <f t="shared" si="55"/>
        <v>#N/A</v>
      </c>
    </row>
    <row r="313" spans="1:21" x14ac:dyDescent="0.2">
      <c r="A313" t="b">
        <f t="shared" si="56"/>
        <v>0</v>
      </c>
      <c r="B313" t="e">
        <f t="shared" si="55"/>
        <v>#N/A</v>
      </c>
      <c r="C313" t="e">
        <f t="shared" si="55"/>
        <v>#N/A</v>
      </c>
      <c r="D313" t="e">
        <f t="shared" si="55"/>
        <v>#N/A</v>
      </c>
      <c r="E313" t="e">
        <f t="shared" si="55"/>
        <v>#N/A</v>
      </c>
      <c r="F313" t="e">
        <f t="shared" si="55"/>
        <v>#N/A</v>
      </c>
      <c r="G313" t="e">
        <f t="shared" si="55"/>
        <v>#N/A</v>
      </c>
      <c r="H313" t="e">
        <f t="shared" si="55"/>
        <v>#N/A</v>
      </c>
      <c r="I313" t="e">
        <f t="shared" si="55"/>
        <v>#N/A</v>
      </c>
      <c r="J313" t="e">
        <f t="shared" si="55"/>
        <v>#N/A</v>
      </c>
      <c r="K313" t="e">
        <f t="shared" si="55"/>
        <v>#N/A</v>
      </c>
      <c r="L313" t="e">
        <f t="shared" si="55"/>
        <v>#N/A</v>
      </c>
      <c r="M313" t="e">
        <f t="shared" si="55"/>
        <v>#N/A</v>
      </c>
      <c r="N313" t="e">
        <f t="shared" si="55"/>
        <v>#N/A</v>
      </c>
      <c r="O313" t="e">
        <f t="shared" si="55"/>
        <v>#N/A</v>
      </c>
      <c r="P313" t="e">
        <f t="shared" si="55"/>
        <v>#N/A</v>
      </c>
      <c r="Q313" t="e">
        <f t="shared" si="55"/>
        <v>#N/A</v>
      </c>
      <c r="R313" t="e">
        <f t="shared" si="55"/>
        <v>#N/A</v>
      </c>
      <c r="S313" t="e">
        <f t="shared" si="55"/>
        <v>#N/A</v>
      </c>
      <c r="T313" t="e">
        <f t="shared" si="55"/>
        <v>#N/A</v>
      </c>
      <c r="U313" t="e">
        <f t="shared" si="55"/>
        <v>#N/A</v>
      </c>
    </row>
    <row r="314" spans="1:21" x14ac:dyDescent="0.2">
      <c r="A314" t="b">
        <f t="shared" si="56"/>
        <v>0</v>
      </c>
      <c r="B314" t="e">
        <f t="shared" si="55"/>
        <v>#N/A</v>
      </c>
      <c r="C314" t="e">
        <f t="shared" si="55"/>
        <v>#N/A</v>
      </c>
      <c r="D314" t="e">
        <f t="shared" si="55"/>
        <v>#N/A</v>
      </c>
      <c r="E314" t="e">
        <f t="shared" si="55"/>
        <v>#N/A</v>
      </c>
      <c r="F314" t="e">
        <f t="shared" si="55"/>
        <v>#N/A</v>
      </c>
      <c r="G314" t="e">
        <f t="shared" si="55"/>
        <v>#N/A</v>
      </c>
      <c r="H314" t="e">
        <f t="shared" si="55"/>
        <v>#N/A</v>
      </c>
      <c r="I314" t="e">
        <f t="shared" si="55"/>
        <v>#N/A</v>
      </c>
      <c r="J314" t="e">
        <f t="shared" si="55"/>
        <v>#N/A</v>
      </c>
      <c r="K314" t="e">
        <f t="shared" si="55"/>
        <v>#N/A</v>
      </c>
      <c r="L314" t="e">
        <f t="shared" si="55"/>
        <v>#N/A</v>
      </c>
      <c r="M314" t="e">
        <f t="shared" si="55"/>
        <v>#N/A</v>
      </c>
      <c r="N314" t="e">
        <f t="shared" si="55"/>
        <v>#N/A</v>
      </c>
      <c r="O314" t="e">
        <f t="shared" si="55"/>
        <v>#N/A</v>
      </c>
      <c r="P314" t="e">
        <f t="shared" si="55"/>
        <v>#N/A</v>
      </c>
      <c r="Q314" t="e">
        <f t="shared" si="55"/>
        <v>#N/A</v>
      </c>
      <c r="R314" t="e">
        <f t="shared" si="55"/>
        <v>#N/A</v>
      </c>
      <c r="S314" t="e">
        <f t="shared" si="55"/>
        <v>#N/A</v>
      </c>
      <c r="T314" t="e">
        <f t="shared" si="55"/>
        <v>#N/A</v>
      </c>
      <c r="U314" t="e">
        <f t="shared" si="55"/>
        <v>#N/A</v>
      </c>
    </row>
    <row r="315" spans="1:21" x14ac:dyDescent="0.2">
      <c r="A315" t="b">
        <f t="shared" si="56"/>
        <v>0</v>
      </c>
      <c r="B315" t="e">
        <f t="shared" si="55"/>
        <v>#N/A</v>
      </c>
      <c r="C315" t="e">
        <f t="shared" si="55"/>
        <v>#N/A</v>
      </c>
      <c r="D315" t="e">
        <f t="shared" si="55"/>
        <v>#N/A</v>
      </c>
      <c r="E315" t="e">
        <f t="shared" si="55"/>
        <v>#N/A</v>
      </c>
      <c r="F315" t="e">
        <f t="shared" si="55"/>
        <v>#N/A</v>
      </c>
      <c r="G315" t="e">
        <f t="shared" si="55"/>
        <v>#N/A</v>
      </c>
      <c r="H315" t="e">
        <f t="shared" si="55"/>
        <v>#N/A</v>
      </c>
      <c r="I315" t="e">
        <f t="shared" si="55"/>
        <v>#N/A</v>
      </c>
      <c r="J315" t="e">
        <f t="shared" si="55"/>
        <v>#N/A</v>
      </c>
      <c r="K315" t="e">
        <f t="shared" si="55"/>
        <v>#N/A</v>
      </c>
      <c r="L315" t="e">
        <f t="shared" si="55"/>
        <v>#N/A</v>
      </c>
      <c r="M315" t="e">
        <f t="shared" si="55"/>
        <v>#N/A</v>
      </c>
      <c r="N315" t="e">
        <f t="shared" si="55"/>
        <v>#N/A</v>
      </c>
      <c r="O315" t="e">
        <f t="shared" si="55"/>
        <v>#N/A</v>
      </c>
      <c r="P315" t="e">
        <f t="shared" si="55"/>
        <v>#N/A</v>
      </c>
      <c r="Q315" t="e">
        <f t="shared" si="55"/>
        <v>#N/A</v>
      </c>
      <c r="R315" t="e">
        <f t="shared" si="55"/>
        <v>#N/A</v>
      </c>
      <c r="S315" t="e">
        <f t="shared" si="55"/>
        <v>#N/A</v>
      </c>
      <c r="T315" t="e">
        <f t="shared" si="55"/>
        <v>#N/A</v>
      </c>
      <c r="U315" t="e">
        <f t="shared" si="55"/>
        <v>#N/A</v>
      </c>
    </row>
    <row r="316" spans="1:21" x14ac:dyDescent="0.2">
      <c r="A316" t="b">
        <f t="shared" si="56"/>
        <v>0</v>
      </c>
      <c r="B316" t="e">
        <f t="shared" si="55"/>
        <v>#N/A</v>
      </c>
      <c r="C316" t="e">
        <f t="shared" si="55"/>
        <v>#N/A</v>
      </c>
      <c r="D316" t="e">
        <f t="shared" si="55"/>
        <v>#N/A</v>
      </c>
      <c r="E316" t="e">
        <f t="shared" si="55"/>
        <v>#N/A</v>
      </c>
      <c r="F316" t="e">
        <f t="shared" si="55"/>
        <v>#N/A</v>
      </c>
      <c r="G316" t="e">
        <f t="shared" si="55"/>
        <v>#N/A</v>
      </c>
      <c r="H316" t="e">
        <f t="shared" si="55"/>
        <v>#N/A</v>
      </c>
      <c r="I316" t="e">
        <f t="shared" si="55"/>
        <v>#N/A</v>
      </c>
      <c r="J316" t="e">
        <f t="shared" si="55"/>
        <v>#N/A</v>
      </c>
      <c r="K316" t="e">
        <f t="shared" si="55"/>
        <v>#N/A</v>
      </c>
      <c r="L316" t="e">
        <f t="shared" si="55"/>
        <v>#N/A</v>
      </c>
      <c r="M316" t="e">
        <f t="shared" si="55"/>
        <v>#N/A</v>
      </c>
      <c r="N316" t="e">
        <f t="shared" si="55"/>
        <v>#N/A</v>
      </c>
      <c r="O316" t="e">
        <f t="shared" si="55"/>
        <v>#N/A</v>
      </c>
      <c r="P316" t="e">
        <f t="shared" si="55"/>
        <v>#N/A</v>
      </c>
      <c r="Q316" t="e">
        <f t="shared" si="55"/>
        <v>#N/A</v>
      </c>
      <c r="R316" t="e">
        <f t="shared" si="55"/>
        <v>#N/A</v>
      </c>
      <c r="S316" t="e">
        <f t="shared" si="55"/>
        <v>#N/A</v>
      </c>
      <c r="T316" t="e">
        <f t="shared" si="55"/>
        <v>#N/A</v>
      </c>
      <c r="U316" t="e">
        <f t="shared" si="55"/>
        <v>#N/A</v>
      </c>
    </row>
    <row r="317" spans="1:21" x14ac:dyDescent="0.2">
      <c r="A317" t="b">
        <f t="shared" si="56"/>
        <v>0</v>
      </c>
      <c r="B317" t="e">
        <f t="shared" si="55"/>
        <v>#N/A</v>
      </c>
      <c r="C317" t="e">
        <f t="shared" si="55"/>
        <v>#N/A</v>
      </c>
      <c r="D317" t="e">
        <f t="shared" si="55"/>
        <v>#N/A</v>
      </c>
      <c r="E317" t="e">
        <f t="shared" si="55"/>
        <v>#N/A</v>
      </c>
      <c r="F317" t="e">
        <f t="shared" si="55"/>
        <v>#N/A</v>
      </c>
      <c r="G317" t="e">
        <f t="shared" si="55"/>
        <v>#N/A</v>
      </c>
      <c r="H317" t="e">
        <f t="shared" si="55"/>
        <v>#N/A</v>
      </c>
      <c r="I317" t="e">
        <f t="shared" si="55"/>
        <v>#N/A</v>
      </c>
      <c r="J317" t="e">
        <f t="shared" si="55"/>
        <v>#N/A</v>
      </c>
      <c r="K317" t="e">
        <f t="shared" si="55"/>
        <v>#N/A</v>
      </c>
      <c r="L317" t="e">
        <f t="shared" si="55"/>
        <v>#N/A</v>
      </c>
      <c r="M317" t="e">
        <f t="shared" si="55"/>
        <v>#N/A</v>
      </c>
      <c r="N317" t="e">
        <f t="shared" si="55"/>
        <v>#N/A</v>
      </c>
      <c r="O317" t="e">
        <f t="shared" si="55"/>
        <v>#N/A</v>
      </c>
      <c r="P317" t="e">
        <f t="shared" si="55"/>
        <v>#N/A</v>
      </c>
      <c r="Q317" t="e">
        <f t="shared" si="55"/>
        <v>#N/A</v>
      </c>
      <c r="R317" t="e">
        <f t="shared" si="55"/>
        <v>#N/A</v>
      </c>
      <c r="S317" t="e">
        <f t="shared" si="55"/>
        <v>#N/A</v>
      </c>
      <c r="T317" t="e">
        <f t="shared" si="55"/>
        <v>#N/A</v>
      </c>
      <c r="U317" t="e">
        <f t="shared" si="55"/>
        <v>#N/A</v>
      </c>
    </row>
    <row r="318" spans="1:21" x14ac:dyDescent="0.2">
      <c r="A318" t="b">
        <f t="shared" si="56"/>
        <v>0</v>
      </c>
      <c r="B318" t="e">
        <f t="shared" si="55"/>
        <v>#N/A</v>
      </c>
      <c r="C318" t="e">
        <f t="shared" si="55"/>
        <v>#N/A</v>
      </c>
      <c r="D318" t="e">
        <f t="shared" si="55"/>
        <v>#N/A</v>
      </c>
      <c r="E318" t="e">
        <f t="shared" si="55"/>
        <v>#N/A</v>
      </c>
      <c r="F318" t="e">
        <f t="shared" si="55"/>
        <v>#N/A</v>
      </c>
      <c r="G318" t="e">
        <f t="shared" si="55"/>
        <v>#N/A</v>
      </c>
      <c r="H318" t="e">
        <f t="shared" si="55"/>
        <v>#N/A</v>
      </c>
      <c r="I318" t="e">
        <f t="shared" si="55"/>
        <v>#N/A</v>
      </c>
      <c r="J318" t="e">
        <f t="shared" si="55"/>
        <v>#N/A</v>
      </c>
      <c r="K318" t="e">
        <f t="shared" si="55"/>
        <v>#N/A</v>
      </c>
      <c r="L318" t="e">
        <f t="shared" si="55"/>
        <v>#N/A</v>
      </c>
      <c r="M318" t="e">
        <f t="shared" si="55"/>
        <v>#N/A</v>
      </c>
      <c r="N318" t="e">
        <f t="shared" si="55"/>
        <v>#N/A</v>
      </c>
      <c r="O318" t="e">
        <f t="shared" si="55"/>
        <v>#N/A</v>
      </c>
      <c r="P318" t="e">
        <f t="shared" si="55"/>
        <v>#N/A</v>
      </c>
      <c r="Q318" t="e">
        <f t="shared" si="55"/>
        <v>#N/A</v>
      </c>
      <c r="R318" t="e">
        <f t="shared" si="55"/>
        <v>#N/A</v>
      </c>
      <c r="S318" t="e">
        <f t="shared" si="55"/>
        <v>#N/A</v>
      </c>
      <c r="T318" t="e">
        <f t="shared" si="55"/>
        <v>#N/A</v>
      </c>
      <c r="U318" t="e">
        <f t="shared" si="55"/>
        <v>#N/A</v>
      </c>
    </row>
    <row r="319" spans="1:21" x14ac:dyDescent="0.2">
      <c r="A319" t="b">
        <f t="shared" si="56"/>
        <v>0</v>
      </c>
      <c r="B319" t="e">
        <f t="shared" si="55"/>
        <v>#N/A</v>
      </c>
      <c r="C319" t="e">
        <f t="shared" si="55"/>
        <v>#N/A</v>
      </c>
      <c r="D319" t="e">
        <f t="shared" si="55"/>
        <v>#N/A</v>
      </c>
      <c r="E319" t="e">
        <f t="shared" si="55"/>
        <v>#N/A</v>
      </c>
      <c r="F319" t="e">
        <f t="shared" si="55"/>
        <v>#N/A</v>
      </c>
      <c r="G319" t="e">
        <f t="shared" si="55"/>
        <v>#N/A</v>
      </c>
      <c r="H319" t="e">
        <f t="shared" si="55"/>
        <v>#N/A</v>
      </c>
      <c r="I319" t="e">
        <f t="shared" si="55"/>
        <v>#N/A</v>
      </c>
      <c r="J319" t="e">
        <f t="shared" si="55"/>
        <v>#N/A</v>
      </c>
      <c r="K319" t="e">
        <f t="shared" si="55"/>
        <v>#N/A</v>
      </c>
      <c r="L319" t="e">
        <f t="shared" si="55"/>
        <v>#N/A</v>
      </c>
      <c r="M319" t="e">
        <f t="shared" si="55"/>
        <v>#N/A</v>
      </c>
      <c r="N319" t="e">
        <f t="shared" si="55"/>
        <v>#N/A</v>
      </c>
      <c r="O319" t="e">
        <f t="shared" si="55"/>
        <v>#N/A</v>
      </c>
      <c r="P319" t="e">
        <f t="shared" si="55"/>
        <v>#N/A</v>
      </c>
      <c r="Q319" t="e">
        <f t="shared" si="55"/>
        <v>#N/A</v>
      </c>
      <c r="R319" t="e">
        <f t="shared" si="55"/>
        <v>#N/A</v>
      </c>
      <c r="S319" t="e">
        <f t="shared" si="55"/>
        <v>#N/A</v>
      </c>
      <c r="T319" t="e">
        <f t="shared" si="55"/>
        <v>#N/A</v>
      </c>
      <c r="U319" t="e">
        <f t="shared" si="55"/>
        <v>#N/A</v>
      </c>
    </row>
    <row r="320" spans="1:21" x14ac:dyDescent="0.2">
      <c r="A320" t="b">
        <f t="shared" si="56"/>
        <v>1</v>
      </c>
      <c r="B320" t="e">
        <f t="shared" si="55"/>
        <v>#N/A</v>
      </c>
      <c r="C320" t="e">
        <f t="shared" si="55"/>
        <v>#N/A</v>
      </c>
      <c r="D320" t="e">
        <f t="shared" si="55"/>
        <v>#N/A</v>
      </c>
      <c r="E320" t="e">
        <f t="shared" si="55"/>
        <v>#N/A</v>
      </c>
      <c r="F320" t="e">
        <f t="shared" si="55"/>
        <v>#N/A</v>
      </c>
      <c r="G320" t="e">
        <f t="shared" si="55"/>
        <v>#N/A</v>
      </c>
      <c r="H320" t="e">
        <f t="shared" si="55"/>
        <v>#N/A</v>
      </c>
      <c r="I320" t="e">
        <f t="shared" si="55"/>
        <v>#N/A</v>
      </c>
      <c r="J320" t="e">
        <f t="shared" si="55"/>
        <v>#N/A</v>
      </c>
      <c r="K320" t="e">
        <f t="shared" si="55"/>
        <v>#N/A</v>
      </c>
      <c r="L320" t="e">
        <f t="shared" si="55"/>
        <v>#N/A</v>
      </c>
      <c r="M320" t="e">
        <f t="shared" si="55"/>
        <v>#N/A</v>
      </c>
      <c r="N320" t="e">
        <f t="shared" si="55"/>
        <v>#N/A</v>
      </c>
      <c r="O320" t="e">
        <f t="shared" si="55"/>
        <v>#N/A</v>
      </c>
      <c r="P320" t="e">
        <f t="shared" si="55"/>
        <v>#N/A</v>
      </c>
      <c r="Q320" t="e">
        <f t="shared" si="55"/>
        <v>#N/A</v>
      </c>
      <c r="R320" t="e">
        <f t="shared" si="55"/>
        <v>#N/A</v>
      </c>
      <c r="S320" t="e">
        <f t="shared" si="55"/>
        <v>#N/A</v>
      </c>
      <c r="T320" t="e">
        <f t="shared" si="55"/>
        <v>#N/A</v>
      </c>
      <c r="U320" t="e">
        <f t="shared" si="55"/>
        <v>#N/A</v>
      </c>
    </row>
    <row r="321" spans="1:21" x14ac:dyDescent="0.2">
      <c r="A321" t="e">
        <f t="shared" si="56"/>
        <v>#N/A</v>
      </c>
      <c r="B321" t="e">
        <f t="shared" si="55"/>
        <v>#N/A</v>
      </c>
      <c r="C321" t="e">
        <f t="shared" si="55"/>
        <v>#N/A</v>
      </c>
      <c r="D321" t="e">
        <f t="shared" si="55"/>
        <v>#N/A</v>
      </c>
      <c r="E321" t="e">
        <f t="shared" si="55"/>
        <v>#N/A</v>
      </c>
      <c r="F321" t="e">
        <f t="shared" si="55"/>
        <v>#N/A</v>
      </c>
      <c r="G321" t="e">
        <f t="shared" si="55"/>
        <v>#N/A</v>
      </c>
      <c r="H321" t="e">
        <f t="shared" si="55"/>
        <v>#N/A</v>
      </c>
      <c r="I321" t="e">
        <f t="shared" si="55"/>
        <v>#N/A</v>
      </c>
      <c r="J321" t="e">
        <f t="shared" si="55"/>
        <v>#N/A</v>
      </c>
      <c r="K321" t="e">
        <f t="shared" si="55"/>
        <v>#N/A</v>
      </c>
      <c r="L321" t="e">
        <f t="shared" si="55"/>
        <v>#N/A</v>
      </c>
      <c r="M321" t="e">
        <f t="shared" si="55"/>
        <v>#N/A</v>
      </c>
      <c r="N321" t="e">
        <f t="shared" si="55"/>
        <v>#N/A</v>
      </c>
      <c r="O321" t="e">
        <f t="shared" si="55"/>
        <v>#N/A</v>
      </c>
      <c r="P321" t="e">
        <f t="shared" si="55"/>
        <v>#N/A</v>
      </c>
      <c r="Q321" t="e">
        <f t="shared" si="55"/>
        <v>#N/A</v>
      </c>
      <c r="R321" t="e">
        <f t="shared" si="55"/>
        <v>#N/A</v>
      </c>
      <c r="S321" t="e">
        <f t="shared" si="55"/>
        <v>#N/A</v>
      </c>
      <c r="T321" t="e">
        <f t="shared" si="55"/>
        <v>#N/A</v>
      </c>
      <c r="U321" t="e">
        <f t="shared" si="55"/>
        <v>#N/A</v>
      </c>
    </row>
    <row r="322" spans="1:21" x14ac:dyDescent="0.2">
      <c r="A322" t="e">
        <f t="shared" si="56"/>
        <v>#N/A</v>
      </c>
      <c r="B322" t="e">
        <f t="shared" si="55"/>
        <v>#N/A</v>
      </c>
      <c r="C322" t="e">
        <f t="shared" si="55"/>
        <v>#N/A</v>
      </c>
      <c r="D322" t="e">
        <f t="shared" si="55"/>
        <v>#N/A</v>
      </c>
      <c r="E322" t="e">
        <f t="shared" si="55"/>
        <v>#N/A</v>
      </c>
      <c r="F322" t="e">
        <f t="shared" si="55"/>
        <v>#N/A</v>
      </c>
      <c r="G322" t="e">
        <f t="shared" si="55"/>
        <v>#N/A</v>
      </c>
      <c r="H322" t="e">
        <f t="shared" si="55"/>
        <v>#N/A</v>
      </c>
      <c r="I322" t="e">
        <f t="shared" si="55"/>
        <v>#N/A</v>
      </c>
      <c r="J322" t="e">
        <f t="shared" si="55"/>
        <v>#N/A</v>
      </c>
      <c r="K322" t="e">
        <f t="shared" si="55"/>
        <v>#N/A</v>
      </c>
      <c r="L322" t="e">
        <f t="shared" ref="B322:U335" si="57">IF((L216^2/L$258)*(L272/(1-L272)^2)/(2)&gt;1,TRUE)</f>
        <v>#N/A</v>
      </c>
      <c r="M322" t="e">
        <f t="shared" si="57"/>
        <v>#N/A</v>
      </c>
      <c r="N322" t="e">
        <f t="shared" si="57"/>
        <v>#N/A</v>
      </c>
      <c r="O322" t="e">
        <f t="shared" si="57"/>
        <v>#N/A</v>
      </c>
      <c r="P322" t="e">
        <f t="shared" si="57"/>
        <v>#N/A</v>
      </c>
      <c r="Q322" t="e">
        <f t="shared" si="57"/>
        <v>#N/A</v>
      </c>
      <c r="R322" t="e">
        <f t="shared" si="57"/>
        <v>#N/A</v>
      </c>
      <c r="S322" t="e">
        <f t="shared" si="57"/>
        <v>#N/A</v>
      </c>
      <c r="T322" t="e">
        <f t="shared" si="57"/>
        <v>#N/A</v>
      </c>
      <c r="U322" t="e">
        <f t="shared" si="57"/>
        <v>#N/A</v>
      </c>
    </row>
    <row r="323" spans="1:21" x14ac:dyDescent="0.2">
      <c r="A323" t="e">
        <f t="shared" si="56"/>
        <v>#N/A</v>
      </c>
      <c r="B323" t="e">
        <f t="shared" si="57"/>
        <v>#N/A</v>
      </c>
      <c r="C323" t="e">
        <f t="shared" si="57"/>
        <v>#N/A</v>
      </c>
      <c r="D323" t="e">
        <f t="shared" si="57"/>
        <v>#N/A</v>
      </c>
      <c r="E323" t="e">
        <f t="shared" si="57"/>
        <v>#N/A</v>
      </c>
      <c r="F323" t="e">
        <f t="shared" si="57"/>
        <v>#N/A</v>
      </c>
      <c r="G323" t="e">
        <f t="shared" si="57"/>
        <v>#N/A</v>
      </c>
      <c r="H323" t="e">
        <f t="shared" si="57"/>
        <v>#N/A</v>
      </c>
      <c r="I323" t="e">
        <f t="shared" si="57"/>
        <v>#N/A</v>
      </c>
      <c r="J323" t="e">
        <f t="shared" si="57"/>
        <v>#N/A</v>
      </c>
      <c r="K323" t="e">
        <f t="shared" si="57"/>
        <v>#N/A</v>
      </c>
      <c r="L323" t="e">
        <f t="shared" si="57"/>
        <v>#N/A</v>
      </c>
      <c r="M323" t="e">
        <f t="shared" si="57"/>
        <v>#N/A</v>
      </c>
      <c r="N323" t="e">
        <f t="shared" si="57"/>
        <v>#N/A</v>
      </c>
      <c r="O323" t="e">
        <f t="shared" si="57"/>
        <v>#N/A</v>
      </c>
      <c r="P323" t="e">
        <f t="shared" si="57"/>
        <v>#N/A</v>
      </c>
      <c r="Q323" t="e">
        <f t="shared" si="57"/>
        <v>#N/A</v>
      </c>
      <c r="R323" t="e">
        <f t="shared" si="57"/>
        <v>#N/A</v>
      </c>
      <c r="S323" t="e">
        <f t="shared" si="57"/>
        <v>#N/A</v>
      </c>
      <c r="T323" t="e">
        <f t="shared" si="57"/>
        <v>#N/A</v>
      </c>
      <c r="U323" t="e">
        <f t="shared" si="57"/>
        <v>#N/A</v>
      </c>
    </row>
    <row r="324" spans="1:21" x14ac:dyDescent="0.2">
      <c r="A324" t="e">
        <f t="shared" si="56"/>
        <v>#N/A</v>
      </c>
      <c r="B324" t="e">
        <f t="shared" si="57"/>
        <v>#N/A</v>
      </c>
      <c r="C324" t="e">
        <f t="shared" si="57"/>
        <v>#N/A</v>
      </c>
      <c r="D324" t="e">
        <f t="shared" si="57"/>
        <v>#N/A</v>
      </c>
      <c r="E324" t="e">
        <f t="shared" si="57"/>
        <v>#N/A</v>
      </c>
      <c r="F324" t="e">
        <f t="shared" si="57"/>
        <v>#N/A</v>
      </c>
      <c r="G324" t="e">
        <f t="shared" si="57"/>
        <v>#N/A</v>
      </c>
      <c r="H324" t="e">
        <f t="shared" si="57"/>
        <v>#N/A</v>
      </c>
      <c r="I324" t="e">
        <f t="shared" si="57"/>
        <v>#N/A</v>
      </c>
      <c r="J324" t="e">
        <f t="shared" si="57"/>
        <v>#N/A</v>
      </c>
      <c r="K324" t="e">
        <f t="shared" si="57"/>
        <v>#N/A</v>
      </c>
      <c r="L324" t="e">
        <f t="shared" si="57"/>
        <v>#N/A</v>
      </c>
      <c r="M324" t="e">
        <f t="shared" si="57"/>
        <v>#N/A</v>
      </c>
      <c r="N324" t="e">
        <f t="shared" si="57"/>
        <v>#N/A</v>
      </c>
      <c r="O324" t="e">
        <f t="shared" si="57"/>
        <v>#N/A</v>
      </c>
      <c r="P324" t="e">
        <f t="shared" si="57"/>
        <v>#N/A</v>
      </c>
      <c r="Q324" t="e">
        <f t="shared" si="57"/>
        <v>#N/A</v>
      </c>
      <c r="R324" t="e">
        <f t="shared" si="57"/>
        <v>#N/A</v>
      </c>
      <c r="S324" t="e">
        <f t="shared" si="57"/>
        <v>#N/A</v>
      </c>
      <c r="T324" t="e">
        <f t="shared" si="57"/>
        <v>#N/A</v>
      </c>
      <c r="U324" t="e">
        <f t="shared" si="57"/>
        <v>#N/A</v>
      </c>
    </row>
    <row r="325" spans="1:21" x14ac:dyDescent="0.2">
      <c r="A325" t="e">
        <f t="shared" si="56"/>
        <v>#N/A</v>
      </c>
      <c r="B325" t="e">
        <f t="shared" si="57"/>
        <v>#N/A</v>
      </c>
      <c r="C325" t="e">
        <f t="shared" si="57"/>
        <v>#N/A</v>
      </c>
      <c r="D325" t="e">
        <f t="shared" si="57"/>
        <v>#N/A</v>
      </c>
      <c r="E325" t="e">
        <f t="shared" si="57"/>
        <v>#N/A</v>
      </c>
      <c r="F325" t="e">
        <f t="shared" si="57"/>
        <v>#N/A</v>
      </c>
      <c r="G325" t="e">
        <f t="shared" si="57"/>
        <v>#N/A</v>
      </c>
      <c r="H325" t="e">
        <f t="shared" si="57"/>
        <v>#N/A</v>
      </c>
      <c r="I325" t="e">
        <f t="shared" si="57"/>
        <v>#N/A</v>
      </c>
      <c r="J325" t="e">
        <f t="shared" si="57"/>
        <v>#N/A</v>
      </c>
      <c r="K325" t="e">
        <f t="shared" si="57"/>
        <v>#N/A</v>
      </c>
      <c r="L325" t="e">
        <f t="shared" si="57"/>
        <v>#N/A</v>
      </c>
      <c r="M325" t="e">
        <f t="shared" si="57"/>
        <v>#N/A</v>
      </c>
      <c r="N325" t="e">
        <f t="shared" si="57"/>
        <v>#N/A</v>
      </c>
      <c r="O325" t="e">
        <f t="shared" si="57"/>
        <v>#N/A</v>
      </c>
      <c r="P325" t="e">
        <f t="shared" si="57"/>
        <v>#N/A</v>
      </c>
      <c r="Q325" t="e">
        <f t="shared" si="57"/>
        <v>#N/A</v>
      </c>
      <c r="R325" t="e">
        <f t="shared" si="57"/>
        <v>#N/A</v>
      </c>
      <c r="S325" t="e">
        <f t="shared" si="57"/>
        <v>#N/A</v>
      </c>
      <c r="T325" t="e">
        <f t="shared" si="57"/>
        <v>#N/A</v>
      </c>
      <c r="U325" t="e">
        <f t="shared" si="57"/>
        <v>#N/A</v>
      </c>
    </row>
    <row r="326" spans="1:21" x14ac:dyDescent="0.2">
      <c r="A326" t="e">
        <f t="shared" si="56"/>
        <v>#N/A</v>
      </c>
      <c r="B326" t="e">
        <f t="shared" si="57"/>
        <v>#N/A</v>
      </c>
      <c r="C326" t="e">
        <f t="shared" si="57"/>
        <v>#N/A</v>
      </c>
      <c r="D326" t="e">
        <f t="shared" si="57"/>
        <v>#N/A</v>
      </c>
      <c r="E326" t="e">
        <f t="shared" si="57"/>
        <v>#N/A</v>
      </c>
      <c r="F326" t="e">
        <f t="shared" si="57"/>
        <v>#N/A</v>
      </c>
      <c r="G326" t="e">
        <f t="shared" si="57"/>
        <v>#N/A</v>
      </c>
      <c r="H326" t="e">
        <f t="shared" si="57"/>
        <v>#N/A</v>
      </c>
      <c r="I326" t="e">
        <f t="shared" si="57"/>
        <v>#N/A</v>
      </c>
      <c r="J326" t="e">
        <f t="shared" si="57"/>
        <v>#N/A</v>
      </c>
      <c r="K326" t="e">
        <f t="shared" si="57"/>
        <v>#N/A</v>
      </c>
      <c r="L326" t="e">
        <f t="shared" si="57"/>
        <v>#N/A</v>
      </c>
      <c r="M326" t="e">
        <f t="shared" si="57"/>
        <v>#N/A</v>
      </c>
      <c r="N326" t="e">
        <f t="shared" si="57"/>
        <v>#N/A</v>
      </c>
      <c r="O326" t="e">
        <f t="shared" si="57"/>
        <v>#N/A</v>
      </c>
      <c r="P326" t="e">
        <f t="shared" si="57"/>
        <v>#N/A</v>
      </c>
      <c r="Q326" t="e">
        <f t="shared" si="57"/>
        <v>#N/A</v>
      </c>
      <c r="R326" t="e">
        <f t="shared" si="57"/>
        <v>#N/A</v>
      </c>
      <c r="S326" t="e">
        <f t="shared" si="57"/>
        <v>#N/A</v>
      </c>
      <c r="T326" t="e">
        <f t="shared" si="57"/>
        <v>#N/A</v>
      </c>
      <c r="U326" t="e">
        <f t="shared" si="57"/>
        <v>#N/A</v>
      </c>
    </row>
    <row r="327" spans="1:21" x14ac:dyDescent="0.2">
      <c r="A327" t="e">
        <f t="shared" si="56"/>
        <v>#N/A</v>
      </c>
      <c r="B327" t="e">
        <f t="shared" si="57"/>
        <v>#N/A</v>
      </c>
      <c r="C327" t="e">
        <f t="shared" si="57"/>
        <v>#N/A</v>
      </c>
      <c r="D327" t="e">
        <f t="shared" si="57"/>
        <v>#N/A</v>
      </c>
      <c r="E327" t="e">
        <f t="shared" si="57"/>
        <v>#N/A</v>
      </c>
      <c r="F327" t="e">
        <f t="shared" si="57"/>
        <v>#N/A</v>
      </c>
      <c r="G327" t="e">
        <f t="shared" si="57"/>
        <v>#N/A</v>
      </c>
      <c r="H327" t="e">
        <f t="shared" si="57"/>
        <v>#N/A</v>
      </c>
      <c r="I327" t="e">
        <f t="shared" si="57"/>
        <v>#N/A</v>
      </c>
      <c r="J327" t="e">
        <f t="shared" si="57"/>
        <v>#N/A</v>
      </c>
      <c r="K327" t="e">
        <f t="shared" si="57"/>
        <v>#N/A</v>
      </c>
      <c r="L327" t="e">
        <f t="shared" si="57"/>
        <v>#N/A</v>
      </c>
      <c r="M327" t="e">
        <f t="shared" si="57"/>
        <v>#N/A</v>
      </c>
      <c r="N327" t="e">
        <f t="shared" si="57"/>
        <v>#N/A</v>
      </c>
      <c r="O327" t="e">
        <f t="shared" si="57"/>
        <v>#N/A</v>
      </c>
      <c r="P327" t="e">
        <f t="shared" si="57"/>
        <v>#N/A</v>
      </c>
      <c r="Q327" t="e">
        <f t="shared" si="57"/>
        <v>#N/A</v>
      </c>
      <c r="R327" t="e">
        <f t="shared" si="57"/>
        <v>#N/A</v>
      </c>
      <c r="S327" t="e">
        <f t="shared" si="57"/>
        <v>#N/A</v>
      </c>
      <c r="T327" t="e">
        <f t="shared" si="57"/>
        <v>#N/A</v>
      </c>
      <c r="U327" t="e">
        <f t="shared" si="57"/>
        <v>#N/A</v>
      </c>
    </row>
    <row r="328" spans="1:21" x14ac:dyDescent="0.2">
      <c r="A328" t="e">
        <f t="shared" si="56"/>
        <v>#N/A</v>
      </c>
      <c r="B328" t="e">
        <f t="shared" si="57"/>
        <v>#N/A</v>
      </c>
      <c r="C328" t="e">
        <f t="shared" si="57"/>
        <v>#N/A</v>
      </c>
      <c r="D328" t="e">
        <f t="shared" si="57"/>
        <v>#N/A</v>
      </c>
      <c r="E328" t="e">
        <f t="shared" si="57"/>
        <v>#N/A</v>
      </c>
      <c r="F328" t="e">
        <f t="shared" si="57"/>
        <v>#N/A</v>
      </c>
      <c r="G328" t="e">
        <f t="shared" si="57"/>
        <v>#N/A</v>
      </c>
      <c r="H328" t="e">
        <f t="shared" si="57"/>
        <v>#N/A</v>
      </c>
      <c r="I328" t="e">
        <f t="shared" si="57"/>
        <v>#N/A</v>
      </c>
      <c r="J328" t="e">
        <f t="shared" si="57"/>
        <v>#N/A</v>
      </c>
      <c r="K328" t="e">
        <f t="shared" si="57"/>
        <v>#N/A</v>
      </c>
      <c r="L328" t="e">
        <f t="shared" si="57"/>
        <v>#N/A</v>
      </c>
      <c r="M328" t="e">
        <f t="shared" si="57"/>
        <v>#N/A</v>
      </c>
      <c r="N328" t="e">
        <f t="shared" si="57"/>
        <v>#N/A</v>
      </c>
      <c r="O328" t="e">
        <f t="shared" si="57"/>
        <v>#N/A</v>
      </c>
      <c r="P328" t="e">
        <f t="shared" si="57"/>
        <v>#N/A</v>
      </c>
      <c r="Q328" t="e">
        <f t="shared" si="57"/>
        <v>#N/A</v>
      </c>
      <c r="R328" t="e">
        <f t="shared" si="57"/>
        <v>#N/A</v>
      </c>
      <c r="S328" t="e">
        <f t="shared" si="57"/>
        <v>#N/A</v>
      </c>
      <c r="T328" t="e">
        <f t="shared" si="57"/>
        <v>#N/A</v>
      </c>
      <c r="U328" t="e">
        <f t="shared" si="57"/>
        <v>#N/A</v>
      </c>
    </row>
    <row r="329" spans="1:21" x14ac:dyDescent="0.2">
      <c r="A329" t="e">
        <f t="shared" si="56"/>
        <v>#N/A</v>
      </c>
      <c r="B329" t="e">
        <f t="shared" si="57"/>
        <v>#N/A</v>
      </c>
      <c r="C329" t="e">
        <f t="shared" si="57"/>
        <v>#N/A</v>
      </c>
      <c r="D329" t="e">
        <f t="shared" si="57"/>
        <v>#N/A</v>
      </c>
      <c r="E329" t="e">
        <f t="shared" si="57"/>
        <v>#N/A</v>
      </c>
      <c r="F329" t="e">
        <f t="shared" si="57"/>
        <v>#N/A</v>
      </c>
      <c r="G329" t="e">
        <f t="shared" si="57"/>
        <v>#N/A</v>
      </c>
      <c r="H329" t="e">
        <f t="shared" si="57"/>
        <v>#N/A</v>
      </c>
      <c r="I329" t="e">
        <f t="shared" si="57"/>
        <v>#N/A</v>
      </c>
      <c r="J329" t="e">
        <f t="shared" si="57"/>
        <v>#N/A</v>
      </c>
      <c r="K329" t="e">
        <f t="shared" si="57"/>
        <v>#N/A</v>
      </c>
      <c r="L329" t="e">
        <f t="shared" si="57"/>
        <v>#N/A</v>
      </c>
      <c r="M329" t="e">
        <f t="shared" si="57"/>
        <v>#N/A</v>
      </c>
      <c r="N329" t="e">
        <f t="shared" si="57"/>
        <v>#N/A</v>
      </c>
      <c r="O329" t="e">
        <f t="shared" si="57"/>
        <v>#N/A</v>
      </c>
      <c r="P329" t="e">
        <f t="shared" si="57"/>
        <v>#N/A</v>
      </c>
      <c r="Q329" t="e">
        <f t="shared" si="57"/>
        <v>#N/A</v>
      </c>
      <c r="R329" t="e">
        <f t="shared" si="57"/>
        <v>#N/A</v>
      </c>
      <c r="S329" t="e">
        <f t="shared" si="57"/>
        <v>#N/A</v>
      </c>
      <c r="T329" t="e">
        <f t="shared" si="57"/>
        <v>#N/A</v>
      </c>
      <c r="U329" t="e">
        <f t="shared" si="57"/>
        <v>#N/A</v>
      </c>
    </row>
    <row r="330" spans="1:21" x14ac:dyDescent="0.2">
      <c r="A330" t="e">
        <f t="shared" si="56"/>
        <v>#N/A</v>
      </c>
      <c r="B330" t="e">
        <f t="shared" si="57"/>
        <v>#N/A</v>
      </c>
      <c r="C330" t="e">
        <f t="shared" si="57"/>
        <v>#N/A</v>
      </c>
      <c r="D330" t="e">
        <f t="shared" si="57"/>
        <v>#N/A</v>
      </c>
      <c r="E330" t="e">
        <f t="shared" si="57"/>
        <v>#N/A</v>
      </c>
      <c r="F330" t="e">
        <f t="shared" si="57"/>
        <v>#N/A</v>
      </c>
      <c r="G330" t="e">
        <f t="shared" si="57"/>
        <v>#N/A</v>
      </c>
      <c r="H330" t="e">
        <f t="shared" si="57"/>
        <v>#N/A</v>
      </c>
      <c r="I330" t="e">
        <f t="shared" si="57"/>
        <v>#N/A</v>
      </c>
      <c r="J330" t="e">
        <f t="shared" si="57"/>
        <v>#N/A</v>
      </c>
      <c r="K330" t="e">
        <f t="shared" si="57"/>
        <v>#N/A</v>
      </c>
      <c r="L330" t="e">
        <f t="shared" si="57"/>
        <v>#N/A</v>
      </c>
      <c r="M330" t="e">
        <f t="shared" si="57"/>
        <v>#N/A</v>
      </c>
      <c r="N330" t="e">
        <f t="shared" si="57"/>
        <v>#N/A</v>
      </c>
      <c r="O330" t="e">
        <f t="shared" si="57"/>
        <v>#N/A</v>
      </c>
      <c r="P330" t="e">
        <f t="shared" si="57"/>
        <v>#N/A</v>
      </c>
      <c r="Q330" t="e">
        <f t="shared" si="57"/>
        <v>#N/A</v>
      </c>
      <c r="R330" t="e">
        <f t="shared" si="57"/>
        <v>#N/A</v>
      </c>
      <c r="S330" t="e">
        <f t="shared" si="57"/>
        <v>#N/A</v>
      </c>
      <c r="T330" t="e">
        <f t="shared" si="57"/>
        <v>#N/A</v>
      </c>
      <c r="U330" t="e">
        <f t="shared" si="57"/>
        <v>#N/A</v>
      </c>
    </row>
    <row r="331" spans="1:21" x14ac:dyDescent="0.2">
      <c r="A331" t="e">
        <f t="shared" si="56"/>
        <v>#N/A</v>
      </c>
      <c r="B331" t="e">
        <f t="shared" si="57"/>
        <v>#N/A</v>
      </c>
      <c r="C331" t="e">
        <f t="shared" si="57"/>
        <v>#N/A</v>
      </c>
      <c r="D331" t="e">
        <f t="shared" si="57"/>
        <v>#N/A</v>
      </c>
      <c r="E331" t="e">
        <f t="shared" si="57"/>
        <v>#N/A</v>
      </c>
      <c r="F331" t="e">
        <f t="shared" si="57"/>
        <v>#N/A</v>
      </c>
      <c r="G331" t="e">
        <f t="shared" si="57"/>
        <v>#N/A</v>
      </c>
      <c r="H331" t="e">
        <f t="shared" si="57"/>
        <v>#N/A</v>
      </c>
      <c r="I331" t="e">
        <f t="shared" si="57"/>
        <v>#N/A</v>
      </c>
      <c r="J331" t="e">
        <f t="shared" si="57"/>
        <v>#N/A</v>
      </c>
      <c r="K331" t="e">
        <f t="shared" si="57"/>
        <v>#N/A</v>
      </c>
      <c r="L331" t="e">
        <f t="shared" si="57"/>
        <v>#N/A</v>
      </c>
      <c r="M331" t="e">
        <f t="shared" si="57"/>
        <v>#N/A</v>
      </c>
      <c r="N331" t="e">
        <f t="shared" si="57"/>
        <v>#N/A</v>
      </c>
      <c r="O331" t="e">
        <f t="shared" si="57"/>
        <v>#N/A</v>
      </c>
      <c r="P331" t="e">
        <f t="shared" si="57"/>
        <v>#N/A</v>
      </c>
      <c r="Q331" t="e">
        <f t="shared" si="57"/>
        <v>#N/A</v>
      </c>
      <c r="R331" t="e">
        <f t="shared" si="57"/>
        <v>#N/A</v>
      </c>
      <c r="S331" t="e">
        <f t="shared" si="57"/>
        <v>#N/A</v>
      </c>
      <c r="T331" t="e">
        <f t="shared" si="57"/>
        <v>#N/A</v>
      </c>
      <c r="U331" t="e">
        <f t="shared" si="57"/>
        <v>#N/A</v>
      </c>
    </row>
    <row r="332" spans="1:21" x14ac:dyDescent="0.2">
      <c r="A332" t="e">
        <f t="shared" si="56"/>
        <v>#N/A</v>
      </c>
      <c r="B332" t="e">
        <f t="shared" si="57"/>
        <v>#N/A</v>
      </c>
      <c r="C332" t="e">
        <f t="shared" si="57"/>
        <v>#N/A</v>
      </c>
      <c r="D332" t="e">
        <f t="shared" si="57"/>
        <v>#N/A</v>
      </c>
      <c r="E332" t="e">
        <f t="shared" si="57"/>
        <v>#N/A</v>
      </c>
      <c r="F332" t="e">
        <f t="shared" si="57"/>
        <v>#N/A</v>
      </c>
      <c r="G332" t="e">
        <f t="shared" si="57"/>
        <v>#N/A</v>
      </c>
      <c r="H332" t="e">
        <f t="shared" si="57"/>
        <v>#N/A</v>
      </c>
      <c r="I332" t="e">
        <f t="shared" si="57"/>
        <v>#N/A</v>
      </c>
      <c r="J332" t="e">
        <f t="shared" si="57"/>
        <v>#N/A</v>
      </c>
      <c r="K332" t="e">
        <f t="shared" si="57"/>
        <v>#N/A</v>
      </c>
      <c r="L332" t="e">
        <f t="shared" si="57"/>
        <v>#N/A</v>
      </c>
      <c r="M332" t="e">
        <f t="shared" si="57"/>
        <v>#N/A</v>
      </c>
      <c r="N332" t="e">
        <f t="shared" si="57"/>
        <v>#N/A</v>
      </c>
      <c r="O332" t="e">
        <f t="shared" si="57"/>
        <v>#N/A</v>
      </c>
      <c r="P332" t="e">
        <f t="shared" si="57"/>
        <v>#N/A</v>
      </c>
      <c r="Q332" t="e">
        <f t="shared" si="57"/>
        <v>#N/A</v>
      </c>
      <c r="R332" t="e">
        <f t="shared" si="57"/>
        <v>#N/A</v>
      </c>
      <c r="S332" t="e">
        <f t="shared" si="57"/>
        <v>#N/A</v>
      </c>
      <c r="T332" t="e">
        <f t="shared" si="57"/>
        <v>#N/A</v>
      </c>
      <c r="U332" t="e">
        <f t="shared" si="57"/>
        <v>#N/A</v>
      </c>
    </row>
    <row r="333" spans="1:21" x14ac:dyDescent="0.2">
      <c r="A333" t="e">
        <f t="shared" si="56"/>
        <v>#N/A</v>
      </c>
      <c r="B333" t="e">
        <f t="shared" si="57"/>
        <v>#N/A</v>
      </c>
      <c r="C333" t="e">
        <f t="shared" si="57"/>
        <v>#N/A</v>
      </c>
      <c r="D333" t="e">
        <f t="shared" si="57"/>
        <v>#N/A</v>
      </c>
      <c r="E333" t="e">
        <f t="shared" si="57"/>
        <v>#N/A</v>
      </c>
      <c r="F333" t="e">
        <f t="shared" si="57"/>
        <v>#N/A</v>
      </c>
      <c r="G333" t="e">
        <f t="shared" si="57"/>
        <v>#N/A</v>
      </c>
      <c r="H333" t="e">
        <f t="shared" si="57"/>
        <v>#N/A</v>
      </c>
      <c r="I333" t="e">
        <f t="shared" si="57"/>
        <v>#N/A</v>
      </c>
      <c r="J333" t="e">
        <f t="shared" si="57"/>
        <v>#N/A</v>
      </c>
      <c r="K333" t="e">
        <f t="shared" si="57"/>
        <v>#N/A</v>
      </c>
      <c r="L333" t="e">
        <f t="shared" si="57"/>
        <v>#N/A</v>
      </c>
      <c r="M333" t="e">
        <f t="shared" si="57"/>
        <v>#N/A</v>
      </c>
      <c r="N333" t="e">
        <f t="shared" si="57"/>
        <v>#N/A</v>
      </c>
      <c r="O333" t="e">
        <f t="shared" si="57"/>
        <v>#N/A</v>
      </c>
      <c r="P333" t="e">
        <f t="shared" si="57"/>
        <v>#N/A</v>
      </c>
      <c r="Q333" t="e">
        <f t="shared" si="57"/>
        <v>#N/A</v>
      </c>
      <c r="R333" t="e">
        <f t="shared" si="57"/>
        <v>#N/A</v>
      </c>
      <c r="S333" t="e">
        <f t="shared" si="57"/>
        <v>#N/A</v>
      </c>
      <c r="T333" t="e">
        <f t="shared" si="57"/>
        <v>#N/A</v>
      </c>
      <c r="U333" t="e">
        <f t="shared" si="57"/>
        <v>#N/A</v>
      </c>
    </row>
    <row r="334" spans="1:21" x14ac:dyDescent="0.2">
      <c r="A334" t="e">
        <f t="shared" si="56"/>
        <v>#N/A</v>
      </c>
      <c r="B334" t="e">
        <f t="shared" si="57"/>
        <v>#N/A</v>
      </c>
      <c r="C334" t="e">
        <f t="shared" si="57"/>
        <v>#N/A</v>
      </c>
      <c r="D334" t="e">
        <f t="shared" si="57"/>
        <v>#N/A</v>
      </c>
      <c r="E334" t="e">
        <f t="shared" si="57"/>
        <v>#N/A</v>
      </c>
      <c r="F334" t="e">
        <f t="shared" si="57"/>
        <v>#N/A</v>
      </c>
      <c r="G334" t="e">
        <f t="shared" si="57"/>
        <v>#N/A</v>
      </c>
      <c r="H334" t="e">
        <f t="shared" si="57"/>
        <v>#N/A</v>
      </c>
      <c r="I334" t="e">
        <f t="shared" si="57"/>
        <v>#N/A</v>
      </c>
      <c r="J334" t="e">
        <f t="shared" si="57"/>
        <v>#N/A</v>
      </c>
      <c r="K334" t="e">
        <f t="shared" si="57"/>
        <v>#N/A</v>
      </c>
      <c r="L334" t="e">
        <f t="shared" si="57"/>
        <v>#N/A</v>
      </c>
      <c r="M334" t="e">
        <f t="shared" si="57"/>
        <v>#N/A</v>
      </c>
      <c r="N334" t="e">
        <f t="shared" si="57"/>
        <v>#N/A</v>
      </c>
      <c r="O334" t="e">
        <f t="shared" si="57"/>
        <v>#N/A</v>
      </c>
      <c r="P334" t="e">
        <f t="shared" si="57"/>
        <v>#N/A</v>
      </c>
      <c r="Q334" t="e">
        <f t="shared" si="57"/>
        <v>#N/A</v>
      </c>
      <c r="R334" t="e">
        <f t="shared" si="57"/>
        <v>#N/A</v>
      </c>
      <c r="S334" t="e">
        <f t="shared" si="57"/>
        <v>#N/A</v>
      </c>
      <c r="T334" t="e">
        <f t="shared" si="57"/>
        <v>#N/A</v>
      </c>
      <c r="U334" t="e">
        <f t="shared" si="57"/>
        <v>#N/A</v>
      </c>
    </row>
    <row r="335" spans="1:21" x14ac:dyDescent="0.2">
      <c r="A335" t="e">
        <f t="shared" si="56"/>
        <v>#N/A</v>
      </c>
      <c r="B335" t="e">
        <f t="shared" si="57"/>
        <v>#N/A</v>
      </c>
      <c r="C335" t="e">
        <f t="shared" si="57"/>
        <v>#N/A</v>
      </c>
      <c r="D335" t="e">
        <f t="shared" si="57"/>
        <v>#N/A</v>
      </c>
      <c r="E335" t="e">
        <f t="shared" si="57"/>
        <v>#N/A</v>
      </c>
      <c r="F335" t="e">
        <f t="shared" si="57"/>
        <v>#N/A</v>
      </c>
      <c r="G335" t="e">
        <f t="shared" ref="B335:U347" si="58">IF((G229^2/G$258)*(G285/(1-G285)^2)/(2)&gt;1,TRUE)</f>
        <v>#N/A</v>
      </c>
      <c r="H335" t="e">
        <f t="shared" si="58"/>
        <v>#N/A</v>
      </c>
      <c r="I335" t="e">
        <f t="shared" si="58"/>
        <v>#N/A</v>
      </c>
      <c r="J335" t="e">
        <f t="shared" si="58"/>
        <v>#N/A</v>
      </c>
      <c r="K335" t="e">
        <f t="shared" si="58"/>
        <v>#N/A</v>
      </c>
      <c r="L335" t="e">
        <f t="shared" si="58"/>
        <v>#N/A</v>
      </c>
      <c r="M335" t="e">
        <f t="shared" si="58"/>
        <v>#N/A</v>
      </c>
      <c r="N335" t="e">
        <f t="shared" si="58"/>
        <v>#N/A</v>
      </c>
      <c r="O335" t="e">
        <f t="shared" si="58"/>
        <v>#N/A</v>
      </c>
      <c r="P335" t="e">
        <f t="shared" si="58"/>
        <v>#N/A</v>
      </c>
      <c r="Q335" t="e">
        <f t="shared" si="58"/>
        <v>#N/A</v>
      </c>
      <c r="R335" t="e">
        <f t="shared" si="58"/>
        <v>#N/A</v>
      </c>
      <c r="S335" t="e">
        <f t="shared" si="58"/>
        <v>#N/A</v>
      </c>
      <c r="T335" t="e">
        <f t="shared" si="58"/>
        <v>#N/A</v>
      </c>
      <c r="U335" t="e">
        <f t="shared" si="58"/>
        <v>#N/A</v>
      </c>
    </row>
    <row r="336" spans="1:21" x14ac:dyDescent="0.2">
      <c r="A336" t="e">
        <f t="shared" si="56"/>
        <v>#N/A</v>
      </c>
      <c r="B336" t="e">
        <f t="shared" si="58"/>
        <v>#N/A</v>
      </c>
      <c r="C336" t="e">
        <f t="shared" si="58"/>
        <v>#N/A</v>
      </c>
      <c r="D336" t="e">
        <f t="shared" si="58"/>
        <v>#N/A</v>
      </c>
      <c r="E336" t="e">
        <f t="shared" si="58"/>
        <v>#N/A</v>
      </c>
      <c r="F336" t="e">
        <f t="shared" si="58"/>
        <v>#N/A</v>
      </c>
      <c r="G336" t="e">
        <f t="shared" si="58"/>
        <v>#N/A</v>
      </c>
      <c r="H336" t="e">
        <f t="shared" si="58"/>
        <v>#N/A</v>
      </c>
      <c r="I336" t="e">
        <f t="shared" si="58"/>
        <v>#N/A</v>
      </c>
      <c r="J336" t="e">
        <f t="shared" si="58"/>
        <v>#N/A</v>
      </c>
      <c r="K336" t="e">
        <f t="shared" si="58"/>
        <v>#N/A</v>
      </c>
      <c r="L336" t="e">
        <f t="shared" si="58"/>
        <v>#N/A</v>
      </c>
      <c r="M336" t="e">
        <f t="shared" si="58"/>
        <v>#N/A</v>
      </c>
      <c r="N336" t="e">
        <f t="shared" si="58"/>
        <v>#N/A</v>
      </c>
      <c r="O336" t="e">
        <f t="shared" si="58"/>
        <v>#N/A</v>
      </c>
      <c r="P336" t="e">
        <f t="shared" si="58"/>
        <v>#N/A</v>
      </c>
      <c r="Q336" t="e">
        <f t="shared" si="58"/>
        <v>#N/A</v>
      </c>
      <c r="R336" t="e">
        <f t="shared" si="58"/>
        <v>#N/A</v>
      </c>
      <c r="S336" t="e">
        <f t="shared" si="58"/>
        <v>#N/A</v>
      </c>
      <c r="T336" t="e">
        <f t="shared" si="58"/>
        <v>#N/A</v>
      </c>
      <c r="U336" t="e">
        <f t="shared" si="58"/>
        <v>#N/A</v>
      </c>
    </row>
    <row r="337" spans="1:21" x14ac:dyDescent="0.2">
      <c r="A337" t="e">
        <f t="shared" si="56"/>
        <v>#N/A</v>
      </c>
      <c r="B337" t="e">
        <f t="shared" si="58"/>
        <v>#N/A</v>
      </c>
      <c r="C337" t="e">
        <f t="shared" si="58"/>
        <v>#N/A</v>
      </c>
      <c r="D337" t="e">
        <f t="shared" si="58"/>
        <v>#N/A</v>
      </c>
      <c r="E337" t="e">
        <f t="shared" si="58"/>
        <v>#N/A</v>
      </c>
      <c r="F337" t="e">
        <f t="shared" si="58"/>
        <v>#N/A</v>
      </c>
      <c r="G337" t="e">
        <f t="shared" si="58"/>
        <v>#N/A</v>
      </c>
      <c r="H337" t="e">
        <f t="shared" si="58"/>
        <v>#N/A</v>
      </c>
      <c r="I337" t="e">
        <f t="shared" si="58"/>
        <v>#N/A</v>
      </c>
      <c r="J337" t="e">
        <f t="shared" si="58"/>
        <v>#N/A</v>
      </c>
      <c r="K337" t="e">
        <f t="shared" si="58"/>
        <v>#N/A</v>
      </c>
      <c r="L337" t="e">
        <f t="shared" si="58"/>
        <v>#N/A</v>
      </c>
      <c r="M337" t="e">
        <f t="shared" si="58"/>
        <v>#N/A</v>
      </c>
      <c r="N337" t="e">
        <f t="shared" si="58"/>
        <v>#N/A</v>
      </c>
      <c r="O337" t="e">
        <f t="shared" si="58"/>
        <v>#N/A</v>
      </c>
      <c r="P337" t="e">
        <f t="shared" si="58"/>
        <v>#N/A</v>
      </c>
      <c r="Q337" t="e">
        <f t="shared" si="58"/>
        <v>#N/A</v>
      </c>
      <c r="R337" t="e">
        <f t="shared" si="58"/>
        <v>#N/A</v>
      </c>
      <c r="S337" t="e">
        <f t="shared" si="58"/>
        <v>#N/A</v>
      </c>
      <c r="T337" t="e">
        <f t="shared" si="58"/>
        <v>#N/A</v>
      </c>
      <c r="U337" t="e">
        <f t="shared" si="58"/>
        <v>#N/A</v>
      </c>
    </row>
    <row r="338" spans="1:21" x14ac:dyDescent="0.2">
      <c r="A338" t="e">
        <f t="shared" si="56"/>
        <v>#N/A</v>
      </c>
      <c r="B338" t="e">
        <f t="shared" si="58"/>
        <v>#N/A</v>
      </c>
      <c r="C338" t="e">
        <f t="shared" si="58"/>
        <v>#N/A</v>
      </c>
      <c r="D338" t="e">
        <f t="shared" si="58"/>
        <v>#N/A</v>
      </c>
      <c r="E338" t="e">
        <f t="shared" si="58"/>
        <v>#N/A</v>
      </c>
      <c r="F338" t="e">
        <f t="shared" si="58"/>
        <v>#N/A</v>
      </c>
      <c r="G338" t="e">
        <f t="shared" si="58"/>
        <v>#N/A</v>
      </c>
      <c r="H338" t="e">
        <f t="shared" si="58"/>
        <v>#N/A</v>
      </c>
      <c r="I338" t="e">
        <f t="shared" si="58"/>
        <v>#N/A</v>
      </c>
      <c r="J338" t="e">
        <f t="shared" si="58"/>
        <v>#N/A</v>
      </c>
      <c r="K338" t="e">
        <f t="shared" si="58"/>
        <v>#N/A</v>
      </c>
      <c r="L338" t="e">
        <f t="shared" si="58"/>
        <v>#N/A</v>
      </c>
      <c r="M338" t="e">
        <f t="shared" si="58"/>
        <v>#N/A</v>
      </c>
      <c r="N338" t="e">
        <f t="shared" si="58"/>
        <v>#N/A</v>
      </c>
      <c r="O338" t="e">
        <f t="shared" si="58"/>
        <v>#N/A</v>
      </c>
      <c r="P338" t="e">
        <f t="shared" si="58"/>
        <v>#N/A</v>
      </c>
      <c r="Q338" t="e">
        <f t="shared" si="58"/>
        <v>#N/A</v>
      </c>
      <c r="R338" t="e">
        <f t="shared" si="58"/>
        <v>#N/A</v>
      </c>
      <c r="S338" t="e">
        <f t="shared" si="58"/>
        <v>#N/A</v>
      </c>
      <c r="T338" t="e">
        <f t="shared" si="58"/>
        <v>#N/A</v>
      </c>
      <c r="U338" t="e">
        <f t="shared" si="58"/>
        <v>#N/A</v>
      </c>
    </row>
    <row r="339" spans="1:21" x14ac:dyDescent="0.2">
      <c r="A339" t="e">
        <f t="shared" si="56"/>
        <v>#N/A</v>
      </c>
      <c r="B339" t="e">
        <f t="shared" si="58"/>
        <v>#N/A</v>
      </c>
      <c r="C339" t="e">
        <f t="shared" si="58"/>
        <v>#N/A</v>
      </c>
      <c r="D339" t="e">
        <f t="shared" si="58"/>
        <v>#N/A</v>
      </c>
      <c r="E339" t="e">
        <f t="shared" si="58"/>
        <v>#N/A</v>
      </c>
      <c r="F339" t="e">
        <f t="shared" si="58"/>
        <v>#N/A</v>
      </c>
      <c r="G339" t="e">
        <f t="shared" si="58"/>
        <v>#N/A</v>
      </c>
      <c r="H339" t="e">
        <f t="shared" si="58"/>
        <v>#N/A</v>
      </c>
      <c r="I339" t="e">
        <f t="shared" si="58"/>
        <v>#N/A</v>
      </c>
      <c r="J339" t="e">
        <f t="shared" si="58"/>
        <v>#N/A</v>
      </c>
      <c r="K339" t="e">
        <f t="shared" si="58"/>
        <v>#N/A</v>
      </c>
      <c r="L339" t="e">
        <f t="shared" si="58"/>
        <v>#N/A</v>
      </c>
      <c r="M339" t="e">
        <f t="shared" si="58"/>
        <v>#N/A</v>
      </c>
      <c r="N339" t="e">
        <f t="shared" si="58"/>
        <v>#N/A</v>
      </c>
      <c r="O339" t="e">
        <f t="shared" si="58"/>
        <v>#N/A</v>
      </c>
      <c r="P339" t="e">
        <f t="shared" si="58"/>
        <v>#N/A</v>
      </c>
      <c r="Q339" t="e">
        <f t="shared" si="58"/>
        <v>#N/A</v>
      </c>
      <c r="R339" t="e">
        <f t="shared" si="58"/>
        <v>#N/A</v>
      </c>
      <c r="S339" t="e">
        <f t="shared" si="58"/>
        <v>#N/A</v>
      </c>
      <c r="T339" t="e">
        <f t="shared" si="58"/>
        <v>#N/A</v>
      </c>
      <c r="U339" t="e">
        <f t="shared" si="58"/>
        <v>#N/A</v>
      </c>
    </row>
    <row r="340" spans="1:21" x14ac:dyDescent="0.2">
      <c r="A340" t="e">
        <f t="shared" si="56"/>
        <v>#N/A</v>
      </c>
      <c r="B340" t="e">
        <f t="shared" si="58"/>
        <v>#N/A</v>
      </c>
      <c r="C340" t="e">
        <f t="shared" si="58"/>
        <v>#N/A</v>
      </c>
      <c r="D340" t="e">
        <f t="shared" si="58"/>
        <v>#N/A</v>
      </c>
      <c r="E340" t="e">
        <f t="shared" si="58"/>
        <v>#N/A</v>
      </c>
      <c r="F340" t="e">
        <f t="shared" si="58"/>
        <v>#N/A</v>
      </c>
      <c r="G340" t="e">
        <f t="shared" si="58"/>
        <v>#N/A</v>
      </c>
      <c r="H340" t="e">
        <f t="shared" si="58"/>
        <v>#N/A</v>
      </c>
      <c r="I340" t="e">
        <f t="shared" si="58"/>
        <v>#N/A</v>
      </c>
      <c r="J340" t="e">
        <f t="shared" si="58"/>
        <v>#N/A</v>
      </c>
      <c r="K340" t="e">
        <f t="shared" si="58"/>
        <v>#N/A</v>
      </c>
      <c r="L340" t="e">
        <f t="shared" si="58"/>
        <v>#N/A</v>
      </c>
      <c r="M340" t="e">
        <f t="shared" si="58"/>
        <v>#N/A</v>
      </c>
      <c r="N340" t="e">
        <f t="shared" si="58"/>
        <v>#N/A</v>
      </c>
      <c r="O340" t="e">
        <f t="shared" si="58"/>
        <v>#N/A</v>
      </c>
      <c r="P340" t="e">
        <f t="shared" si="58"/>
        <v>#N/A</v>
      </c>
      <c r="Q340" t="e">
        <f t="shared" si="58"/>
        <v>#N/A</v>
      </c>
      <c r="R340" t="e">
        <f t="shared" si="58"/>
        <v>#N/A</v>
      </c>
      <c r="S340" t="e">
        <f t="shared" si="58"/>
        <v>#N/A</v>
      </c>
      <c r="T340" t="e">
        <f t="shared" si="58"/>
        <v>#N/A</v>
      </c>
      <c r="U340" t="e">
        <f t="shared" si="58"/>
        <v>#N/A</v>
      </c>
    </row>
    <row r="341" spans="1:21" x14ac:dyDescent="0.2">
      <c r="A341" t="e">
        <f t="shared" si="56"/>
        <v>#N/A</v>
      </c>
      <c r="B341" t="e">
        <f t="shared" si="58"/>
        <v>#N/A</v>
      </c>
      <c r="C341" t="e">
        <f t="shared" si="58"/>
        <v>#N/A</v>
      </c>
      <c r="D341" t="e">
        <f t="shared" si="58"/>
        <v>#N/A</v>
      </c>
      <c r="E341" t="e">
        <f t="shared" si="58"/>
        <v>#N/A</v>
      </c>
      <c r="F341" t="e">
        <f t="shared" si="58"/>
        <v>#N/A</v>
      </c>
      <c r="G341" t="e">
        <f t="shared" si="58"/>
        <v>#N/A</v>
      </c>
      <c r="H341" t="e">
        <f t="shared" si="58"/>
        <v>#N/A</v>
      </c>
      <c r="I341" t="e">
        <f t="shared" si="58"/>
        <v>#N/A</v>
      </c>
      <c r="J341" t="e">
        <f t="shared" si="58"/>
        <v>#N/A</v>
      </c>
      <c r="K341" t="e">
        <f t="shared" si="58"/>
        <v>#N/A</v>
      </c>
      <c r="L341" t="e">
        <f t="shared" si="58"/>
        <v>#N/A</v>
      </c>
      <c r="M341" t="e">
        <f t="shared" si="58"/>
        <v>#N/A</v>
      </c>
      <c r="N341" t="e">
        <f t="shared" si="58"/>
        <v>#N/A</v>
      </c>
      <c r="O341" t="e">
        <f t="shared" si="58"/>
        <v>#N/A</v>
      </c>
      <c r="P341" t="e">
        <f t="shared" si="58"/>
        <v>#N/A</v>
      </c>
      <c r="Q341" t="e">
        <f t="shared" si="58"/>
        <v>#N/A</v>
      </c>
      <c r="R341" t="e">
        <f t="shared" si="58"/>
        <v>#N/A</v>
      </c>
      <c r="S341" t="e">
        <f t="shared" si="58"/>
        <v>#N/A</v>
      </c>
      <c r="T341" t="e">
        <f t="shared" si="58"/>
        <v>#N/A</v>
      </c>
      <c r="U341" t="e">
        <f t="shared" si="58"/>
        <v>#N/A</v>
      </c>
    </row>
    <row r="342" spans="1:21" x14ac:dyDescent="0.2">
      <c r="A342" t="e">
        <f t="shared" si="56"/>
        <v>#N/A</v>
      </c>
      <c r="B342" t="e">
        <f t="shared" si="58"/>
        <v>#N/A</v>
      </c>
      <c r="C342" t="e">
        <f t="shared" si="58"/>
        <v>#N/A</v>
      </c>
      <c r="D342" t="e">
        <f t="shared" si="58"/>
        <v>#N/A</v>
      </c>
      <c r="E342" t="e">
        <f t="shared" si="58"/>
        <v>#N/A</v>
      </c>
      <c r="F342" t="e">
        <f t="shared" si="58"/>
        <v>#N/A</v>
      </c>
      <c r="G342" t="e">
        <f t="shared" si="58"/>
        <v>#N/A</v>
      </c>
      <c r="H342" t="e">
        <f t="shared" si="58"/>
        <v>#N/A</v>
      </c>
      <c r="I342" t="e">
        <f t="shared" si="58"/>
        <v>#N/A</v>
      </c>
      <c r="J342" t="e">
        <f t="shared" si="58"/>
        <v>#N/A</v>
      </c>
      <c r="K342" t="e">
        <f t="shared" si="58"/>
        <v>#N/A</v>
      </c>
      <c r="L342" t="e">
        <f t="shared" si="58"/>
        <v>#N/A</v>
      </c>
      <c r="M342" t="e">
        <f t="shared" si="58"/>
        <v>#N/A</v>
      </c>
      <c r="N342" t="e">
        <f t="shared" si="58"/>
        <v>#N/A</v>
      </c>
      <c r="O342" t="e">
        <f t="shared" si="58"/>
        <v>#N/A</v>
      </c>
      <c r="P342" t="e">
        <f t="shared" si="58"/>
        <v>#N/A</v>
      </c>
      <c r="Q342" t="e">
        <f t="shared" si="58"/>
        <v>#N/A</v>
      </c>
      <c r="R342" t="e">
        <f t="shared" si="58"/>
        <v>#N/A</v>
      </c>
      <c r="S342" t="e">
        <f t="shared" si="58"/>
        <v>#N/A</v>
      </c>
      <c r="T342" t="e">
        <f t="shared" si="58"/>
        <v>#N/A</v>
      </c>
      <c r="U342" t="e">
        <f t="shared" si="58"/>
        <v>#N/A</v>
      </c>
    </row>
    <row r="343" spans="1:21" x14ac:dyDescent="0.2">
      <c r="A343" t="e">
        <f t="shared" si="56"/>
        <v>#N/A</v>
      </c>
      <c r="B343" t="e">
        <f t="shared" si="58"/>
        <v>#N/A</v>
      </c>
      <c r="C343" t="e">
        <f t="shared" si="58"/>
        <v>#N/A</v>
      </c>
      <c r="D343" t="e">
        <f t="shared" si="58"/>
        <v>#N/A</v>
      </c>
      <c r="E343" t="e">
        <f t="shared" si="58"/>
        <v>#N/A</v>
      </c>
      <c r="F343" t="e">
        <f t="shared" si="58"/>
        <v>#N/A</v>
      </c>
      <c r="G343" t="e">
        <f t="shared" si="58"/>
        <v>#N/A</v>
      </c>
      <c r="H343" t="e">
        <f t="shared" si="58"/>
        <v>#N/A</v>
      </c>
      <c r="I343" t="e">
        <f t="shared" si="58"/>
        <v>#N/A</v>
      </c>
      <c r="J343" t="e">
        <f t="shared" si="58"/>
        <v>#N/A</v>
      </c>
      <c r="K343" t="e">
        <f t="shared" si="58"/>
        <v>#N/A</v>
      </c>
      <c r="L343" t="e">
        <f t="shared" si="58"/>
        <v>#N/A</v>
      </c>
      <c r="M343" t="e">
        <f t="shared" si="58"/>
        <v>#N/A</v>
      </c>
      <c r="N343" t="e">
        <f t="shared" si="58"/>
        <v>#N/A</v>
      </c>
      <c r="O343" t="e">
        <f t="shared" si="58"/>
        <v>#N/A</v>
      </c>
      <c r="P343" t="e">
        <f t="shared" si="58"/>
        <v>#N/A</v>
      </c>
      <c r="Q343" t="e">
        <f t="shared" si="58"/>
        <v>#N/A</v>
      </c>
      <c r="R343" t="e">
        <f t="shared" si="58"/>
        <v>#N/A</v>
      </c>
      <c r="S343" t="e">
        <f t="shared" si="58"/>
        <v>#N/A</v>
      </c>
      <c r="T343" t="e">
        <f t="shared" si="58"/>
        <v>#N/A</v>
      </c>
      <c r="U343" t="e">
        <f t="shared" si="58"/>
        <v>#N/A</v>
      </c>
    </row>
    <row r="344" spans="1:21" x14ac:dyDescent="0.2">
      <c r="A344" t="e">
        <f t="shared" si="56"/>
        <v>#N/A</v>
      </c>
      <c r="B344" t="e">
        <f t="shared" si="58"/>
        <v>#N/A</v>
      </c>
      <c r="C344" t="e">
        <f t="shared" si="58"/>
        <v>#N/A</v>
      </c>
      <c r="D344" t="e">
        <f t="shared" si="58"/>
        <v>#N/A</v>
      </c>
      <c r="E344" t="e">
        <f t="shared" si="58"/>
        <v>#N/A</v>
      </c>
      <c r="F344" t="e">
        <f t="shared" si="58"/>
        <v>#N/A</v>
      </c>
      <c r="G344" t="e">
        <f t="shared" si="58"/>
        <v>#N/A</v>
      </c>
      <c r="H344" t="e">
        <f t="shared" si="58"/>
        <v>#N/A</v>
      </c>
      <c r="I344" t="e">
        <f t="shared" si="58"/>
        <v>#N/A</v>
      </c>
      <c r="J344" t="e">
        <f t="shared" si="58"/>
        <v>#N/A</v>
      </c>
      <c r="K344" t="e">
        <f t="shared" si="58"/>
        <v>#N/A</v>
      </c>
      <c r="L344" t="e">
        <f t="shared" si="58"/>
        <v>#N/A</v>
      </c>
      <c r="M344" t="e">
        <f t="shared" si="58"/>
        <v>#N/A</v>
      </c>
      <c r="N344" t="e">
        <f t="shared" si="58"/>
        <v>#N/A</v>
      </c>
      <c r="O344" t="e">
        <f t="shared" si="58"/>
        <v>#N/A</v>
      </c>
      <c r="P344" t="e">
        <f t="shared" si="58"/>
        <v>#N/A</v>
      </c>
      <c r="Q344" t="e">
        <f t="shared" si="58"/>
        <v>#N/A</v>
      </c>
      <c r="R344" t="e">
        <f t="shared" si="58"/>
        <v>#N/A</v>
      </c>
      <c r="S344" t="e">
        <f t="shared" si="58"/>
        <v>#N/A</v>
      </c>
      <c r="T344" t="e">
        <f t="shared" si="58"/>
        <v>#N/A</v>
      </c>
      <c r="U344" t="e">
        <f t="shared" si="58"/>
        <v>#N/A</v>
      </c>
    </row>
    <row r="345" spans="1:21" x14ac:dyDescent="0.2">
      <c r="A345" t="e">
        <f t="shared" si="56"/>
        <v>#N/A</v>
      </c>
      <c r="B345" t="e">
        <f t="shared" si="58"/>
        <v>#N/A</v>
      </c>
      <c r="C345" t="e">
        <f t="shared" si="58"/>
        <v>#N/A</v>
      </c>
      <c r="D345" t="e">
        <f t="shared" si="58"/>
        <v>#N/A</v>
      </c>
      <c r="E345" t="e">
        <f t="shared" si="58"/>
        <v>#N/A</v>
      </c>
      <c r="F345" t="e">
        <f t="shared" si="58"/>
        <v>#N/A</v>
      </c>
      <c r="G345" t="e">
        <f t="shared" si="58"/>
        <v>#N/A</v>
      </c>
      <c r="H345" t="e">
        <f t="shared" si="58"/>
        <v>#N/A</v>
      </c>
      <c r="I345" t="e">
        <f t="shared" si="58"/>
        <v>#N/A</v>
      </c>
      <c r="J345" t="e">
        <f t="shared" si="58"/>
        <v>#N/A</v>
      </c>
      <c r="K345" t="e">
        <f t="shared" si="58"/>
        <v>#N/A</v>
      </c>
      <c r="L345" t="e">
        <f t="shared" si="58"/>
        <v>#N/A</v>
      </c>
      <c r="M345" t="e">
        <f t="shared" si="58"/>
        <v>#N/A</v>
      </c>
      <c r="N345" t="e">
        <f t="shared" si="58"/>
        <v>#N/A</v>
      </c>
      <c r="O345" t="e">
        <f t="shared" si="58"/>
        <v>#N/A</v>
      </c>
      <c r="P345" t="e">
        <f t="shared" si="58"/>
        <v>#N/A</v>
      </c>
      <c r="Q345" t="e">
        <f t="shared" si="58"/>
        <v>#N/A</v>
      </c>
      <c r="R345" t="e">
        <f t="shared" si="58"/>
        <v>#N/A</v>
      </c>
      <c r="S345" t="e">
        <f t="shared" si="58"/>
        <v>#N/A</v>
      </c>
      <c r="T345" t="e">
        <f t="shared" si="58"/>
        <v>#N/A</v>
      </c>
      <c r="U345" t="e">
        <f t="shared" si="58"/>
        <v>#N/A</v>
      </c>
    </row>
    <row r="346" spans="1:21" x14ac:dyDescent="0.2">
      <c r="A346" t="e">
        <f t="shared" si="56"/>
        <v>#N/A</v>
      </c>
      <c r="B346" t="e">
        <f t="shared" si="58"/>
        <v>#N/A</v>
      </c>
      <c r="C346" t="e">
        <f t="shared" si="58"/>
        <v>#N/A</v>
      </c>
      <c r="D346" t="e">
        <f t="shared" si="58"/>
        <v>#N/A</v>
      </c>
      <c r="E346" t="e">
        <f t="shared" si="58"/>
        <v>#N/A</v>
      </c>
      <c r="F346" t="e">
        <f t="shared" si="58"/>
        <v>#N/A</v>
      </c>
      <c r="G346" t="e">
        <f t="shared" si="58"/>
        <v>#N/A</v>
      </c>
      <c r="H346" t="e">
        <f t="shared" si="58"/>
        <v>#N/A</v>
      </c>
      <c r="I346" t="e">
        <f t="shared" si="58"/>
        <v>#N/A</v>
      </c>
      <c r="J346" t="e">
        <f t="shared" si="58"/>
        <v>#N/A</v>
      </c>
      <c r="K346" t="e">
        <f t="shared" si="58"/>
        <v>#N/A</v>
      </c>
      <c r="L346" t="e">
        <f t="shared" si="58"/>
        <v>#N/A</v>
      </c>
      <c r="M346" t="e">
        <f t="shared" si="58"/>
        <v>#N/A</v>
      </c>
      <c r="N346" t="e">
        <f t="shared" si="58"/>
        <v>#N/A</v>
      </c>
      <c r="O346" t="e">
        <f t="shared" si="58"/>
        <v>#N/A</v>
      </c>
      <c r="P346" t="e">
        <f t="shared" si="58"/>
        <v>#N/A</v>
      </c>
      <c r="Q346" t="e">
        <f t="shared" si="58"/>
        <v>#N/A</v>
      </c>
      <c r="R346" t="e">
        <f t="shared" si="58"/>
        <v>#N/A</v>
      </c>
      <c r="S346" t="e">
        <f t="shared" si="58"/>
        <v>#N/A</v>
      </c>
      <c r="T346" t="e">
        <f t="shared" si="58"/>
        <v>#N/A</v>
      </c>
      <c r="U346" t="e">
        <f t="shared" si="58"/>
        <v>#N/A</v>
      </c>
    </row>
    <row r="347" spans="1:21" x14ac:dyDescent="0.2">
      <c r="A347" t="e">
        <f t="shared" si="56"/>
        <v>#N/A</v>
      </c>
      <c r="B347" t="e">
        <f t="shared" si="58"/>
        <v>#N/A</v>
      </c>
      <c r="C347" t="e">
        <f t="shared" si="58"/>
        <v>#N/A</v>
      </c>
      <c r="D347" t="e">
        <f t="shared" si="58"/>
        <v>#N/A</v>
      </c>
      <c r="E347" t="e">
        <f t="shared" si="58"/>
        <v>#N/A</v>
      </c>
      <c r="F347" t="e">
        <f t="shared" si="58"/>
        <v>#N/A</v>
      </c>
      <c r="G347" t="e">
        <f t="shared" si="58"/>
        <v>#N/A</v>
      </c>
      <c r="H347" t="e">
        <f t="shared" si="58"/>
        <v>#N/A</v>
      </c>
      <c r="I347" t="e">
        <f t="shared" si="58"/>
        <v>#N/A</v>
      </c>
      <c r="J347" t="e">
        <f t="shared" si="58"/>
        <v>#N/A</v>
      </c>
      <c r="K347" t="e">
        <f t="shared" si="58"/>
        <v>#N/A</v>
      </c>
      <c r="L347" t="e">
        <f t="shared" si="58"/>
        <v>#N/A</v>
      </c>
      <c r="M347" t="e">
        <f t="shared" si="58"/>
        <v>#N/A</v>
      </c>
      <c r="N347" t="e">
        <f t="shared" si="58"/>
        <v>#N/A</v>
      </c>
      <c r="O347" t="e">
        <f t="shared" si="58"/>
        <v>#N/A</v>
      </c>
      <c r="P347" t="e">
        <f t="shared" si="58"/>
        <v>#N/A</v>
      </c>
      <c r="Q347" t="e">
        <f t="shared" si="58"/>
        <v>#N/A</v>
      </c>
      <c r="R347" t="e">
        <f t="shared" si="58"/>
        <v>#N/A</v>
      </c>
      <c r="S347" t="e">
        <f t="shared" si="58"/>
        <v>#N/A</v>
      </c>
      <c r="T347" t="e">
        <f t="shared" si="58"/>
        <v>#N/A</v>
      </c>
      <c r="U347" t="e">
        <f t="shared" si="58"/>
        <v>#N/A</v>
      </c>
    </row>
    <row r="348" spans="1:21" x14ac:dyDescent="0.2">
      <c r="A348" t="e">
        <f t="shared" si="56"/>
        <v>#N/A</v>
      </c>
      <c r="B348" t="e">
        <f t="shared" ref="B348:U358" si="59">IF((B242^2/B$258)*(B298/(1-B298)^2)/(2)&gt;1,TRUE)</f>
        <v>#N/A</v>
      </c>
      <c r="C348" t="e">
        <f t="shared" si="59"/>
        <v>#N/A</v>
      </c>
      <c r="D348" t="e">
        <f t="shared" si="59"/>
        <v>#N/A</v>
      </c>
      <c r="E348" t="e">
        <f t="shared" si="59"/>
        <v>#N/A</v>
      </c>
      <c r="F348" t="e">
        <f t="shared" si="59"/>
        <v>#N/A</v>
      </c>
      <c r="G348" t="e">
        <f t="shared" si="59"/>
        <v>#N/A</v>
      </c>
      <c r="H348" t="e">
        <f t="shared" si="59"/>
        <v>#N/A</v>
      </c>
      <c r="I348" t="e">
        <f t="shared" si="59"/>
        <v>#N/A</v>
      </c>
      <c r="J348" t="e">
        <f t="shared" si="59"/>
        <v>#N/A</v>
      </c>
      <c r="K348" t="e">
        <f t="shared" si="59"/>
        <v>#N/A</v>
      </c>
      <c r="L348" t="e">
        <f t="shared" si="59"/>
        <v>#N/A</v>
      </c>
      <c r="M348" t="e">
        <f t="shared" si="59"/>
        <v>#N/A</v>
      </c>
      <c r="N348" t="e">
        <f t="shared" si="59"/>
        <v>#N/A</v>
      </c>
      <c r="O348" t="e">
        <f t="shared" si="59"/>
        <v>#N/A</v>
      </c>
      <c r="P348" t="e">
        <f t="shared" si="59"/>
        <v>#N/A</v>
      </c>
      <c r="Q348" t="e">
        <f t="shared" si="59"/>
        <v>#N/A</v>
      </c>
      <c r="R348" t="e">
        <f t="shared" si="59"/>
        <v>#N/A</v>
      </c>
      <c r="S348" t="e">
        <f t="shared" si="59"/>
        <v>#N/A</v>
      </c>
      <c r="T348" t="e">
        <f t="shared" si="59"/>
        <v>#N/A</v>
      </c>
      <c r="U348" t="e">
        <f t="shared" si="59"/>
        <v>#N/A</v>
      </c>
    </row>
    <row r="349" spans="1:21" x14ac:dyDescent="0.2">
      <c r="A349" t="e">
        <f t="shared" si="56"/>
        <v>#N/A</v>
      </c>
      <c r="B349" t="e">
        <f t="shared" si="59"/>
        <v>#N/A</v>
      </c>
      <c r="C349" t="e">
        <f t="shared" si="59"/>
        <v>#N/A</v>
      </c>
      <c r="D349" t="e">
        <f t="shared" si="59"/>
        <v>#N/A</v>
      </c>
      <c r="E349" t="e">
        <f t="shared" si="59"/>
        <v>#N/A</v>
      </c>
      <c r="F349" t="e">
        <f t="shared" si="59"/>
        <v>#N/A</v>
      </c>
      <c r="G349" t="e">
        <f t="shared" si="59"/>
        <v>#N/A</v>
      </c>
      <c r="H349" t="e">
        <f t="shared" si="59"/>
        <v>#N/A</v>
      </c>
      <c r="I349" t="e">
        <f t="shared" si="59"/>
        <v>#N/A</v>
      </c>
      <c r="J349" t="e">
        <f t="shared" si="59"/>
        <v>#N/A</v>
      </c>
      <c r="K349" t="e">
        <f t="shared" si="59"/>
        <v>#N/A</v>
      </c>
      <c r="L349" t="e">
        <f t="shared" si="59"/>
        <v>#N/A</v>
      </c>
      <c r="M349" t="e">
        <f t="shared" si="59"/>
        <v>#N/A</v>
      </c>
      <c r="N349" t="e">
        <f t="shared" si="59"/>
        <v>#N/A</v>
      </c>
      <c r="O349" t="e">
        <f t="shared" si="59"/>
        <v>#N/A</v>
      </c>
      <c r="P349" t="e">
        <f t="shared" si="59"/>
        <v>#N/A</v>
      </c>
      <c r="Q349" t="e">
        <f t="shared" si="59"/>
        <v>#N/A</v>
      </c>
      <c r="R349" t="e">
        <f t="shared" si="59"/>
        <v>#N/A</v>
      </c>
      <c r="S349" t="e">
        <f t="shared" si="59"/>
        <v>#N/A</v>
      </c>
      <c r="T349" t="e">
        <f t="shared" si="59"/>
        <v>#N/A</v>
      </c>
      <c r="U349" t="e">
        <f t="shared" si="59"/>
        <v>#N/A</v>
      </c>
    </row>
    <row r="350" spans="1:21" x14ac:dyDescent="0.2">
      <c r="A350" t="e">
        <f t="shared" si="56"/>
        <v>#N/A</v>
      </c>
      <c r="B350" t="e">
        <f t="shared" si="59"/>
        <v>#N/A</v>
      </c>
      <c r="C350" t="e">
        <f t="shared" si="59"/>
        <v>#N/A</v>
      </c>
      <c r="D350" t="e">
        <f t="shared" si="59"/>
        <v>#N/A</v>
      </c>
      <c r="E350" t="e">
        <f t="shared" si="59"/>
        <v>#N/A</v>
      </c>
      <c r="F350" t="e">
        <f t="shared" si="59"/>
        <v>#N/A</v>
      </c>
      <c r="G350" t="e">
        <f t="shared" si="59"/>
        <v>#N/A</v>
      </c>
      <c r="H350" t="e">
        <f t="shared" si="59"/>
        <v>#N/A</v>
      </c>
      <c r="I350" t="e">
        <f t="shared" si="59"/>
        <v>#N/A</v>
      </c>
      <c r="J350" t="e">
        <f t="shared" si="59"/>
        <v>#N/A</v>
      </c>
      <c r="K350" t="e">
        <f t="shared" si="59"/>
        <v>#N/A</v>
      </c>
      <c r="L350" t="e">
        <f t="shared" si="59"/>
        <v>#N/A</v>
      </c>
      <c r="M350" t="e">
        <f t="shared" si="59"/>
        <v>#N/A</v>
      </c>
      <c r="N350" t="e">
        <f t="shared" si="59"/>
        <v>#N/A</v>
      </c>
      <c r="O350" t="e">
        <f t="shared" si="59"/>
        <v>#N/A</v>
      </c>
      <c r="P350" t="e">
        <f t="shared" si="59"/>
        <v>#N/A</v>
      </c>
      <c r="Q350" t="e">
        <f t="shared" si="59"/>
        <v>#N/A</v>
      </c>
      <c r="R350" t="e">
        <f t="shared" si="59"/>
        <v>#N/A</v>
      </c>
      <c r="S350" t="e">
        <f t="shared" si="59"/>
        <v>#N/A</v>
      </c>
      <c r="T350" t="e">
        <f t="shared" si="59"/>
        <v>#N/A</v>
      </c>
      <c r="U350" t="e">
        <f t="shared" si="59"/>
        <v>#N/A</v>
      </c>
    </row>
    <row r="351" spans="1:21" x14ac:dyDescent="0.2">
      <c r="A351" t="e">
        <f t="shared" si="56"/>
        <v>#N/A</v>
      </c>
      <c r="B351" t="e">
        <f t="shared" si="59"/>
        <v>#N/A</v>
      </c>
      <c r="C351" t="e">
        <f t="shared" si="59"/>
        <v>#N/A</v>
      </c>
      <c r="D351" t="e">
        <f t="shared" si="59"/>
        <v>#N/A</v>
      </c>
      <c r="E351" t="e">
        <f t="shared" si="59"/>
        <v>#N/A</v>
      </c>
      <c r="F351" t="e">
        <f t="shared" si="59"/>
        <v>#N/A</v>
      </c>
      <c r="G351" t="e">
        <f t="shared" si="59"/>
        <v>#N/A</v>
      </c>
      <c r="H351" t="e">
        <f t="shared" si="59"/>
        <v>#N/A</v>
      </c>
      <c r="I351" t="e">
        <f t="shared" si="59"/>
        <v>#N/A</v>
      </c>
      <c r="J351" t="e">
        <f t="shared" si="59"/>
        <v>#N/A</v>
      </c>
      <c r="K351" t="e">
        <f t="shared" si="59"/>
        <v>#N/A</v>
      </c>
      <c r="L351" t="e">
        <f t="shared" si="59"/>
        <v>#N/A</v>
      </c>
      <c r="M351" t="e">
        <f t="shared" si="59"/>
        <v>#N/A</v>
      </c>
      <c r="N351" t="e">
        <f t="shared" si="59"/>
        <v>#N/A</v>
      </c>
      <c r="O351" t="e">
        <f t="shared" si="59"/>
        <v>#N/A</v>
      </c>
      <c r="P351" t="e">
        <f t="shared" si="59"/>
        <v>#N/A</v>
      </c>
      <c r="Q351" t="e">
        <f t="shared" si="59"/>
        <v>#N/A</v>
      </c>
      <c r="R351" t="e">
        <f t="shared" si="59"/>
        <v>#N/A</v>
      </c>
      <c r="S351" t="e">
        <f t="shared" si="59"/>
        <v>#N/A</v>
      </c>
      <c r="T351" t="e">
        <f t="shared" si="59"/>
        <v>#N/A</v>
      </c>
      <c r="U351" t="e">
        <f t="shared" si="59"/>
        <v>#N/A</v>
      </c>
    </row>
    <row r="352" spans="1:21" x14ac:dyDescent="0.2">
      <c r="A352" t="e">
        <f t="shared" si="56"/>
        <v>#N/A</v>
      </c>
      <c r="B352" t="e">
        <f t="shared" si="59"/>
        <v>#N/A</v>
      </c>
      <c r="C352" t="e">
        <f t="shared" si="59"/>
        <v>#N/A</v>
      </c>
      <c r="D352" t="e">
        <f t="shared" si="59"/>
        <v>#N/A</v>
      </c>
      <c r="E352" t="e">
        <f t="shared" si="59"/>
        <v>#N/A</v>
      </c>
      <c r="F352" t="e">
        <f t="shared" si="59"/>
        <v>#N/A</v>
      </c>
      <c r="G352" t="e">
        <f t="shared" si="59"/>
        <v>#N/A</v>
      </c>
      <c r="H352" t="e">
        <f t="shared" si="59"/>
        <v>#N/A</v>
      </c>
      <c r="I352" t="e">
        <f t="shared" si="59"/>
        <v>#N/A</v>
      </c>
      <c r="J352" t="e">
        <f t="shared" si="59"/>
        <v>#N/A</v>
      </c>
      <c r="K352" t="e">
        <f t="shared" si="59"/>
        <v>#N/A</v>
      </c>
      <c r="L352" t="e">
        <f t="shared" si="59"/>
        <v>#N/A</v>
      </c>
      <c r="M352" t="e">
        <f t="shared" si="59"/>
        <v>#N/A</v>
      </c>
      <c r="N352" t="e">
        <f t="shared" si="59"/>
        <v>#N/A</v>
      </c>
      <c r="O352" t="e">
        <f t="shared" si="59"/>
        <v>#N/A</v>
      </c>
      <c r="P352" t="e">
        <f t="shared" si="59"/>
        <v>#N/A</v>
      </c>
      <c r="Q352" t="e">
        <f t="shared" si="59"/>
        <v>#N/A</v>
      </c>
      <c r="R352" t="e">
        <f t="shared" si="59"/>
        <v>#N/A</v>
      </c>
      <c r="S352" t="e">
        <f t="shared" si="59"/>
        <v>#N/A</v>
      </c>
      <c r="T352" t="e">
        <f t="shared" si="59"/>
        <v>#N/A</v>
      </c>
      <c r="U352" t="e">
        <f t="shared" si="59"/>
        <v>#N/A</v>
      </c>
    </row>
    <row r="353" spans="1:21" x14ac:dyDescent="0.2">
      <c r="A353" t="e">
        <f t="shared" si="56"/>
        <v>#N/A</v>
      </c>
      <c r="B353" t="e">
        <f t="shared" si="59"/>
        <v>#N/A</v>
      </c>
      <c r="C353" t="e">
        <f t="shared" si="59"/>
        <v>#N/A</v>
      </c>
      <c r="D353" t="e">
        <f t="shared" si="59"/>
        <v>#N/A</v>
      </c>
      <c r="E353" t="e">
        <f t="shared" si="59"/>
        <v>#N/A</v>
      </c>
      <c r="F353" t="e">
        <f t="shared" si="59"/>
        <v>#N/A</v>
      </c>
      <c r="G353" t="e">
        <f t="shared" si="59"/>
        <v>#N/A</v>
      </c>
      <c r="H353" t="e">
        <f t="shared" si="59"/>
        <v>#N/A</v>
      </c>
      <c r="I353" t="e">
        <f t="shared" si="59"/>
        <v>#N/A</v>
      </c>
      <c r="J353" t="e">
        <f t="shared" si="59"/>
        <v>#N/A</v>
      </c>
      <c r="K353" t="e">
        <f t="shared" si="59"/>
        <v>#N/A</v>
      </c>
      <c r="L353" t="e">
        <f t="shared" si="59"/>
        <v>#N/A</v>
      </c>
      <c r="M353" t="e">
        <f t="shared" si="59"/>
        <v>#N/A</v>
      </c>
      <c r="N353" t="e">
        <f t="shared" si="59"/>
        <v>#N/A</v>
      </c>
      <c r="O353" t="e">
        <f t="shared" si="59"/>
        <v>#N/A</v>
      </c>
      <c r="P353" t="e">
        <f t="shared" si="59"/>
        <v>#N/A</v>
      </c>
      <c r="Q353" t="e">
        <f t="shared" si="59"/>
        <v>#N/A</v>
      </c>
      <c r="R353" t="e">
        <f t="shared" si="59"/>
        <v>#N/A</v>
      </c>
      <c r="S353" t="e">
        <f t="shared" si="59"/>
        <v>#N/A</v>
      </c>
      <c r="T353" t="e">
        <f t="shared" si="59"/>
        <v>#N/A</v>
      </c>
      <c r="U353" t="e">
        <f t="shared" si="59"/>
        <v>#N/A</v>
      </c>
    </row>
    <row r="354" spans="1:21" x14ac:dyDescent="0.2">
      <c r="A354" t="e">
        <f t="shared" si="56"/>
        <v>#N/A</v>
      </c>
      <c r="B354" t="e">
        <f t="shared" si="59"/>
        <v>#N/A</v>
      </c>
      <c r="C354" t="e">
        <f t="shared" si="59"/>
        <v>#N/A</v>
      </c>
      <c r="D354" t="e">
        <f t="shared" si="59"/>
        <v>#N/A</v>
      </c>
      <c r="E354" t="e">
        <f t="shared" si="59"/>
        <v>#N/A</v>
      </c>
      <c r="F354" t="e">
        <f t="shared" si="59"/>
        <v>#N/A</v>
      </c>
      <c r="G354" t="e">
        <f t="shared" si="59"/>
        <v>#N/A</v>
      </c>
      <c r="H354" t="e">
        <f t="shared" si="59"/>
        <v>#N/A</v>
      </c>
      <c r="I354" t="e">
        <f t="shared" si="59"/>
        <v>#N/A</v>
      </c>
      <c r="J354" t="e">
        <f t="shared" si="59"/>
        <v>#N/A</v>
      </c>
      <c r="K354" t="e">
        <f t="shared" si="59"/>
        <v>#N/A</v>
      </c>
      <c r="L354" t="e">
        <f t="shared" si="59"/>
        <v>#N/A</v>
      </c>
      <c r="M354" t="e">
        <f t="shared" si="59"/>
        <v>#N/A</v>
      </c>
      <c r="N354" t="e">
        <f t="shared" si="59"/>
        <v>#N/A</v>
      </c>
      <c r="O354" t="e">
        <f t="shared" si="59"/>
        <v>#N/A</v>
      </c>
      <c r="P354" t="e">
        <f t="shared" si="59"/>
        <v>#N/A</v>
      </c>
      <c r="Q354" t="e">
        <f t="shared" si="59"/>
        <v>#N/A</v>
      </c>
      <c r="R354" t="e">
        <f t="shared" si="59"/>
        <v>#N/A</v>
      </c>
      <c r="S354" t="e">
        <f t="shared" si="59"/>
        <v>#N/A</v>
      </c>
      <c r="T354" t="e">
        <f t="shared" si="59"/>
        <v>#N/A</v>
      </c>
      <c r="U354" t="e">
        <f t="shared" si="59"/>
        <v>#N/A</v>
      </c>
    </row>
    <row r="355" spans="1:21" x14ac:dyDescent="0.2">
      <c r="A355" t="e">
        <f t="shared" si="56"/>
        <v>#N/A</v>
      </c>
      <c r="B355" t="e">
        <f t="shared" si="59"/>
        <v>#N/A</v>
      </c>
      <c r="C355" t="e">
        <f t="shared" si="59"/>
        <v>#N/A</v>
      </c>
      <c r="D355" t="e">
        <f t="shared" si="59"/>
        <v>#N/A</v>
      </c>
      <c r="E355" t="e">
        <f t="shared" si="59"/>
        <v>#N/A</v>
      </c>
      <c r="F355" t="e">
        <f t="shared" si="59"/>
        <v>#N/A</v>
      </c>
      <c r="G355" t="e">
        <f t="shared" si="59"/>
        <v>#N/A</v>
      </c>
      <c r="H355" t="e">
        <f t="shared" si="59"/>
        <v>#N/A</v>
      </c>
      <c r="I355" t="e">
        <f t="shared" si="59"/>
        <v>#N/A</v>
      </c>
      <c r="J355" t="e">
        <f t="shared" si="59"/>
        <v>#N/A</v>
      </c>
      <c r="K355" t="e">
        <f t="shared" si="59"/>
        <v>#N/A</v>
      </c>
      <c r="L355" t="e">
        <f t="shared" si="59"/>
        <v>#N/A</v>
      </c>
      <c r="M355" t="e">
        <f t="shared" si="59"/>
        <v>#N/A</v>
      </c>
      <c r="N355" t="e">
        <f t="shared" si="59"/>
        <v>#N/A</v>
      </c>
      <c r="O355" t="e">
        <f t="shared" si="59"/>
        <v>#N/A</v>
      </c>
      <c r="P355" t="e">
        <f t="shared" si="59"/>
        <v>#N/A</v>
      </c>
      <c r="Q355" t="e">
        <f t="shared" si="59"/>
        <v>#N/A</v>
      </c>
      <c r="R355" t="e">
        <f t="shared" si="59"/>
        <v>#N/A</v>
      </c>
      <c r="S355" t="e">
        <f t="shared" si="59"/>
        <v>#N/A</v>
      </c>
      <c r="T355" t="e">
        <f t="shared" si="59"/>
        <v>#N/A</v>
      </c>
      <c r="U355" t="e">
        <f t="shared" si="59"/>
        <v>#N/A</v>
      </c>
    </row>
    <row r="356" spans="1:21" x14ac:dyDescent="0.2">
      <c r="A356" t="e">
        <f t="shared" si="56"/>
        <v>#N/A</v>
      </c>
      <c r="B356" t="e">
        <f t="shared" si="59"/>
        <v>#N/A</v>
      </c>
      <c r="C356" t="e">
        <f t="shared" si="59"/>
        <v>#N/A</v>
      </c>
      <c r="D356" t="e">
        <f t="shared" si="59"/>
        <v>#N/A</v>
      </c>
      <c r="E356" t="e">
        <f t="shared" si="59"/>
        <v>#N/A</v>
      </c>
      <c r="F356" t="e">
        <f t="shared" si="59"/>
        <v>#N/A</v>
      </c>
      <c r="G356" t="e">
        <f t="shared" si="59"/>
        <v>#N/A</v>
      </c>
      <c r="H356" t="e">
        <f t="shared" si="59"/>
        <v>#N/A</v>
      </c>
      <c r="I356" t="e">
        <f t="shared" si="59"/>
        <v>#N/A</v>
      </c>
      <c r="J356" t="e">
        <f t="shared" si="59"/>
        <v>#N/A</v>
      </c>
      <c r="K356" t="e">
        <f t="shared" si="59"/>
        <v>#N/A</v>
      </c>
      <c r="L356" t="e">
        <f t="shared" si="59"/>
        <v>#N/A</v>
      </c>
      <c r="M356" t="e">
        <f t="shared" si="59"/>
        <v>#N/A</v>
      </c>
      <c r="N356" t="e">
        <f t="shared" si="59"/>
        <v>#N/A</v>
      </c>
      <c r="O356" t="e">
        <f t="shared" si="59"/>
        <v>#N/A</v>
      </c>
      <c r="P356" t="e">
        <f t="shared" si="59"/>
        <v>#N/A</v>
      </c>
      <c r="Q356" t="e">
        <f t="shared" si="59"/>
        <v>#N/A</v>
      </c>
      <c r="R356" t="e">
        <f t="shared" si="59"/>
        <v>#N/A</v>
      </c>
      <c r="S356" t="e">
        <f t="shared" si="59"/>
        <v>#N/A</v>
      </c>
      <c r="T356" t="e">
        <f t="shared" si="59"/>
        <v>#N/A</v>
      </c>
      <c r="U356" t="e">
        <f t="shared" si="59"/>
        <v>#N/A</v>
      </c>
    </row>
    <row r="357" spans="1:21" x14ac:dyDescent="0.2">
      <c r="A357" t="e">
        <f t="shared" si="56"/>
        <v>#N/A</v>
      </c>
      <c r="B357" t="e">
        <f t="shared" si="59"/>
        <v>#N/A</v>
      </c>
      <c r="C357" t="e">
        <f t="shared" si="59"/>
        <v>#N/A</v>
      </c>
      <c r="D357" t="e">
        <f t="shared" si="59"/>
        <v>#N/A</v>
      </c>
      <c r="E357" t="e">
        <f t="shared" si="59"/>
        <v>#N/A</v>
      </c>
      <c r="F357" t="e">
        <f t="shared" si="59"/>
        <v>#N/A</v>
      </c>
      <c r="G357" t="e">
        <f t="shared" si="59"/>
        <v>#N/A</v>
      </c>
      <c r="H357" t="e">
        <f t="shared" si="59"/>
        <v>#N/A</v>
      </c>
      <c r="I357" t="e">
        <f t="shared" si="59"/>
        <v>#N/A</v>
      </c>
      <c r="J357" t="e">
        <f t="shared" si="59"/>
        <v>#N/A</v>
      </c>
      <c r="K357" t="e">
        <f t="shared" si="59"/>
        <v>#N/A</v>
      </c>
      <c r="L357" t="e">
        <f t="shared" si="59"/>
        <v>#N/A</v>
      </c>
      <c r="M357" t="e">
        <f t="shared" si="59"/>
        <v>#N/A</v>
      </c>
      <c r="N357" t="e">
        <f t="shared" si="59"/>
        <v>#N/A</v>
      </c>
      <c r="O357" t="e">
        <f t="shared" si="59"/>
        <v>#N/A</v>
      </c>
      <c r="P357" t="e">
        <f t="shared" si="59"/>
        <v>#N/A</v>
      </c>
      <c r="Q357" t="e">
        <f t="shared" si="59"/>
        <v>#N/A</v>
      </c>
      <c r="R357" t="e">
        <f t="shared" si="59"/>
        <v>#N/A</v>
      </c>
      <c r="S357" t="e">
        <f t="shared" si="59"/>
        <v>#N/A</v>
      </c>
      <c r="T357" t="e">
        <f t="shared" si="59"/>
        <v>#N/A</v>
      </c>
      <c r="U357" t="e">
        <f t="shared" si="59"/>
        <v>#N/A</v>
      </c>
    </row>
    <row r="358" spans="1:21" x14ac:dyDescent="0.2">
      <c r="A358" t="e">
        <f t="shared" si="56"/>
        <v>#N/A</v>
      </c>
      <c r="B358" t="e">
        <f t="shared" si="59"/>
        <v>#N/A</v>
      </c>
      <c r="C358" t="e">
        <f t="shared" si="59"/>
        <v>#N/A</v>
      </c>
      <c r="D358" t="e">
        <f t="shared" si="59"/>
        <v>#N/A</v>
      </c>
      <c r="E358" t="e">
        <f t="shared" si="59"/>
        <v>#N/A</v>
      </c>
      <c r="F358" t="e">
        <f t="shared" si="59"/>
        <v>#N/A</v>
      </c>
      <c r="G358" t="e">
        <f t="shared" si="59"/>
        <v>#N/A</v>
      </c>
      <c r="H358" t="e">
        <f t="shared" si="59"/>
        <v>#N/A</v>
      </c>
      <c r="I358" t="e">
        <f t="shared" si="59"/>
        <v>#N/A</v>
      </c>
      <c r="J358" t="e">
        <f t="shared" si="59"/>
        <v>#N/A</v>
      </c>
      <c r="K358" t="e">
        <f t="shared" si="59"/>
        <v>#N/A</v>
      </c>
      <c r="L358" t="e">
        <f t="shared" si="59"/>
        <v>#N/A</v>
      </c>
      <c r="M358" t="e">
        <f t="shared" si="59"/>
        <v>#N/A</v>
      </c>
      <c r="N358" t="e">
        <f t="shared" si="59"/>
        <v>#N/A</v>
      </c>
      <c r="O358" t="e">
        <f t="shared" si="59"/>
        <v>#N/A</v>
      </c>
      <c r="P358" t="e">
        <f t="shared" si="59"/>
        <v>#N/A</v>
      </c>
      <c r="Q358" t="e">
        <f t="shared" si="59"/>
        <v>#N/A</v>
      </c>
      <c r="R358" t="e">
        <f t="shared" si="59"/>
        <v>#N/A</v>
      </c>
      <c r="S358" t="e">
        <f t="shared" si="59"/>
        <v>#N/A</v>
      </c>
      <c r="T358" t="e">
        <f t="shared" si="59"/>
        <v>#N/A</v>
      </c>
      <c r="U358" t="e">
        <f t="shared" si="59"/>
        <v>#N/A</v>
      </c>
    </row>
    <row r="359" spans="1:21" x14ac:dyDescent="0.2">
      <c r="A359" t="str">
        <f t="array" ref="A359">_xlfn.TEXTJOIN(", ",TRUE,IF(_xlfn._xlws.FILTER(A$309:A$358,ISLOGICAL(A$309:A$358)),_xlfn._xlws.FILTER(A102:A151,ISLOGICAL(A$309:A$358)),""))</f>
        <v>29.327523196975</v>
      </c>
      <c r="B359" t="e" vm="2">
        <f t="array" ref="B359">_xlfn.TEXTJOIN(", ",TRUE,IF(_xlfn._xlws.FILTER(B$309:B$358,ISLOGICAL(B$309:B$358)),_xlfn._xlws.FILTER(B102:B151,ISLOGICAL(B$309:B$358)),""))</f>
        <v>#VALUE!</v>
      </c>
      <c r="C359" t="e" vm="2">
        <f t="array" ref="C359">_xlfn.TEXTJOIN(", ",TRUE,IF(_xlfn._xlws.FILTER(C$309:C$358,ISLOGICAL(C$309:C$358)),_xlfn._xlws.FILTER(C102:C151,ISLOGICAL(C$309:C$358)),""))</f>
        <v>#VALUE!</v>
      </c>
      <c r="D359" t="e" vm="2">
        <f t="array" ref="D359">_xlfn.TEXTJOIN(", ",TRUE,IF(_xlfn._xlws.FILTER(D$309:D$358,ISLOGICAL(D$309:D$358)),_xlfn._xlws.FILTER(D102:D151,ISLOGICAL(D$309:D$358)),""))</f>
        <v>#VALUE!</v>
      </c>
      <c r="E359" t="e" vm="2">
        <f t="array" ref="E359">_xlfn.TEXTJOIN(", ",TRUE,IF(_xlfn._xlws.FILTER(E$309:E$358,ISLOGICAL(E$309:E$358)),_xlfn._xlws.FILTER(E102:E151,ISLOGICAL(E$309:E$358)),""))</f>
        <v>#VALUE!</v>
      </c>
      <c r="F359" t="e" vm="2">
        <f t="array" ref="F359">_xlfn.TEXTJOIN(", ",TRUE,IF(_xlfn._xlws.FILTER(F$309:F$358,ISLOGICAL(F$309:F$358)),_xlfn._xlws.FILTER(F102:F151,ISLOGICAL(F$309:F$358)),""))</f>
        <v>#VALUE!</v>
      </c>
      <c r="G359" t="e" vm="2">
        <f t="array" ref="G359">_xlfn.TEXTJOIN(", ",TRUE,IF(_xlfn._xlws.FILTER(G$309:G$358,ISLOGICAL(G$309:G$358)),_xlfn._xlws.FILTER(G102:G151,ISLOGICAL(G$309:G$358)),""))</f>
        <v>#VALUE!</v>
      </c>
      <c r="H359" t="e" vm="2">
        <f t="array" ref="H359">_xlfn.TEXTJOIN(", ",TRUE,IF(_xlfn._xlws.FILTER(H$309:H$358,ISLOGICAL(H$309:H$358)),_xlfn._xlws.FILTER(H102:H151,ISLOGICAL(H$309:H$358)),""))</f>
        <v>#VALUE!</v>
      </c>
      <c r="I359" t="e" vm="2">
        <f t="array" ref="I359">_xlfn.TEXTJOIN(", ",TRUE,IF(_xlfn._xlws.FILTER(I$309:I$358,ISLOGICAL(I$309:I$358)),_xlfn._xlws.FILTER(I102:I151,ISLOGICAL(I$309:I$358)),""))</f>
        <v>#VALUE!</v>
      </c>
      <c r="J359" t="e" vm="2">
        <f t="array" ref="J359">_xlfn.TEXTJOIN(", ",TRUE,IF(_xlfn._xlws.FILTER(J$309:J$358,ISLOGICAL(J$309:J$358)),_xlfn._xlws.FILTER(J102:J151,ISLOGICAL(J$309:J$358)),""))</f>
        <v>#VALUE!</v>
      </c>
      <c r="K359" t="e" vm="2">
        <f t="array" ref="K359">_xlfn.TEXTJOIN(", ",TRUE,IF(_xlfn._xlws.FILTER(K$309:K$358,ISLOGICAL(K$309:K$358)),_xlfn._xlws.FILTER(K102:K151,ISLOGICAL(K$309:K$358)),""))</f>
        <v>#VALUE!</v>
      </c>
      <c r="L359" t="e" vm="2">
        <f t="array" ref="L359">_xlfn.TEXTJOIN(", ",TRUE,IF(_xlfn._xlws.FILTER(L$309:L$358,ISLOGICAL(L$309:L$358)),_xlfn._xlws.FILTER(L102:L151,ISLOGICAL(L$309:L$358)),""))</f>
        <v>#VALUE!</v>
      </c>
      <c r="M359" t="e" vm="2">
        <f t="array" ref="M359">_xlfn.TEXTJOIN(", ",TRUE,IF(_xlfn._xlws.FILTER(M$309:M$358,ISLOGICAL(M$309:M$358)),_xlfn._xlws.FILTER(M102:M151,ISLOGICAL(M$309:M$358)),""))</f>
        <v>#VALUE!</v>
      </c>
      <c r="N359" t="e" vm="2">
        <f t="array" ref="N359">_xlfn.TEXTJOIN(", ",TRUE,IF(_xlfn._xlws.FILTER(N$309:N$358,ISLOGICAL(N$309:N$358)),_xlfn._xlws.FILTER(N102:N151,ISLOGICAL(N$309:N$358)),""))</f>
        <v>#VALUE!</v>
      </c>
      <c r="O359" t="e" vm="2">
        <f t="array" ref="O359">_xlfn.TEXTJOIN(", ",TRUE,IF(_xlfn._xlws.FILTER(O$309:O$358,ISLOGICAL(O$309:O$358)),_xlfn._xlws.FILTER(O102:O151,ISLOGICAL(O$309:O$358)),""))</f>
        <v>#VALUE!</v>
      </c>
      <c r="P359" t="e" vm="2">
        <f t="array" ref="P359">_xlfn.TEXTJOIN(", ",TRUE,IF(_xlfn._xlws.FILTER(P$309:P$358,ISLOGICAL(P$309:P$358)),_xlfn._xlws.FILTER(P102:P151,ISLOGICAL(P$309:P$358)),""))</f>
        <v>#VALUE!</v>
      </c>
      <c r="Q359" t="e" vm="2">
        <f t="array" ref="Q359">_xlfn.TEXTJOIN(", ",TRUE,IF(_xlfn._xlws.FILTER(Q$309:Q$358,ISLOGICAL(Q$309:Q$358)),_xlfn._xlws.FILTER(Q102:Q151,ISLOGICAL(Q$309:Q$358)),""))</f>
        <v>#VALUE!</v>
      </c>
      <c r="R359" t="e" vm="2">
        <f t="array" ref="R359">_xlfn.TEXTJOIN(", ",TRUE,IF(_xlfn._xlws.FILTER(R$309:R$358,ISLOGICAL(R$309:R$358)),_xlfn._xlws.FILTER(R102:R151,ISLOGICAL(R$309:R$358)),""))</f>
        <v>#VALUE!</v>
      </c>
      <c r="S359" t="e" vm="2">
        <f t="array" ref="S359">_xlfn.TEXTJOIN(", ",TRUE,IF(_xlfn._xlws.FILTER(S$309:S$358,ISLOGICAL(S$309:S$358)),_xlfn._xlws.FILTER(S102:S151,ISLOGICAL(S$309:S$358)),""))</f>
        <v>#VALUE!</v>
      </c>
      <c r="T359" t="e" vm="2">
        <f t="array" ref="T359">_xlfn.TEXTJOIN(", ",TRUE,IF(_xlfn._xlws.FILTER(T$309:T$358,ISLOGICAL(T$309:T$358)),_xlfn._xlws.FILTER(T102:T151,ISLOGICAL(T$309:T$358)),""))</f>
        <v>#VALUE!</v>
      </c>
      <c r="U359" t="e" vm="2">
        <f t="array" ref="U359">_xlfn.TEXTJOIN(", ",TRUE,IF(_xlfn._xlws.FILTER(U$309:U$358,ISLOGICAL(U$309:U$358)),_xlfn._xlws.FILTER(U102:U151,ISLOGICAL(U$309:U$358)),""))</f>
        <v>#VALUE!</v>
      </c>
    </row>
    <row r="360" spans="1:21" x14ac:dyDescent="0.2">
      <c r="A360" t="str">
        <f>IF(A257=0,"Too few data points",A359)</f>
        <v>29.327523196975</v>
      </c>
      <c r="B360" t="e" vm="1">
        <f t="shared" ref="B360:U360" si="60">IF(B257=0,"Too few data points",B359)</f>
        <v>#VALUE!</v>
      </c>
      <c r="C360" t="e" vm="1">
        <f t="shared" si="60"/>
        <v>#VALUE!</v>
      </c>
      <c r="D360" t="e" vm="1">
        <f t="shared" si="60"/>
        <v>#VALUE!</v>
      </c>
      <c r="E360" t="e" vm="1">
        <f t="shared" si="60"/>
        <v>#VALUE!</v>
      </c>
      <c r="F360" t="e" vm="1">
        <f t="shared" si="60"/>
        <v>#VALUE!</v>
      </c>
      <c r="G360" t="e" vm="1">
        <f t="shared" si="60"/>
        <v>#VALUE!</v>
      </c>
      <c r="H360" t="e" vm="1">
        <f t="shared" si="60"/>
        <v>#VALUE!</v>
      </c>
      <c r="I360" t="e" vm="1">
        <f t="shared" si="60"/>
        <v>#VALUE!</v>
      </c>
      <c r="J360" t="e" vm="1">
        <f t="shared" si="60"/>
        <v>#VALUE!</v>
      </c>
      <c r="K360" t="e" vm="1">
        <f t="shared" si="60"/>
        <v>#VALUE!</v>
      </c>
      <c r="L360" t="e" vm="1">
        <f t="shared" si="60"/>
        <v>#VALUE!</v>
      </c>
      <c r="M360" t="e" vm="1">
        <f t="shared" si="60"/>
        <v>#VALUE!</v>
      </c>
      <c r="N360" t="e" vm="1">
        <f t="shared" si="60"/>
        <v>#VALUE!</v>
      </c>
      <c r="O360" t="e" vm="1">
        <f t="shared" si="60"/>
        <v>#VALUE!</v>
      </c>
      <c r="P360" t="e" vm="1">
        <f t="shared" si="60"/>
        <v>#VALUE!</v>
      </c>
      <c r="Q360" t="e" vm="1">
        <f t="shared" si="60"/>
        <v>#VALUE!</v>
      </c>
      <c r="R360" t="e" vm="1">
        <f t="shared" si="60"/>
        <v>#VALUE!</v>
      </c>
      <c r="S360" t="e" vm="1">
        <f t="shared" si="60"/>
        <v>#VALUE!</v>
      </c>
      <c r="T360" t="e" vm="1">
        <f t="shared" si="60"/>
        <v>#VALUE!</v>
      </c>
      <c r="U360" t="e" vm="1">
        <f t="shared" si="60"/>
        <v>#VALUE!</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To do</vt:lpstr>
      <vt:lpstr>Instructions</vt:lpstr>
      <vt:lpstr>Bioreactor_data</vt:lpstr>
      <vt:lpstr>Raw concentration data</vt:lpstr>
      <vt:lpstr>Feed corrections</vt:lpstr>
      <vt:lpstr>Pseudo_batch_corrected</vt:lpstr>
      <vt:lpstr>Visualisations</vt:lpstr>
      <vt:lpstr>Feed definitions</vt:lpstr>
      <vt:lpstr>Parameters</vt:lpstr>
      <vt:lpstr>Phase_1_Helper_data</vt:lpstr>
      <vt:lpstr>Biomass</vt:lpstr>
      <vt:lpstr>Time</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McCubbin</dc:creator>
  <cp:lastModifiedBy>Microsoft Office User</cp:lastModifiedBy>
  <dcterms:created xsi:type="dcterms:W3CDTF">2022-10-08T11:33:01Z</dcterms:created>
  <dcterms:modified xsi:type="dcterms:W3CDTF">2022-12-16T12:37:31Z</dcterms:modified>
</cp:coreProperties>
</file>