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<sst xmlns="http://schemas.openxmlformats.org/spreadsheetml/2006/main" count="1022" uniqueCount="387">
  <si>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</si>
  <si>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</si>
  <si>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</si>
  <si>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</si>
  <si>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</si>
  <si>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</si>
  <si>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</si>
  <si>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</si>
  <si>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</si>
  <si>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</si>
  <si>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</si>
  <si>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</si>
  <si>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</si>
  <si>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</si>
  <si>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</si>
  <si>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</si>
  <si>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</si>
  <si>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</si>
  <si>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</si>
  <si>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</si>
  <si>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</si>
  <si>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</si>
  <si>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</si>
  <si>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</si>
  <si>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</si>
  <si>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</si>
  <si>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</si>
  <si>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</si>
  <si>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</si>
  <si>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</si>
  <si>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</si>
  <si>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</si>
  <si>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</si>
  <si>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</si>
  <si>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</si>
  <si>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</si>
  <si>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</si>
  <si>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</si>
  <si>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</si>
  <si>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</si>
  <si>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</si>
  <si>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</si>
  <si>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</si>
  <si>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</si>
  <si>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</si>
  <si>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</si>
  <si>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</si>
  <si>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</si>
  <si>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</si>
  <si>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</si>
  <si>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</si>
  <si>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</si>
  <si>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</si>
  <si>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</si>
  <si>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</si>
  <si>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</si>
  <si>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</si>
  <si>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</si>
  <si>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</si>
  <si>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</si>
  <si>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</si>
  <si>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</si>
  <si>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</si>
  <si>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</si>
  <si>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</si>
  <si>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</si>
  <si>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</si>
  <si>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</si>
  <si>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</si>
  <si>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</si>
  <si>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</si>
  <si>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</si>
  <si>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</si>
  <si>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</si>
  <si>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</si>
  <si>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</si>
  <si>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</si>
  <si>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</si>
  <si>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</si>
  <si>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</si>
  <si>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</si>
  <si>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</si>
  <si>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</si>
  <si>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</si>
  <si>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</si>
  <si>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</si>
  <si>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</si>
  <si>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</si>
  <si>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</si>
  <si>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</si>
  <si>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</si>
  <si>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</si>
  <si>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</si>
  <si>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</si>
  <si>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</si>
  <si>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</si>
  <si>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</si>
  <si>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</si>
  <si>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</si>
  <si>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</si>
  <si>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</si>
  <si>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</si>
  <si>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</si>
  <si>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</si>
  <si>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</si>
  <si>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</si>
  <si>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</si>
  <si>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</si>
  <si>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</si>
  <si>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</si>
  <si>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</si>
  <si>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</si>
  <si>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</si>
  <si>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</si>
  <si>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</si>
  <si>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</si>
  <si>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</si>
  <si>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</si>
  <si>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</si>
  <si>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</si>
  <si>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</si>
  <si>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</si>
  <si>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</si>
  <si>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</si>
  <si>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</si>
  <si>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</si>
  <si>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</si>
  <si>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</si>
  <si>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</si>
  <si>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</si>
  <si>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</si>
  <si>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</si>
  <si>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</si>
  <si>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</si>
  <si>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</si>
  <si>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</si>
  <si>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</si>
  <si>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</si>
  <si>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</si>
  <si>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</si>
  <si>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</si>
  <si>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</si>
  <si>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</si>
  <si>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</si>
  <si>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</si>
  <si>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</si>
  <si>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</si>
  <si>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</si>
  <si>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</si>
  <si>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</si>
  <si>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</si>
  <si>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</si>
  <si>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</si>
  <si>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</si>
  <si>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</si>
  <si>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</si>
  <si>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</si>
  <si>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</si>
  <si>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</si>
  <si>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</si>
  <si>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</si>
  <si>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</si>
  <si>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</si>
  <si>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</si>
  <si>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</si>
  <si>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</si>
  <si>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</si>
  <si>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</si>
  <si>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</si>
  <si>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</si>
  <si>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</si>
  <si>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</si>
  <si>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</si>
  <si>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</si>
  <si>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</si>
  <si>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</si>
  <si>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</si>
  <si>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</si>
  <si>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</si>
  <si>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</si>
  <si>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</si>
  <si>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</si>
  <si>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</si>
  <si>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</si>
  <si>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</si>
  <si>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</si>
  <si>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</si>
  <si>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</si>
  <si>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</si>
  <si>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</si>
  <si>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</si>
  <si>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</si>
  <si>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</si>
  <si>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</si>
  <si>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</si>
  <si>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</si>
  <si>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</si>
  <si>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</si>
  <si>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</si>
  <si>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</si>
  <si>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</si>
  <si>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</si>
  <si>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</si>
  <si>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</si>
  <si>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</si>
  <si>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</si>
  <si>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</si>
  <si>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</si>
  <si>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</si>
  <si>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</si>
  <si>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</si>
  <si>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</si>
  <si>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</si>
  <si>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</si>
  <si>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</si>
  <si>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</si>
  <si>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</si>
  <si>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</si>
  <si>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MBo10_LB2</t>
  </si>
  <si>
    <t xml:space="preserve">MBo10_meas2</t>
  </si>
  <si>
    <t xml:space="preserve">MBo10_UB2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</si>
  <si>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</si>
  <si>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</si>
  <si>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</si>
  <si>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</si>
  <si>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</si>
  <si>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</si>
  <si>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</si>
  <si>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</si>
  <si>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</si>
  <si>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</si>
  <si>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mechanism_ref_type</t>
  </si>
  <si>
    <t xml:space="preserve">mechanism_ref</t>
  </si>
  <si>
    <t xml:space="preserve">inhibitors_ref_type</t>
  </si>
  <si>
    <t xml:space="preserve">inhibitors_ref</t>
  </si>
  <si>
    <t xml:space="preserve">activators_ref_type</t>
  </si>
  <si>
    <t xml:space="preserve">activators_ref</t>
  </si>
  <si>
    <t xml:space="preserve">negative_effectors_ref_type</t>
  </si>
  <si>
    <t xml:space="preserve">negative_effectors_ref</t>
  </si>
  <si>
    <t xml:space="preserve">positive_effectors_ref_type</t>
  </si>
  <si>
    <t xml:space="preserve">positive_effectors_ref</t>
  </si>
  <si>
    <t xml:space="preserve">subunits_ref_type</t>
  </si>
  <si>
    <t xml:space="preserve">subunits_ref</t>
  </si>
  <si>
    <t xml:space="preserve">subunits_comments1</t>
  </si>
  <si>
    <t xml:space="preserve">subunits_comments2</t>
  </si>
  <si>
    <t xml:space="preserve">general_comments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</si>
  <si>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</si>
  <si>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</si>
  <si>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</si>
  <si>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</si>
  <si>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</si>
  <si>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diffusion setting subunits to 1</t>
  </si>
  <si>
    <t xml:space="preserve"> 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</si>
  <si>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</si>
  <si>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</si>
  <si>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</si>
  <si>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</si>
  <si>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assumed subunits</t>
  </si>
  <si>
    <t xml:space="preserve">same as Laia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</si>
  <si>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</si>
  <si>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</si>
  <si>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</si>
  <si>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</si>
  <si>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looks like 1 subunit from metacyc</t>
  </si>
  <si>
    <t xml:space="preserve">Laia has 2</t>
  </si>
  <si>
    <t xml:space="preserve">uniUni</t>
  </si>
  <si>
    <t xml:space="preserve">Data form E.coli, permease, modelled as massAction</t>
  </si>
  <si>
    <t xml:space="preserve">m_glcn_c m_atp_c </t>
  </si>
  <si>
    <t xml:space="preserve">m_adp_c m_6pgc_c</t>
  </si>
  <si>
    <t xml:space="preserve">PMID</t>
  </si>
  <si>
    <t xml:space="preserve">2dhglcn_p</t>
  </si>
  <si>
    <t xml:space="preserve">permease,modelled as massAction</t>
  </si>
  <si>
    <t xml:space="preserve">orderedBiBi</t>
  </si>
  <si>
    <t xml:space="preserve">m_atp_c  m_2dhglcn_c</t>
  </si>
  <si>
    <t xml:space="preserve">m_6p2dhglcn_c m_adp_c</t>
  </si>
  <si>
    <t xml:space="preserve">Laia has 1 and says no data</t>
  </si>
  <si>
    <t xml:space="preserve">NO DATA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</si>
  <si>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</si>
  <si>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</si>
  <si>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</si>
  <si>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</si>
  <si>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</si>
  <si>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</si>
  <si>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Laia has 4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</si>
  <si>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</si>
  <si>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</si>
  <si>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</si>
  <si>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</si>
  <si>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</si>
  <si>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putida 1 subunit, no inhibition in monomeric enzime, other data from Acinetobacter calcoaceticus--&gt; glucose has competitive inhibition in acinetobacter (2 subunits)</t>
  </si>
  <si>
    <t xml:space="preserve">m_q8_c m_glcn_p</t>
  </si>
  <si>
    <t xml:space="preserve">m_2dhglcn_p m_q8h2_c</t>
  </si>
  <si>
    <t xml:space="preserve">info from pseudomonas fluorescens. Only one catalytic unit, but 3 subunits in overall</t>
  </si>
  <si>
    <t xml:space="preserve">Barely any info, assuming orderedBiBi mech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</si>
  <si>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</si>
  <si>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</si>
  <si>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</si>
  <si>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</si>
  <si>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</si>
  <si>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</si>
  <si>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</si>
  <si>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</si>
  <si>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assumed mechansim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</si>
  <si>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</si>
  <si>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</si>
  <si>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</si>
  <si>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</si>
  <si>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</si>
  <si>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</si>
  <si>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Laia has 1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</si>
  <si>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</si>
  <si>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</si>
  <si>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</si>
  <si>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</si>
  <si>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assumed subunits, ecocyc says 2</t>
  </si>
  <si>
    <t xml:space="preserve">m_6pgc_c m_nadp_c 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</si>
  <si>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</si>
  <si>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</si>
  <si>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</si>
  <si>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</si>
  <si>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</si>
  <si>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</si>
  <si>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</si>
  <si>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</si>
  <si>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</si>
  <si>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</si>
  <si>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</si>
  <si>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</si>
  <si>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</si>
  <si>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assumed subunits, ecocyc says 1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</si>
  <si>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</si>
  <si>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</si>
  <si>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</si>
  <si>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</si>
  <si>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same as in e. coli and some other organisms in brenda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</si>
  <si>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</si>
  <si>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</si>
  <si>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</si>
  <si>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</si>
  <si>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assumed subunits, ecocyc says 3</t>
  </si>
  <si>
    <t xml:space="preserve">Laia has 3</t>
  </si>
  <si>
    <t xml:space="preserve">link</t>
  </si>
  <si>
    <t xml:space="preserve">https://swissmodel.expasy.org/repository/uniprot/Q88DW7?csm=06BDB4FD62122707</t>
  </si>
  <si>
    <t xml:space="preserve">Laia has 2 and says Data from E.coli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</si>
  <si>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</si>
  <si>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</si>
  <si>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</si>
  <si>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</si>
  <si>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</si>
  <si>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</si>
  <si>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</si>
  <si>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</si>
  <si>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</si>
  <si>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</si>
  <si>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assumed subunits, ecocyc says 10 for fba1 and 2 for fba2</t>
  </si>
  <si>
    <t xml:space="preserve">Laia has 4 and says data from p.aeuroginosa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</si>
  <si>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</si>
  <si>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</si>
  <si>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</si>
  <si>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</si>
  <si>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assumed subunits, ecocyc says 24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</si>
  <si>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</si>
  <si>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</si>
  <si>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</si>
  <si>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</si>
  <si>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</si>
  <si>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</si>
  <si>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</si>
  <si>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</si>
  <si>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Laia has 2 and says Data from Saccharomyces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</si>
  <si>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</si>
  <si>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</si>
  <si>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</si>
  <si>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</si>
  <si>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</si>
  <si>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</si>
  <si>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assumed subunits, ecocyc says 4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</si>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</sst>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2" width="19.91"/>
    <col collapsed="false" customWidth="true" hidden="false" outlineLevel="0" max="1025" min="2" style="2" width="8.57"/>
  </cols>
  <sheetData>
    <row r="1" customFormat="false" ht="13.8" hidden="false" customHeight="false" outlineLevel="0" collapsed="false">
      <c r="A1" s="3" t="s">
        <v>214</v>
      </c>
      <c r="B1" s="1" t="s">
        <v>215</v>
      </c>
      <c r="C1" s="1" t="s">
        <v>216</v>
      </c>
      <c r="D1" s="1" t="s">
        <v>215</v>
      </c>
      <c r="E1" s="1" t="s">
        <v>216</v>
      </c>
    </row>
    <row r="2" customFormat="false" ht="13.8" hidden="false" customHeight="false" outlineLevel="0" collapsed="false">
      <c r="A2" s="3" t="s">
        <v>69</v>
      </c>
      <c r="B2" s="4" t="n">
        <v>960</v>
      </c>
      <c r="C2" s="4" t="n">
        <v>611</v>
      </c>
      <c r="D2" s="4" t="n">
        <f aca="false">D3+D8</f>
        <v>960</v>
      </c>
      <c r="E2" s="4" t="n">
        <v>611</v>
      </c>
    </row>
    <row r="3" customFormat="false" ht="13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3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3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3.8" hidden="false" customHeight="false" outlineLevel="0" collapsed="false">
      <c r="A6" s="3" t="s">
        <v>74</v>
      </c>
      <c r="B6" s="4" t="n">
        <f aca="false">0.72*10^3</f>
        <v>720</v>
      </c>
      <c r="C6" s="4" t="n">
        <f aca="false">0.06*10^3</f>
        <v>60</v>
      </c>
      <c r="D6" s="4" t="n">
        <f aca="false">0.72*10^3</f>
        <v>720</v>
      </c>
      <c r="E6" s="4" t="n">
        <f aca="false">0.06*10^3</f>
        <v>60</v>
      </c>
    </row>
    <row r="7" customFormat="false" ht="13.8" hidden="false" customHeight="false" outlineLevel="0" collapsed="false">
      <c r="A7" s="3" t="s">
        <v>76</v>
      </c>
      <c r="B7" s="4" t="n">
        <f aca="false">0.72*10^3*0.5</f>
        <v>360</v>
      </c>
      <c r="C7" s="4" t="n">
        <f aca="false">0.06*10^3</f>
        <v>60</v>
      </c>
      <c r="D7" s="4" t="n">
        <f aca="false">0.72*10^3*0.5</f>
        <v>360</v>
      </c>
      <c r="E7" s="4" t="n">
        <f aca="false">0.06*10^3</f>
        <v>60</v>
      </c>
    </row>
    <row r="8" customFormat="false" ht="13.8" hidden="false" customHeight="false" outlineLevel="0" collapsed="false">
      <c r="A8" s="3" t="s">
        <v>77</v>
      </c>
      <c r="B8" s="4" t="n">
        <f aca="false">0.72*10^3*0.5</f>
        <v>360</v>
      </c>
      <c r="C8" s="4" t="n">
        <f aca="false">0.06*10^3</f>
        <v>60</v>
      </c>
      <c r="D8" s="4" t="n">
        <f aca="false">0.72*10^3*0.5</f>
        <v>360</v>
      </c>
      <c r="E8" s="4" t="n">
        <f aca="false">0.06*10^3</f>
        <v>60</v>
      </c>
    </row>
    <row r="9" customFormat="false" ht="13.8" hidden="false" customHeight="false" outlineLevel="0" collapsed="false">
      <c r="A9" s="3" t="s">
        <v>79</v>
      </c>
      <c r="B9" s="4" t="n">
        <f aca="false">0.72*10^3</f>
        <v>720</v>
      </c>
      <c r="C9" s="4" t="n">
        <f aca="false">0.06*10^3</f>
        <v>60</v>
      </c>
      <c r="D9" s="4" t="n">
        <f aca="false">0.72*10^3</f>
        <v>720</v>
      </c>
      <c r="E9" s="4" t="n">
        <f aca="false">0.06*10^3</f>
        <v>60</v>
      </c>
    </row>
    <row r="10" customFormat="false" ht="13.8" hidden="false" customHeight="false" outlineLevel="0" collapsed="false">
      <c r="A10" s="3" t="s">
        <v>80</v>
      </c>
      <c r="B10" s="4" t="n">
        <f aca="false">1.17*10^3*0.5</f>
        <v>585</v>
      </c>
      <c r="C10" s="4" t="n">
        <f aca="false">0.07*10^3</f>
        <v>70</v>
      </c>
      <c r="D10" s="4" t="n">
        <f aca="false">1.17*10^3*0.5</f>
        <v>585</v>
      </c>
      <c r="E10" s="4" t="n">
        <f aca="false">0.07*10^3</f>
        <v>70</v>
      </c>
    </row>
    <row r="11" customFormat="false" ht="13.8" hidden="false" customHeight="false" outlineLevel="0" collapsed="false">
      <c r="A11" s="3" t="s">
        <v>81</v>
      </c>
      <c r="B11" s="4" t="n">
        <f aca="false">1.17*10^3*0.25</f>
        <v>292.5</v>
      </c>
      <c r="C11" s="4" t="n">
        <f aca="false">0.07*10^3</f>
        <v>70</v>
      </c>
      <c r="D11" s="4" t="n">
        <f aca="false">1.17*10^3*0.25</f>
        <v>292.5</v>
      </c>
      <c r="E11" s="4" t="n">
        <f aca="false">0.07*10^3</f>
        <v>70</v>
      </c>
    </row>
    <row r="12" customFormat="false" ht="13.8" hidden="false" customHeight="false" outlineLevel="0" collapsed="false">
      <c r="A12" s="3" t="s">
        <v>82</v>
      </c>
      <c r="B12" s="4" t="n">
        <f aca="false">1.17*10^3*0.25</f>
        <v>292.5</v>
      </c>
      <c r="C12" s="4" t="n">
        <f aca="false">0.07*10^3</f>
        <v>70</v>
      </c>
      <c r="D12" s="4" t="n">
        <f aca="false">1.17*10^3*0.25</f>
        <v>292.5</v>
      </c>
      <c r="E12" s="4" t="n">
        <f aca="false">0.07*10^3</f>
        <v>70</v>
      </c>
    </row>
    <row r="13" customFormat="false" ht="13.8" hidden="false" customHeight="false" outlineLevel="0" collapsed="false">
      <c r="A13" s="3" t="s">
        <v>83</v>
      </c>
      <c r="B13" s="4" t="n">
        <f aca="false">1.17*10^3</f>
        <v>1170</v>
      </c>
      <c r="C13" s="4" t="n">
        <f aca="false">0.07*10^3</f>
        <v>70</v>
      </c>
      <c r="D13" s="4" t="n">
        <f aca="false">1.17*10^3</f>
        <v>1170</v>
      </c>
      <c r="E13" s="4" t="n">
        <f aca="false">0.07*10^3</f>
        <v>70</v>
      </c>
    </row>
    <row r="14" customFormat="false" ht="13.8" hidden="false" customHeight="false" outlineLevel="0" collapsed="false">
      <c r="A14" s="3" t="s">
        <v>84</v>
      </c>
      <c r="B14" s="4" t="n">
        <f aca="false">0.59*10^3*0.5</f>
        <v>295</v>
      </c>
      <c r="C14" s="4" t="n">
        <f aca="false">0.03*10^3</f>
        <v>30</v>
      </c>
      <c r="D14" s="4" t="n">
        <f aca="false">0.59*10^3*0.5</f>
        <v>295</v>
      </c>
      <c r="E14" s="4" t="n">
        <f aca="false">0.03*10^3</f>
        <v>30</v>
      </c>
    </row>
    <row r="15" customFormat="false" ht="13.8" hidden="false" customHeight="false" outlineLevel="0" collapsed="false">
      <c r="A15" s="3" t="s">
        <v>85</v>
      </c>
      <c r="B15" s="4" t="n">
        <f aca="false">0.59*10^3*0.5</f>
        <v>295</v>
      </c>
      <c r="C15" s="4" t="n">
        <f aca="false">0.03*10^3</f>
        <v>30</v>
      </c>
      <c r="D15" s="4" t="n">
        <f aca="false">0.59*10^3*0.5</f>
        <v>295</v>
      </c>
      <c r="E15" s="4" t="n">
        <f aca="false">0.03*10^3</f>
        <v>30</v>
      </c>
    </row>
    <row r="16" customFormat="false" ht="13.8" hidden="false" customHeight="false" outlineLevel="0" collapsed="false">
      <c r="A16" s="3" t="s">
        <v>86</v>
      </c>
      <c r="B16" s="4" t="n">
        <f aca="false">0.44*10^3</f>
        <v>440</v>
      </c>
      <c r="C16" s="4" t="n">
        <f aca="false">0.59*10^3</f>
        <v>590</v>
      </c>
      <c r="D16" s="4" t="n">
        <f aca="false">0.44*10^3</f>
        <v>440</v>
      </c>
      <c r="E16" s="4" t="n">
        <f aca="false">0.59*10^3</f>
        <v>590</v>
      </c>
    </row>
    <row r="17" customFormat="false" ht="13.8" hidden="false" customHeight="false" outlineLevel="0" collapsed="false">
      <c r="A17" s="3" t="s">
        <v>87</v>
      </c>
      <c r="B17" s="4" t="n">
        <f aca="false">0.15*10^3</f>
        <v>150</v>
      </c>
      <c r="C17" s="4" t="n">
        <f aca="false">0.59*10^3</f>
        <v>590</v>
      </c>
      <c r="D17" s="4" t="n">
        <f aca="false">0.15*10^3</f>
        <v>150</v>
      </c>
      <c r="E17" s="4" t="n">
        <f aca="false">0.59*10^3</f>
        <v>590</v>
      </c>
    </row>
    <row r="18" customFormat="false" ht="13.8" hidden="false" customHeight="false" outlineLevel="0" collapsed="false">
      <c r="A18" s="3" t="s">
        <v>88</v>
      </c>
      <c r="B18" s="4" t="n">
        <f aca="false">0.15*10^3</f>
        <v>150</v>
      </c>
      <c r="C18" s="4" t="n">
        <f aca="false">0.01*10^3</f>
        <v>10</v>
      </c>
      <c r="D18" s="4" t="n">
        <f aca="false">0.15*10^3</f>
        <v>150</v>
      </c>
      <c r="E18" s="4" t="n">
        <f aca="false">0.01*10^3</f>
        <v>10</v>
      </c>
    </row>
    <row r="19" customFormat="false" ht="13.8" hidden="false" customHeight="false" outlineLevel="0" collapsed="false">
      <c r="A19" s="3" t="s">
        <v>89</v>
      </c>
      <c r="B19" s="4" t="n">
        <f aca="false">0.01*10^3</f>
        <v>10</v>
      </c>
      <c r="C19" s="4" t="n">
        <f aca="false">0.01*10^3</f>
        <v>10</v>
      </c>
      <c r="D19" s="4" t="n">
        <f aca="false">0.01*10^3</f>
        <v>10</v>
      </c>
      <c r="E19" s="4" t="n">
        <f aca="false">0.01*10^3</f>
        <v>10</v>
      </c>
    </row>
    <row r="20" customFormat="false" ht="13.8" hidden="false" customHeight="false" outlineLevel="0" collapsed="false">
      <c r="A20" s="3" t="s">
        <v>90</v>
      </c>
      <c r="B20" s="4" t="n">
        <f aca="false">0.15*10^3</f>
        <v>150</v>
      </c>
      <c r="C20" s="4" t="n">
        <f aca="false">0.01*10^3</f>
        <v>10</v>
      </c>
      <c r="D20" s="4" t="n">
        <f aca="false">0.15*10^3</f>
        <v>150</v>
      </c>
      <c r="E20" s="4" t="n">
        <f aca="false">0.01*10^3</f>
        <v>10</v>
      </c>
    </row>
    <row r="21" customFormat="false" ht="13.8" hidden="false" customHeight="false" outlineLevel="0" collapsed="false">
      <c r="A21" s="3" t="s">
        <v>91</v>
      </c>
      <c r="B21" s="4" t="n">
        <f aca="false">6.11*10^ 3</f>
        <v>6110</v>
      </c>
      <c r="C21" s="4" t="n">
        <f aca="false">0.04*10^3</f>
        <v>40</v>
      </c>
      <c r="D21" s="4" t="n">
        <f aca="false">6.11*10^ 3</f>
        <v>6110</v>
      </c>
      <c r="E21" s="4" t="n">
        <f aca="false">0.04*10^3</f>
        <v>40</v>
      </c>
    </row>
    <row r="22" customFormat="false" ht="13.8" hidden="false" customHeight="false" outlineLevel="0" collapsed="false">
      <c r="A22" s="3" t="s">
        <v>92</v>
      </c>
      <c r="B22" s="4" t="n">
        <f aca="false">6.11*10^ 3</f>
        <v>6110</v>
      </c>
      <c r="C22" s="4" t="n">
        <f aca="false">0.04*10^3</f>
        <v>40</v>
      </c>
      <c r="D22" s="4" t="n">
        <f aca="false">6.11*10^ 3</f>
        <v>6110</v>
      </c>
      <c r="E22" s="4" t="n">
        <f aca="false">0.04*10^3</f>
        <v>40</v>
      </c>
    </row>
    <row r="23" customFormat="false" ht="13.8" hidden="false" customHeight="false" outlineLevel="0" collapsed="false">
      <c r="A23" s="3" t="s">
        <v>93</v>
      </c>
      <c r="B23" s="4" t="n">
        <f aca="false">0.57*10^3</f>
        <v>570</v>
      </c>
      <c r="C23" s="4" t="n">
        <f aca="false">0.04*10^3</f>
        <v>40</v>
      </c>
      <c r="D23" s="4" t="n">
        <f aca="false">0.57*10^3</f>
        <v>570</v>
      </c>
      <c r="E23" s="4" t="n">
        <f aca="false">0.04*10^3</f>
        <v>40</v>
      </c>
    </row>
    <row r="24" customFormat="false" ht="13.8" hidden="false" customHeight="false" outlineLevel="0" collapsed="false">
      <c r="A24" s="3" t="s">
        <v>94</v>
      </c>
      <c r="B24" s="4" t="n">
        <f aca="false">0.46*10^3</f>
        <v>460</v>
      </c>
      <c r="C24" s="4" t="n">
        <f aca="false">0.03*10^3</f>
        <v>30</v>
      </c>
      <c r="D24" s="4" t="n">
        <f aca="false">0.46*10^3</f>
        <v>460</v>
      </c>
      <c r="E24" s="4" t="n">
        <f aca="false">0.03*10^3</f>
        <v>30</v>
      </c>
    </row>
    <row r="25" customFormat="false" ht="13.8" hidden="false" customHeight="false" outlineLevel="0" collapsed="false">
      <c r="A25" s="3" t="s">
        <v>95</v>
      </c>
      <c r="B25" s="4" t="n">
        <f aca="false">0.46*10^3</f>
        <v>460</v>
      </c>
      <c r="C25" s="4" t="n">
        <f aca="false">0.03*10^3</f>
        <v>30</v>
      </c>
      <c r="D25" s="4" t="n">
        <f aca="false">0.46*10^3</f>
        <v>460</v>
      </c>
      <c r="E25" s="4" t="n">
        <f aca="false">0.03*10^3</f>
        <v>30</v>
      </c>
    </row>
    <row r="26" customFormat="false" ht="13.8" hidden="false" customHeight="false" outlineLevel="0" collapsed="false">
      <c r="A26" s="3" t="s">
        <v>96</v>
      </c>
      <c r="B26" s="4" t="n">
        <f aca="false">0.46*10^3</f>
        <v>460</v>
      </c>
      <c r="C26" s="4" t="n">
        <f aca="false">0.03*10^3</f>
        <v>30</v>
      </c>
      <c r="D26" s="4" t="n">
        <f aca="false">0.46*10^3</f>
        <v>460</v>
      </c>
      <c r="E26" s="4" t="n">
        <f aca="false">0.03*10^3</f>
        <v>30</v>
      </c>
    </row>
    <row r="27" customFormat="false" ht="13.8" hidden="false" customHeight="false" outlineLevel="0" collapsed="false">
      <c r="A27" s="3" t="s">
        <v>97</v>
      </c>
      <c r="B27" s="4" t="n">
        <f aca="false">5.11*10^3</f>
        <v>5110</v>
      </c>
      <c r="C27" s="4" t="n">
        <f aca="false">0.04*10^3</f>
        <v>40</v>
      </c>
      <c r="D27" s="4" t="n">
        <f aca="false">5.11*10^3</f>
        <v>5110</v>
      </c>
      <c r="E27" s="4" t="n">
        <f aca="false">0.04*10^3</f>
        <v>40</v>
      </c>
    </row>
    <row r="28" customFormat="false" ht="13.8" hidden="false" customHeight="false" outlineLevel="0" collapsed="false">
      <c r="A28" s="3" t="s">
        <v>98</v>
      </c>
      <c r="B28" s="4" t="n">
        <f aca="false">5.11*10^3</f>
        <v>5110</v>
      </c>
      <c r="C28" s="4" t="n">
        <f aca="false">0.04*10^3</f>
        <v>40</v>
      </c>
      <c r="D28" s="4" t="n">
        <f aca="false">5.11*10^3</f>
        <v>5110</v>
      </c>
      <c r="E28" s="4" t="n">
        <f aca="false">0.04*10^3</f>
        <v>40</v>
      </c>
    </row>
    <row r="29" customFormat="false" ht="13.8" hidden="false" customHeight="false" outlineLevel="0" collapsed="false">
      <c r="A29" s="3" t="s">
        <v>99</v>
      </c>
      <c r="B29" s="4" t="n">
        <f aca="false">4.36*10^3</f>
        <v>4360</v>
      </c>
      <c r="C29" s="4" t="n">
        <f aca="false">0.07*10^3</f>
        <v>70</v>
      </c>
      <c r="D29" s="4" t="n">
        <f aca="false">4.36*10^3</f>
        <v>4360</v>
      </c>
      <c r="E29" s="4" t="n">
        <f aca="false">0.07*10^3</f>
        <v>70</v>
      </c>
    </row>
    <row r="30" customFormat="false" ht="13.8" hidden="false" customHeight="false" outlineLevel="0" collapsed="false">
      <c r="A30" s="3" t="s">
        <v>100</v>
      </c>
      <c r="B30" s="4" t="n">
        <f aca="false">4.36*10^3</f>
        <v>4360</v>
      </c>
      <c r="C30" s="4" t="n">
        <f aca="false">0.07*10^3</f>
        <v>70</v>
      </c>
      <c r="D30" s="4" t="n">
        <f aca="false">4.36*10^3</f>
        <v>4360</v>
      </c>
      <c r="E30" s="4" t="n">
        <f aca="false">0.07*10^3</f>
        <v>70</v>
      </c>
    </row>
    <row r="31" customFormat="false" ht="13.8" hidden="false" customHeight="false" outlineLevel="0" collapsed="false">
      <c r="A31" s="3" t="s">
        <v>101</v>
      </c>
      <c r="B31" s="4" t="n">
        <f aca="false">3.89*10^3</f>
        <v>3890</v>
      </c>
      <c r="C31" s="4" t="n">
        <f aca="false">0.08*10^3</f>
        <v>80</v>
      </c>
      <c r="D31" s="4" t="n">
        <f aca="false">3.89*10^3</f>
        <v>3890</v>
      </c>
      <c r="E31" s="4" t="n">
        <f aca="false">0.08*10^3</f>
        <v>80</v>
      </c>
    </row>
    <row r="32" customFormat="false" ht="13.8" hidden="false" customHeight="false" outlineLevel="0" collapsed="false">
      <c r="A32" s="3" t="s">
        <v>102</v>
      </c>
      <c r="B32" s="4" t="n">
        <v>700</v>
      </c>
      <c r="C32" s="4" t="n">
        <v>70</v>
      </c>
      <c r="D32" s="4" t="n">
        <v>700</v>
      </c>
      <c r="E32" s="4" t="n">
        <v>70</v>
      </c>
    </row>
    <row r="33" customFormat="false" ht="13.8" hidden="false" customHeight="false" outlineLevel="0" collapsed="false">
      <c r="A33" s="3" t="s">
        <v>103</v>
      </c>
      <c r="B33" s="4" t="n">
        <v>700</v>
      </c>
      <c r="C33" s="4" t="n">
        <v>70</v>
      </c>
      <c r="D33" s="4" t="n">
        <v>700</v>
      </c>
      <c r="E33" s="4" t="n">
        <v>70</v>
      </c>
    </row>
    <row r="34" customFormat="false" ht="13.8" hidden="false" customHeight="false" outlineLevel="0" collapsed="false">
      <c r="A34" s="3" t="s">
        <v>104</v>
      </c>
      <c r="B34" s="4" t="n">
        <v>2230</v>
      </c>
      <c r="C34" s="4" t="n">
        <f aca="false">B34*0.1</f>
        <v>223</v>
      </c>
      <c r="D34" s="4" t="n">
        <v>2230</v>
      </c>
      <c r="E34" s="4" t="n">
        <f aca="false">D34*0.1</f>
        <v>223</v>
      </c>
    </row>
    <row r="35" customFormat="false" ht="13.8" hidden="false" customHeight="false" outlineLevel="0" collapsed="false">
      <c r="A35" s="3" t="s">
        <v>105</v>
      </c>
      <c r="B35" s="4" t="n">
        <v>5337.5</v>
      </c>
      <c r="C35" s="4" t="n">
        <f aca="false">B35*0.1</f>
        <v>533.75</v>
      </c>
      <c r="D35" s="4" t="n">
        <v>5337.5</v>
      </c>
      <c r="E35" s="4" t="n">
        <f aca="false">D35*0.1</f>
        <v>533.75</v>
      </c>
    </row>
    <row r="36" customFormat="false" ht="13.8" hidden="false" customHeight="false" outlineLevel="0" collapsed="false">
      <c r="A36" s="3" t="s">
        <v>106</v>
      </c>
      <c r="B36" s="4" t="n">
        <v>312.5</v>
      </c>
      <c r="C36" s="4" t="n">
        <f aca="false">B36*0.1</f>
        <v>31.25</v>
      </c>
      <c r="D36" s="4" t="n">
        <v>312.5</v>
      </c>
      <c r="E36" s="4" t="n">
        <f aca="false">D36*0.1</f>
        <v>31.25</v>
      </c>
    </row>
    <row r="37" customFormat="false" ht="13.8" hidden="false" customHeight="false" outlineLevel="0" collapsed="false">
      <c r="A37" s="3" t="s">
        <v>107</v>
      </c>
      <c r="B37" s="4" t="n">
        <v>10000</v>
      </c>
      <c r="C37" s="4" t="n">
        <v>100</v>
      </c>
      <c r="D37" s="4" t="n">
        <v>10000</v>
      </c>
      <c r="E37" s="4" t="n">
        <v>100</v>
      </c>
    </row>
    <row r="38" customFormat="false" ht="13.8" hidden="false" customHeight="false" outlineLevel="0" collapsed="false">
      <c r="A38" s="3" t="s">
        <v>108</v>
      </c>
      <c r="B38" s="4" t="n">
        <v>470</v>
      </c>
      <c r="C38" s="4" t="n">
        <v>47</v>
      </c>
      <c r="D38" s="4" t="n">
        <v>470</v>
      </c>
      <c r="E38" s="4" t="n">
        <v>47</v>
      </c>
    </row>
    <row r="39" customFormat="false" ht="13.8" hidden="false" customHeight="false" outlineLevel="0" collapsed="false">
      <c r="A39" s="3" t="s">
        <v>109</v>
      </c>
      <c r="B39" s="4" t="n">
        <v>700</v>
      </c>
      <c r="C39" s="4" t="n">
        <v>70</v>
      </c>
      <c r="D39" s="4" t="n">
        <v>700</v>
      </c>
      <c r="E39" s="4" t="n">
        <v>70</v>
      </c>
    </row>
    <row r="40" customFormat="false" ht="13.8" hidden="false" customHeight="false" outlineLevel="0" collapsed="false">
      <c r="A40" s="3" t="s">
        <v>110</v>
      </c>
      <c r="B40" s="4" t="n">
        <v>30</v>
      </c>
      <c r="C40" s="4" t="n">
        <v>3</v>
      </c>
      <c r="D40" s="4" t="n">
        <v>30</v>
      </c>
      <c r="E40" s="4" t="n">
        <v>3</v>
      </c>
    </row>
    <row r="41" customFormat="false" ht="13.8" hidden="false" customHeight="false" outlineLevel="0" collapsed="false">
      <c r="A41" s="3" t="s">
        <v>111</v>
      </c>
      <c r="B41" s="4" t="n">
        <v>20</v>
      </c>
      <c r="C41" s="4" t="n">
        <v>2</v>
      </c>
      <c r="D41" s="4" t="n">
        <v>20</v>
      </c>
      <c r="E41" s="4" t="n">
        <v>2</v>
      </c>
    </row>
    <row r="42" customFormat="false" ht="13.8" hidden="false" customHeight="false" outlineLevel="0" collapsed="false">
      <c r="A42" s="3" t="s">
        <v>112</v>
      </c>
      <c r="B42" s="4" t="n">
        <v>290</v>
      </c>
      <c r="C42" s="4" t="n">
        <f aca="false">B42*0.1</f>
        <v>29</v>
      </c>
      <c r="D42" s="4" t="n">
        <v>290</v>
      </c>
      <c r="E42" s="4" t="n">
        <f aca="false">D42*0.1</f>
        <v>29</v>
      </c>
    </row>
    <row r="43" customFormat="false" ht="13.8" hidden="false" customHeight="false" outlineLevel="0" collapsed="false">
      <c r="A43" s="3" t="s">
        <v>113</v>
      </c>
      <c r="B43" s="4" t="n">
        <v>10</v>
      </c>
      <c r="C43" s="4" t="n">
        <f aca="false">B43*0.1</f>
        <v>1</v>
      </c>
      <c r="D43" s="4" t="n">
        <v>10</v>
      </c>
      <c r="E43" s="4" t="n">
        <f aca="false">D43*0.1</f>
        <v>1</v>
      </c>
    </row>
    <row r="44" customFormat="false" ht="13.8" hidden="false" customHeight="false" outlineLevel="0" collapsed="false">
      <c r="A44" s="3" t="s">
        <v>114</v>
      </c>
      <c r="B44" s="4" t="n">
        <v>90</v>
      </c>
      <c r="C44" s="4" t="n">
        <f aca="false">B44*0.1</f>
        <v>9</v>
      </c>
      <c r="D44" s="4" t="n">
        <v>90</v>
      </c>
      <c r="E44" s="4" t="n">
        <f aca="false">D44*0.1</f>
        <v>9</v>
      </c>
    </row>
    <row r="45" customFormat="false" ht="13.8" hidden="false" customHeight="false" outlineLevel="0" collapsed="false">
      <c r="A45" s="3" t="s">
        <v>115</v>
      </c>
      <c r="B45" s="4" t="n">
        <v>140</v>
      </c>
      <c r="C45" s="4" t="n">
        <f aca="false">B45*0.1</f>
        <v>14</v>
      </c>
      <c r="D45" s="4" t="n">
        <v>140</v>
      </c>
      <c r="E45" s="4" t="n">
        <f aca="false">D45*0.1</f>
        <v>14</v>
      </c>
    </row>
    <row r="46" customFormat="false" ht="13.8" hidden="false" customHeight="false" outlineLevel="0" collapsed="false">
      <c r="A46" s="3" t="s">
        <v>116</v>
      </c>
      <c r="B46" s="4" t="n">
        <v>50</v>
      </c>
      <c r="C46" s="4" t="n">
        <f aca="false">B46*0.1</f>
        <v>5</v>
      </c>
      <c r="D46" s="4" t="n">
        <v>50</v>
      </c>
      <c r="E46" s="4" t="n">
        <f aca="false">D46*0.1</f>
        <v>5</v>
      </c>
    </row>
    <row r="47" customFormat="false" ht="13.8" hidden="false" customHeight="false" outlineLevel="0" collapsed="false">
      <c r="A47" s="3" t="s">
        <v>117</v>
      </c>
      <c r="B47" s="4" t="n">
        <v>750</v>
      </c>
      <c r="C47" s="4" t="n">
        <f aca="false">B47*0.1</f>
        <v>75</v>
      </c>
      <c r="D47" s="4" t="n">
        <v>750</v>
      </c>
      <c r="E47" s="4" t="n">
        <f aca="false">D47*0.1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217</v>
      </c>
      <c r="B1" s="1" t="s">
        <v>218</v>
      </c>
      <c r="C1" s="1" t="s">
        <v>219</v>
      </c>
      <c r="D1" s="1" t="s">
        <v>220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208</v>
      </c>
      <c r="B1" s="1" t="s">
        <v>218</v>
      </c>
      <c r="C1" s="1" t="s">
        <v>219</v>
      </c>
      <c r="D1" s="1" t="s">
        <v>220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214</v>
      </c>
      <c r="B1" s="3" t="s">
        <v>221</v>
      </c>
      <c r="C1" s="3" t="s">
        <v>222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  <c r="I1" s="3" t="s">
        <v>228</v>
      </c>
      <c r="J1" s="3" t="s">
        <v>229</v>
      </c>
      <c r="K1" s="3" t="s">
        <v>230</v>
      </c>
      <c r="L1" s="3" t="s">
        <v>231</v>
      </c>
      <c r="M1" s="3" t="s">
        <v>232</v>
      </c>
      <c r="N1" s="3" t="s">
        <v>233</v>
      </c>
      <c r="O1" s="3" t="s">
        <v>234</v>
      </c>
      <c r="P1" s="3" t="s">
        <v>235</v>
      </c>
      <c r="Q1" s="3" t="s">
        <v>236</v>
      </c>
      <c r="R1" s="3" t="s">
        <v>237</v>
      </c>
      <c r="S1" s="3" t="s">
        <v>238</v>
      </c>
      <c r="T1" s="3" t="s">
        <v>239</v>
      </c>
      <c r="U1" s="3" t="s">
        <v>240</v>
      </c>
      <c r="V1" s="3" t="s">
        <v>241</v>
      </c>
      <c r="W1" s="3" t="s">
        <v>242</v>
      </c>
      <c r="X1" s="3" t="s">
        <v>243</v>
      </c>
      <c r="Y1" s="5" t="s">
        <v>244</v>
      </c>
      <c r="Z1" s="5" t="s">
        <v>245</v>
      </c>
    </row>
    <row r="2" customFormat="false" ht="13.8" hidden="false" customHeight="false" outlineLevel="0" collapsed="false">
      <c r="A2" s="3" t="s">
        <v>69</v>
      </c>
      <c r="B2" s="4" t="s">
        <v>246</v>
      </c>
      <c r="C2" s="4" t="s">
        <v>247</v>
      </c>
      <c r="D2" s="4" t="s">
        <v>248</v>
      </c>
      <c r="E2" s="4"/>
      <c r="F2" s="4"/>
      <c r="G2" s="4"/>
      <c r="H2" s="4"/>
      <c r="I2" s="4"/>
      <c r="J2" s="4"/>
      <c r="K2" s="4" t="n">
        <v>1</v>
      </c>
      <c r="L2" s="4" t="s">
        <v>249</v>
      </c>
      <c r="M2" s="4" t="s">
        <v>250</v>
      </c>
      <c r="N2" s="4"/>
      <c r="O2" s="4"/>
      <c r="P2" s="4"/>
      <c r="Q2" s="4"/>
      <c r="R2" s="4"/>
      <c r="S2" s="4"/>
      <c r="T2" s="4"/>
      <c r="V2" s="4"/>
      <c r="W2" s="4"/>
      <c r="X2" s="4" t="s">
        <v>251</v>
      </c>
      <c r="Y2" s="4" t="s">
        <v>252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253</v>
      </c>
      <c r="C3" s="4" t="s">
        <v>254</v>
      </c>
      <c r="D3" s="4" t="s">
        <v>255</v>
      </c>
      <c r="E3" s="4"/>
      <c r="F3" s="4"/>
      <c r="G3" s="4"/>
      <c r="H3" s="4"/>
      <c r="I3" s="4"/>
      <c r="J3" s="4"/>
      <c r="K3" s="4" t="n">
        <v>1</v>
      </c>
      <c r="L3" s="4" t="s">
        <v>249</v>
      </c>
      <c r="M3" s="4" t="s">
        <v>256</v>
      </c>
      <c r="N3" s="4"/>
      <c r="O3" s="4"/>
      <c r="P3" s="4"/>
      <c r="Q3" s="4"/>
      <c r="R3" s="4"/>
      <c r="S3" s="4"/>
      <c r="T3" s="4"/>
      <c r="V3" s="4"/>
      <c r="W3" s="4"/>
      <c r="X3" s="4" t="s">
        <v>257</v>
      </c>
      <c r="Y3" s="4" t="s">
        <v>258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259</v>
      </c>
      <c r="C4" s="4" t="s">
        <v>260</v>
      </c>
      <c r="D4" s="4" t="s">
        <v>261</v>
      </c>
      <c r="E4" s="4"/>
      <c r="F4" s="4"/>
      <c r="G4" s="4"/>
      <c r="H4" s="4"/>
      <c r="I4" s="4"/>
      <c r="J4" s="4"/>
      <c r="K4" s="4" t="n">
        <v>2</v>
      </c>
      <c r="L4" s="4" t="s">
        <v>249</v>
      </c>
      <c r="M4" s="4" t="s">
        <v>262</v>
      </c>
      <c r="N4" s="4"/>
      <c r="O4" s="4"/>
      <c r="P4" s="4"/>
      <c r="Q4" s="4"/>
      <c r="R4" s="4"/>
      <c r="S4" s="4"/>
      <c r="T4" s="4"/>
      <c r="V4" s="4"/>
      <c r="W4" s="4"/>
      <c r="X4" s="4" t="s">
        <v>263</v>
      </c>
      <c r="Y4" s="4" t="s">
        <v>264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265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257</v>
      </c>
      <c r="Y5" s="4" t="s">
        <v>266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259</v>
      </c>
      <c r="C6" s="4" t="s">
        <v>267</v>
      </c>
      <c r="D6" s="4" t="s">
        <v>268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249</v>
      </c>
      <c r="M6" s="4" t="s">
        <v>262</v>
      </c>
      <c r="R6" s="4" t="s">
        <v>269</v>
      </c>
      <c r="S6" s="4" t="n">
        <v>5470828</v>
      </c>
      <c r="T6" s="4"/>
      <c r="V6" s="4"/>
      <c r="W6" s="4"/>
      <c r="X6" s="4" t="s">
        <v>257</v>
      </c>
      <c r="Y6" s="4" t="s">
        <v>264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265</v>
      </c>
      <c r="C7" s="4" t="s">
        <v>270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257</v>
      </c>
      <c r="Y7" s="4" t="s">
        <v>271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272</v>
      </c>
      <c r="C8" s="4" t="s">
        <v>273</v>
      </c>
      <c r="D8" s="4" t="s">
        <v>274</v>
      </c>
      <c r="E8" s="4"/>
      <c r="F8" s="4"/>
      <c r="G8" s="4"/>
      <c r="K8" s="4" t="n">
        <v>1</v>
      </c>
      <c r="T8" s="4"/>
      <c r="V8" s="4"/>
      <c r="W8" s="4"/>
      <c r="X8" s="4" t="s">
        <v>257</v>
      </c>
      <c r="Y8" s="4" t="s">
        <v>275</v>
      </c>
      <c r="Z8" s="4" t="s">
        <v>276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277</v>
      </c>
      <c r="C9" s="4" t="s">
        <v>278</v>
      </c>
      <c r="D9" s="4" t="s">
        <v>279</v>
      </c>
      <c r="E9" s="4" t="s">
        <v>280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277</v>
      </c>
      <c r="C10" s="4" t="s">
        <v>281</v>
      </c>
      <c r="D10" s="4" t="s">
        <v>282</v>
      </c>
      <c r="E10" s="4" t="s">
        <v>280</v>
      </c>
      <c r="F10" s="4"/>
      <c r="G10" s="4"/>
      <c r="K10" s="4" t="n">
        <v>2</v>
      </c>
      <c r="T10" s="4"/>
      <c r="V10" s="4"/>
      <c r="W10" s="4"/>
      <c r="X10" s="4" t="s">
        <v>257</v>
      </c>
      <c r="Y10" s="4" t="s">
        <v>283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284</v>
      </c>
      <c r="C11" s="4" t="s">
        <v>285</v>
      </c>
      <c r="D11" s="4" t="s">
        <v>286</v>
      </c>
      <c r="F11" s="4"/>
      <c r="G11" s="4"/>
      <c r="K11" s="4" t="n">
        <v>1</v>
      </c>
      <c r="L11" s="4" t="s">
        <v>249</v>
      </c>
      <c r="M11" s="4" t="s">
        <v>287</v>
      </c>
      <c r="T11" s="4"/>
      <c r="V11" s="4" t="s">
        <v>249</v>
      </c>
      <c r="W11" s="4" t="s">
        <v>288</v>
      </c>
      <c r="X11" s="4" t="s">
        <v>257</v>
      </c>
      <c r="Y11" s="4" t="s">
        <v>289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272</v>
      </c>
      <c r="C12" s="4" t="s">
        <v>290</v>
      </c>
      <c r="D12" s="4" t="s">
        <v>291</v>
      </c>
      <c r="F12" s="4"/>
      <c r="G12" s="4"/>
      <c r="K12" s="4" t="n">
        <v>1</v>
      </c>
      <c r="T12" s="4"/>
      <c r="X12" s="4" t="s">
        <v>257</v>
      </c>
      <c r="Y12" s="4" t="s">
        <v>292</v>
      </c>
      <c r="Z12" s="4" t="s">
        <v>293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272</v>
      </c>
      <c r="C13" s="4" t="s">
        <v>294</v>
      </c>
      <c r="D13" s="4" t="s">
        <v>295</v>
      </c>
      <c r="F13" s="4" t="s">
        <v>296</v>
      </c>
      <c r="G13" s="4"/>
      <c r="I13" s="4" t="s">
        <v>24</v>
      </c>
      <c r="J13" s="4" t="n">
        <v>2</v>
      </c>
      <c r="K13" s="4" t="n">
        <v>2</v>
      </c>
      <c r="L13" s="4" t="s">
        <v>249</v>
      </c>
      <c r="M13" s="4" t="s">
        <v>297</v>
      </c>
      <c r="N13" s="4" t="s">
        <v>298</v>
      </c>
      <c r="O13" s="4" t="s">
        <v>299</v>
      </c>
      <c r="R13" s="4" t="s">
        <v>300</v>
      </c>
      <c r="S13" s="4" t="s">
        <v>301</v>
      </c>
      <c r="T13" s="4" t="s">
        <v>269</v>
      </c>
      <c r="U13" s="4" t="n">
        <v>6815421</v>
      </c>
      <c r="V13" s="4" t="s">
        <v>269</v>
      </c>
      <c r="W13" s="4" t="n">
        <v>6815421</v>
      </c>
      <c r="Z13" s="4" t="s">
        <v>302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303</v>
      </c>
      <c r="C14" s="4" t="s">
        <v>304</v>
      </c>
      <c r="D14" s="4" t="s">
        <v>305</v>
      </c>
      <c r="E14" s="4" t="s">
        <v>306</v>
      </c>
      <c r="F14" s="4" t="s">
        <v>307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249</v>
      </c>
      <c r="M14" s="4" t="s">
        <v>297</v>
      </c>
      <c r="N14" s="4" t="s">
        <v>298</v>
      </c>
      <c r="O14" s="4" t="s">
        <v>299</v>
      </c>
      <c r="R14" s="4" t="s">
        <v>300</v>
      </c>
      <c r="S14" s="4" t="s">
        <v>301</v>
      </c>
      <c r="T14" s="4" t="s">
        <v>269</v>
      </c>
      <c r="U14" s="4" t="n">
        <v>6815421</v>
      </c>
      <c r="V14" s="4" t="s">
        <v>269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303</v>
      </c>
      <c r="C15" s="4" t="s">
        <v>294</v>
      </c>
      <c r="D15" s="4" t="s">
        <v>295</v>
      </c>
      <c r="E15" s="4" t="s">
        <v>306</v>
      </c>
      <c r="F15" s="4" t="s">
        <v>296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249</v>
      </c>
      <c r="M15" s="4" t="s">
        <v>297</v>
      </c>
      <c r="N15" s="4" t="s">
        <v>298</v>
      </c>
      <c r="O15" s="4" t="s">
        <v>299</v>
      </c>
      <c r="R15" s="4" t="s">
        <v>300</v>
      </c>
      <c r="S15" s="4" t="s">
        <v>301</v>
      </c>
      <c r="T15" s="4" t="s">
        <v>269</v>
      </c>
      <c r="U15" s="4" t="n">
        <v>6815421</v>
      </c>
      <c r="V15" s="4" t="s">
        <v>269</v>
      </c>
      <c r="W15" s="4" t="n">
        <v>6815421</v>
      </c>
      <c r="X15" s="4" t="s">
        <v>257</v>
      </c>
      <c r="Y15" s="4" t="s">
        <v>283</v>
      </c>
    </row>
    <row r="16" customFormat="false" ht="13.8" hidden="false" customHeight="false" outlineLevel="0" collapsed="false">
      <c r="A16" s="3" t="s">
        <v>308</v>
      </c>
      <c r="B16" s="4" t="s">
        <v>265</v>
      </c>
      <c r="C16" s="4" t="s">
        <v>37</v>
      </c>
      <c r="D16" s="4" t="s">
        <v>27</v>
      </c>
      <c r="G16" s="4"/>
      <c r="K16" s="4" t="n">
        <v>1</v>
      </c>
      <c r="X16" s="4" t="s">
        <v>257</v>
      </c>
      <c r="Y16" s="4" t="s">
        <v>309</v>
      </c>
    </row>
    <row r="17" customFormat="false" ht="13.8" hidden="false" customHeight="false" outlineLevel="0" collapsed="false">
      <c r="A17" s="3" t="s">
        <v>84</v>
      </c>
      <c r="B17" s="4" t="s">
        <v>310</v>
      </c>
      <c r="C17" s="4" t="s">
        <v>311</v>
      </c>
      <c r="D17" s="4" t="s">
        <v>312</v>
      </c>
      <c r="E17" s="4" t="s">
        <v>313</v>
      </c>
      <c r="F17" s="4" t="s">
        <v>33</v>
      </c>
      <c r="G17" s="4"/>
      <c r="K17" s="4" t="n">
        <v>2</v>
      </c>
      <c r="L17" s="4" t="s">
        <v>269</v>
      </c>
      <c r="M17" s="4" t="n">
        <v>19686854</v>
      </c>
      <c r="N17" s="4" t="s">
        <v>269</v>
      </c>
      <c r="O17" s="4" t="n">
        <v>4154932</v>
      </c>
      <c r="V17" s="4" t="s">
        <v>269</v>
      </c>
      <c r="W17" s="4" t="n">
        <v>19686854</v>
      </c>
      <c r="X17" s="4" t="s">
        <v>314</v>
      </c>
    </row>
    <row r="18" customFormat="false" ht="13.8" hidden="false" customHeight="false" outlineLevel="0" collapsed="false">
      <c r="A18" s="3" t="s">
        <v>85</v>
      </c>
      <c r="B18" s="4" t="s">
        <v>310</v>
      </c>
      <c r="C18" s="4" t="s">
        <v>315</v>
      </c>
      <c r="D18" s="4" t="s">
        <v>316</v>
      </c>
      <c r="E18" s="4" t="s">
        <v>313</v>
      </c>
      <c r="F18" s="4" t="s">
        <v>33</v>
      </c>
      <c r="G18" s="4"/>
      <c r="K18" s="4" t="n">
        <v>2</v>
      </c>
      <c r="L18" s="4" t="s">
        <v>269</v>
      </c>
      <c r="M18" s="4" t="n">
        <v>19686854</v>
      </c>
      <c r="N18" s="4" t="s">
        <v>269</v>
      </c>
      <c r="O18" s="4" t="n">
        <v>4154932</v>
      </c>
      <c r="V18" s="4" t="s">
        <v>269</v>
      </c>
      <c r="W18" s="4" t="n">
        <v>19686854</v>
      </c>
      <c r="X18" s="4" t="s">
        <v>314</v>
      </c>
    </row>
    <row r="19" customFormat="false" ht="14.15" hidden="false" customHeight="false" outlineLevel="0" collapsed="false">
      <c r="A19" s="3" t="s">
        <v>86</v>
      </c>
      <c r="B19" s="4" t="s">
        <v>265</v>
      </c>
      <c r="C19" s="4" t="s">
        <v>317</v>
      </c>
      <c r="D19" s="4" t="s">
        <v>40</v>
      </c>
      <c r="G19" s="4"/>
      <c r="K19" s="4" t="n">
        <v>2</v>
      </c>
      <c r="V19" s="4" t="s">
        <v>318</v>
      </c>
      <c r="W19" s="4" t="s">
        <v>319</v>
      </c>
      <c r="Y19" s="4" t="s">
        <v>252</v>
      </c>
    </row>
    <row r="20" customFormat="false" ht="13.8" hidden="false" customHeight="false" outlineLevel="0" collapsed="false">
      <c r="A20" s="3" t="s">
        <v>87</v>
      </c>
      <c r="B20" s="4" t="s">
        <v>265</v>
      </c>
      <c r="C20" s="4" t="s">
        <v>317</v>
      </c>
      <c r="D20" s="4" t="s">
        <v>320</v>
      </c>
      <c r="G20" s="4"/>
      <c r="K20" s="4" t="n">
        <v>2</v>
      </c>
      <c r="V20" s="4" t="s">
        <v>321</v>
      </c>
      <c r="W20" s="4" t="s">
        <v>322</v>
      </c>
      <c r="X20" s="4" t="s">
        <v>257</v>
      </c>
      <c r="Y20" s="4" t="s">
        <v>252</v>
      </c>
    </row>
    <row r="21" customFormat="false" ht="14.15" hidden="false" customHeight="false" outlineLevel="0" collapsed="false">
      <c r="A21" s="3" t="s">
        <v>88</v>
      </c>
      <c r="B21" s="4" t="s">
        <v>284</v>
      </c>
      <c r="C21" s="4" t="s">
        <v>323</v>
      </c>
      <c r="D21" s="4" t="s">
        <v>324</v>
      </c>
      <c r="G21" s="4"/>
      <c r="K21" s="4" t="n">
        <v>2</v>
      </c>
      <c r="L21" s="4" t="s">
        <v>269</v>
      </c>
      <c r="M21" s="4" t="n">
        <v>17914867</v>
      </c>
      <c r="V21" s="4" t="s">
        <v>325</v>
      </c>
      <c r="W21" s="4" t="s">
        <v>326</v>
      </c>
      <c r="X21" s="4" t="s">
        <v>314</v>
      </c>
      <c r="Y21" s="4" t="s">
        <v>252</v>
      </c>
    </row>
    <row r="22" customFormat="false" ht="14.15" hidden="false" customHeight="false" outlineLevel="0" collapsed="false">
      <c r="A22" s="3" t="s">
        <v>89</v>
      </c>
      <c r="B22" s="4" t="s">
        <v>284</v>
      </c>
      <c r="C22" s="4" t="s">
        <v>327</v>
      </c>
      <c r="D22" s="4" t="s">
        <v>328</v>
      </c>
      <c r="G22" s="4"/>
      <c r="K22" s="4" t="n">
        <v>2</v>
      </c>
      <c r="L22" s="4" t="s">
        <v>269</v>
      </c>
      <c r="M22" s="4" t="n">
        <v>17914867</v>
      </c>
      <c r="V22" s="4" t="s">
        <v>325</v>
      </c>
      <c r="W22" s="4" t="s">
        <v>326</v>
      </c>
      <c r="X22" s="4" t="s">
        <v>329</v>
      </c>
      <c r="Y22" s="4" t="s">
        <v>252</v>
      </c>
    </row>
    <row r="23" customFormat="false" ht="13.8" hidden="false" customHeight="false" outlineLevel="0" collapsed="false">
      <c r="A23" s="3" t="s">
        <v>90</v>
      </c>
      <c r="B23" s="4" t="s">
        <v>284</v>
      </c>
      <c r="C23" s="4" t="s">
        <v>330</v>
      </c>
      <c r="D23" s="4" t="s">
        <v>331</v>
      </c>
      <c r="G23" s="4"/>
      <c r="K23" s="4" t="n">
        <v>2</v>
      </c>
      <c r="L23" s="4" t="s">
        <v>269</v>
      </c>
      <c r="M23" s="4" t="n">
        <v>8805555</v>
      </c>
      <c r="V23" s="4" t="s">
        <v>332</v>
      </c>
      <c r="W23" s="4" t="s">
        <v>333</v>
      </c>
      <c r="X23" s="4" t="s">
        <v>334</v>
      </c>
      <c r="Y23" s="4" t="s">
        <v>252</v>
      </c>
    </row>
    <row r="24" customFormat="false" ht="13.8" hidden="false" customHeight="false" outlineLevel="0" collapsed="false">
      <c r="A24" s="3" t="s">
        <v>91</v>
      </c>
      <c r="B24" s="4" t="s">
        <v>335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269</v>
      </c>
      <c r="O24" s="4" t="n">
        <v>4154932</v>
      </c>
      <c r="V24" s="4" t="s">
        <v>269</v>
      </c>
      <c r="W24" s="4" t="n">
        <v>6326623</v>
      </c>
      <c r="X24" s="4" t="s">
        <v>257</v>
      </c>
      <c r="Y24" s="4" t="s">
        <v>264</v>
      </c>
    </row>
    <row r="25" customFormat="false" ht="13.8" hidden="false" customHeight="false" outlineLevel="0" collapsed="false">
      <c r="A25" s="3" t="s">
        <v>92</v>
      </c>
      <c r="B25" s="4" t="s">
        <v>336</v>
      </c>
      <c r="C25" s="4" t="s">
        <v>46</v>
      </c>
      <c r="D25" s="4" t="s">
        <v>337</v>
      </c>
      <c r="K25" s="4" t="n">
        <v>3</v>
      </c>
      <c r="L25" s="4" t="s">
        <v>249</v>
      </c>
      <c r="M25" s="4" t="s">
        <v>338</v>
      </c>
      <c r="V25" s="4" t="s">
        <v>269</v>
      </c>
      <c r="W25" s="4" t="n">
        <v>12876349</v>
      </c>
      <c r="X25" s="4" t="s">
        <v>339</v>
      </c>
      <c r="Y25" s="4" t="s">
        <v>340</v>
      </c>
    </row>
    <row r="26" customFormat="false" ht="14.15" hidden="false" customHeight="false" outlineLevel="0" collapsed="false">
      <c r="A26" s="3" t="s">
        <v>93</v>
      </c>
      <c r="B26" s="4" t="s">
        <v>265</v>
      </c>
      <c r="C26" s="4" t="s">
        <v>24</v>
      </c>
      <c r="D26" s="4" t="s">
        <v>45</v>
      </c>
      <c r="K26" s="4" t="n">
        <v>2</v>
      </c>
      <c r="V26" s="4" t="s">
        <v>341</v>
      </c>
      <c r="W26" s="4" t="s">
        <v>342</v>
      </c>
      <c r="X26" s="4" t="s">
        <v>314</v>
      </c>
      <c r="Y26" s="4" t="s">
        <v>343</v>
      </c>
    </row>
    <row r="27" customFormat="false" ht="13.8" hidden="false" customHeight="false" outlineLevel="0" collapsed="false">
      <c r="A27" s="3" t="s">
        <v>94</v>
      </c>
      <c r="B27" s="4" t="s">
        <v>344</v>
      </c>
      <c r="C27" s="4" t="s">
        <v>48</v>
      </c>
      <c r="D27" s="4" t="s">
        <v>345</v>
      </c>
      <c r="K27" s="4" t="n">
        <v>4</v>
      </c>
      <c r="V27" s="4" t="s">
        <v>341</v>
      </c>
      <c r="W27" s="4" t="s">
        <v>346</v>
      </c>
      <c r="X27" s="4" t="s">
        <v>347</v>
      </c>
      <c r="Y27" s="4" t="s">
        <v>348</v>
      </c>
    </row>
    <row r="28" customFormat="false" ht="13.8" hidden="false" customHeight="false" outlineLevel="0" collapsed="false">
      <c r="A28" s="3" t="s">
        <v>95</v>
      </c>
      <c r="B28" s="4" t="s">
        <v>349</v>
      </c>
      <c r="C28" s="4" t="s">
        <v>350</v>
      </c>
      <c r="D28" s="4" t="s">
        <v>48</v>
      </c>
      <c r="K28" s="4" t="n">
        <v>4</v>
      </c>
      <c r="L28" s="4" t="s">
        <v>351</v>
      </c>
      <c r="M28" s="4" t="s">
        <v>352</v>
      </c>
      <c r="V28" s="4" t="s">
        <v>249</v>
      </c>
      <c r="W28" s="4" t="s">
        <v>353</v>
      </c>
      <c r="X28" s="4" t="s">
        <v>354</v>
      </c>
      <c r="Y28" s="4" t="s">
        <v>355</v>
      </c>
    </row>
    <row r="29" customFormat="false" ht="13.8" hidden="false" customHeight="false" outlineLevel="0" collapsed="false">
      <c r="A29" s="3" t="s">
        <v>96</v>
      </c>
      <c r="B29" s="4" t="s">
        <v>265</v>
      </c>
      <c r="C29" s="4" t="s">
        <v>42</v>
      </c>
      <c r="D29" s="4" t="s">
        <v>49</v>
      </c>
      <c r="K29" s="4" t="n">
        <v>2</v>
      </c>
      <c r="V29" s="4" t="s">
        <v>249</v>
      </c>
      <c r="W29" s="4" t="s">
        <v>356</v>
      </c>
      <c r="X29" s="4" t="s">
        <v>314</v>
      </c>
      <c r="Y29" s="4" t="s">
        <v>343</v>
      </c>
    </row>
    <row r="30" customFormat="false" ht="13.8" hidden="false" customHeight="false" outlineLevel="0" collapsed="false">
      <c r="A30" s="3" t="s">
        <v>97</v>
      </c>
      <c r="B30" s="4" t="s">
        <v>357</v>
      </c>
      <c r="C30" s="4" t="s">
        <v>358</v>
      </c>
      <c r="D30" s="4" t="s">
        <v>359</v>
      </c>
      <c r="H30" s="4" t="s">
        <v>54</v>
      </c>
      <c r="J30" s="4" t="n">
        <v>4</v>
      </c>
      <c r="K30" s="4" t="n">
        <v>4</v>
      </c>
      <c r="L30" s="4" t="s">
        <v>269</v>
      </c>
      <c r="M30" s="4" t="n">
        <v>7447472</v>
      </c>
      <c r="V30" s="4" t="s">
        <v>269</v>
      </c>
      <c r="W30" s="4" t="n">
        <v>8636984</v>
      </c>
      <c r="X30" s="4" t="s">
        <v>360</v>
      </c>
      <c r="Y30" s="4" t="s">
        <v>348</v>
      </c>
    </row>
    <row r="31" customFormat="false" ht="13.8" hidden="false" customHeight="false" outlineLevel="0" collapsed="false">
      <c r="A31" s="3" t="s">
        <v>98</v>
      </c>
      <c r="B31" s="4" t="s">
        <v>259</v>
      </c>
      <c r="C31" s="4" t="s">
        <v>361</v>
      </c>
      <c r="D31" s="4" t="s">
        <v>362</v>
      </c>
      <c r="K31" s="4" t="n">
        <v>1</v>
      </c>
      <c r="L31" s="4" t="s">
        <v>269</v>
      </c>
      <c r="M31" s="4" t="n">
        <v>5128739</v>
      </c>
      <c r="V31" s="4" t="s">
        <v>249</v>
      </c>
      <c r="W31" s="4" t="s">
        <v>363</v>
      </c>
      <c r="X31" s="4" t="s">
        <v>257</v>
      </c>
      <c r="Y31" s="4" t="s">
        <v>309</v>
      </c>
    </row>
    <row r="32" customFormat="false" ht="13.8" hidden="false" customHeight="false" outlineLevel="0" collapsed="false">
      <c r="A32" s="3" t="s">
        <v>99</v>
      </c>
      <c r="B32" s="4" t="s">
        <v>265</v>
      </c>
      <c r="C32" s="4" t="s">
        <v>51</v>
      </c>
      <c r="D32" s="4" t="s">
        <v>52</v>
      </c>
      <c r="K32" s="4" t="n">
        <v>1</v>
      </c>
      <c r="V32" s="4" t="s">
        <v>364</v>
      </c>
      <c r="W32" s="4" t="s">
        <v>365</v>
      </c>
      <c r="X32" s="4" t="s">
        <v>366</v>
      </c>
      <c r="Y32" s="4" t="s">
        <v>367</v>
      </c>
      <c r="Z32" s="4" t="s">
        <v>368</v>
      </c>
    </row>
    <row r="33" customFormat="false" ht="13.8" hidden="false" customHeight="false" outlineLevel="0" collapsed="false">
      <c r="A33" s="3" t="s">
        <v>100</v>
      </c>
      <c r="B33" s="4" t="s">
        <v>265</v>
      </c>
      <c r="C33" s="4" t="s">
        <v>52</v>
      </c>
      <c r="D33" s="4" t="s">
        <v>53</v>
      </c>
      <c r="K33" s="4" t="n">
        <v>2</v>
      </c>
      <c r="V33" s="4" t="s">
        <v>269</v>
      </c>
      <c r="W33" s="4" t="n">
        <v>9376357</v>
      </c>
      <c r="X33" s="4" t="s">
        <v>314</v>
      </c>
      <c r="Y33" s="4" t="s">
        <v>369</v>
      </c>
    </row>
    <row r="34" customFormat="false" ht="13.8" hidden="false" customHeight="false" outlineLevel="0" collapsed="false">
      <c r="A34" s="3" t="s">
        <v>101</v>
      </c>
      <c r="B34" s="4" t="s">
        <v>272</v>
      </c>
      <c r="C34" s="4" t="s">
        <v>370</v>
      </c>
      <c r="D34" s="4" t="s">
        <v>371</v>
      </c>
      <c r="I34" s="4" t="s">
        <v>372</v>
      </c>
      <c r="J34" s="4" t="n">
        <v>4</v>
      </c>
      <c r="K34" s="4" t="n">
        <v>4</v>
      </c>
      <c r="L34" s="4" t="s">
        <v>249</v>
      </c>
      <c r="M34" s="4" t="s">
        <v>373</v>
      </c>
      <c r="T34" s="4" t="s">
        <v>374</v>
      </c>
      <c r="U34" s="4" t="s">
        <v>375</v>
      </c>
      <c r="V34" s="4" t="s">
        <v>269</v>
      </c>
      <c r="W34" s="4" t="n">
        <v>468836</v>
      </c>
      <c r="X34" s="4" t="s">
        <v>376</v>
      </c>
      <c r="Y34" s="4" t="s">
        <v>283</v>
      </c>
    </row>
    <row r="35" customFormat="false" ht="13.8" hidden="false" customHeight="false" outlineLevel="0" collapsed="false">
      <c r="A35" s="3" t="s">
        <v>102</v>
      </c>
      <c r="B35" s="4" t="s">
        <v>377</v>
      </c>
      <c r="C35" s="4" t="s">
        <v>378</v>
      </c>
      <c r="D35" s="4" t="s">
        <v>56</v>
      </c>
      <c r="K35" s="4" t="n">
        <v>1</v>
      </c>
      <c r="L35" s="4" t="s">
        <v>249</v>
      </c>
      <c r="M35" s="4" t="s">
        <v>379</v>
      </c>
      <c r="V35" s="4" t="s">
        <v>380</v>
      </c>
      <c r="W35" s="4" t="s">
        <v>381</v>
      </c>
    </row>
    <row r="36" customFormat="false" ht="13.8" hidden="false" customHeight="false" outlineLevel="0" collapsed="false">
      <c r="A36" s="3" t="s">
        <v>103</v>
      </c>
      <c r="B36" s="4" t="s">
        <v>382</v>
      </c>
      <c r="C36" s="4" t="s">
        <v>383</v>
      </c>
      <c r="D36" s="4" t="s">
        <v>384</v>
      </c>
      <c r="K36" s="4" t="n">
        <v>1</v>
      </c>
      <c r="L36" s="4" t="s">
        <v>249</v>
      </c>
      <c r="M36" s="4" t="s">
        <v>379</v>
      </c>
      <c r="V36" s="4" t="s">
        <v>249</v>
      </c>
      <c r="W36" s="4" t="s">
        <v>379</v>
      </c>
    </row>
    <row r="37" customFormat="false" ht="13.8" hidden="false" customHeight="false" outlineLevel="0" collapsed="false">
      <c r="A37" s="3" t="s">
        <v>104</v>
      </c>
      <c r="B37" s="4" t="s">
        <v>385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385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385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385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386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385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386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385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386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2" width="18.85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126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128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129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140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142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143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144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162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4" t="s">
        <v>170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171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172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173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174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175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176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177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177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178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179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180</v>
      </c>
      <c r="C13" s="4" t="n">
        <v>0</v>
      </c>
      <c r="D13" s="4" t="n">
        <v>1</v>
      </c>
      <c r="E13" s="4" t="s">
        <v>181</v>
      </c>
    </row>
    <row r="14" customFormat="false" ht="13.8" hidden="false" customHeight="false" outlineLevel="0" collapsed="false">
      <c r="A14" s="3" t="s">
        <v>81</v>
      </c>
      <c r="B14" s="4" t="s">
        <v>180</v>
      </c>
      <c r="C14" s="4" t="n">
        <v>0</v>
      </c>
      <c r="D14" s="4" t="n">
        <v>1</v>
      </c>
      <c r="E14" s="4" t="s">
        <v>181</v>
      </c>
    </row>
    <row r="15" customFormat="false" ht="13.8" hidden="false" customHeight="false" outlineLevel="0" collapsed="false">
      <c r="A15" s="3" t="s">
        <v>82</v>
      </c>
      <c r="B15" s="4" t="s">
        <v>180</v>
      </c>
      <c r="C15" s="4" t="n">
        <v>0</v>
      </c>
      <c r="D15" s="4" t="n">
        <v>1</v>
      </c>
      <c r="E15" s="4" t="s">
        <v>181</v>
      </c>
    </row>
    <row r="16" customFormat="false" ht="13.8" hidden="false" customHeight="false" outlineLevel="0" collapsed="false">
      <c r="A16" s="3" t="s">
        <v>83</v>
      </c>
      <c r="B16" s="4" t="s">
        <v>182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183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183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184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185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186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187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188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189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190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191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192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193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194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195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196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197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198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199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200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201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202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203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204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205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206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207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2020-02-25T20:08:49Z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