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rion/GDrive/Projects/protocols/DNA_RNA_quant/"/>
    </mc:Choice>
  </mc:AlternateContent>
  <xr:revisionPtr revIDLastSave="0" documentId="13_ncr:1_{307F4864-0B49-A54D-9A23-46C77BAE5F9A}" xr6:coauthVersionLast="36" xr6:coauthVersionMax="43" xr10:uidLastSave="{00000000-0000-0000-0000-000000000000}"/>
  <bookViews>
    <workbookView xWindow="16260" yWindow="10500" windowWidth="28580" windowHeight="17940" xr2:uid="{00000000-000D-0000-FFFF-FFFF00000000}"/>
  </bookViews>
  <sheets>
    <sheet name="design" sheetId="2" r:id="rId1"/>
    <sheet name="readout" sheetId="4" r:id="rId2"/>
    <sheet name="standard_curve" sheetId="1" r:id="rId3"/>
    <sheet name="quant" sheetId="3" r:id="rId4"/>
  </sheets>
  <calcPr calcId="181029"/>
</workbook>
</file>

<file path=xl/calcChain.xml><?xml version="1.0" encoding="utf-8"?>
<calcChain xmlns="http://schemas.openxmlformats.org/spreadsheetml/2006/main">
  <c r="C15" i="2" l="1"/>
  <c r="C17" i="2" s="1"/>
  <c r="F17" i="2" l="1"/>
  <c r="I17" i="2" s="1"/>
  <c r="C16" i="2"/>
  <c r="C3" i="2" l="1"/>
  <c r="D3" i="2" s="1"/>
  <c r="E3" i="2" s="1"/>
  <c r="F3" i="2" s="1"/>
  <c r="G3" i="2" s="1"/>
  <c r="H3" i="2" s="1"/>
  <c r="I3" i="2" s="1"/>
  <c r="J3" i="2" s="1"/>
  <c r="K3" i="2" s="1"/>
  <c r="L3" i="2" s="1"/>
  <c r="M3" i="2" s="1"/>
  <c r="F3" i="3" l="1"/>
  <c r="F4" i="3"/>
  <c r="F2" i="3"/>
  <c r="D4" i="3" l="1"/>
  <c r="E4" i="3" s="1"/>
  <c r="D3" i="3"/>
  <c r="E3" i="3" s="1"/>
  <c r="D2" i="3"/>
  <c r="E2" i="3" s="1"/>
  <c r="B33" i="1" l="1"/>
  <c r="B25" i="1"/>
  <c r="B34" i="1"/>
  <c r="B26" i="1"/>
  <c r="B35" i="1"/>
  <c r="B27" i="1"/>
  <c r="B36" i="1"/>
  <c r="B28" i="1"/>
  <c r="B37" i="1"/>
  <c r="B29" i="1"/>
  <c r="B38" i="1"/>
  <c r="B30" i="1"/>
</calcChain>
</file>

<file path=xl/sharedStrings.xml><?xml version="1.0" encoding="utf-8"?>
<sst xmlns="http://schemas.openxmlformats.org/spreadsheetml/2006/main" count="76" uniqueCount="46">
  <si>
    <t>&lt;&gt;</t>
  </si>
  <si>
    <t>A</t>
  </si>
  <si>
    <t>B</t>
  </si>
  <si>
    <t>C</t>
  </si>
  <si>
    <t>D</t>
  </si>
  <si>
    <t>E</t>
  </si>
  <si>
    <t>F</t>
  </si>
  <si>
    <t>G</t>
  </si>
  <si>
    <t>H</t>
  </si>
  <si>
    <t>Standard Curve</t>
  </si>
  <si>
    <t>Sample ID</t>
  </si>
  <si>
    <t xml:space="preserve">[dsDNA] (ng/mL) </t>
  </si>
  <si>
    <t>Fluor.</t>
  </si>
  <si>
    <t>Key</t>
  </si>
  <si>
    <t>S1_1</t>
  </si>
  <si>
    <t>S1_2</t>
  </si>
  <si>
    <t>S1_3</t>
  </si>
  <si>
    <t>S1_4</t>
  </si>
  <si>
    <t>S1_5</t>
  </si>
  <si>
    <t>S1_6</t>
  </si>
  <si>
    <t>S2_1</t>
  </si>
  <si>
    <t>S2_2</t>
  </si>
  <si>
    <t>S2_3</t>
  </si>
  <si>
    <t>S2_4</t>
  </si>
  <si>
    <t>S2_5</t>
  </si>
  <si>
    <t>S2_6</t>
  </si>
  <si>
    <t>100/0</t>
  </si>
  <si>
    <t>97.5/2.5</t>
  </si>
  <si>
    <t>95/5</t>
  </si>
  <si>
    <t>90/10</t>
  </si>
  <si>
    <t>80/20</t>
  </si>
  <si>
    <t>70/30</t>
  </si>
  <si>
    <t>Total wells:</t>
  </si>
  <si>
    <t>Vol. 1X TE:</t>
  </si>
  <si>
    <t>uL</t>
  </si>
  <si>
    <t>Vol. 1X PG:</t>
  </si>
  <si>
    <t>uL 200X PG</t>
  </si>
  <si>
    <t>in</t>
  </si>
  <si>
    <t>uL 1X TE</t>
  </si>
  <si>
    <t>Total ng/ Sample (20uL)</t>
  </si>
  <si>
    <t>Assay [dsDNA/ssRNA] (ng/mL)</t>
  </si>
  <si>
    <t>Sample [dsDNA/ssRNA] (ng/uL)</t>
  </si>
  <si>
    <t>ReadOut</t>
  </si>
  <si>
    <t>Samples</t>
  </si>
  <si>
    <t>===&gt;   Dilute</t>
  </si>
  <si>
    <t>[unknown samples 1-32] [2019-8-21]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</si>
</sst>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 (Body)_x0000_"/>
    </font>
    <font>
      <b/>
      <sz val="10"/>
      <color theme="1"/>
      <name val="Calibri"/>
      <family val="2"/>
      <scheme val="minor"/>
    </font>
    <font>
      <b/>
      <sz val="9"/>
      <color theme="1"/>
      <name val="Calibri (Body)_x0000_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0">
    <xf numFmtId="0" fontId="0" fillId="0" borderId="0" xfId="0"/>
    <xf numFmtId="0" fontId="0" fillId="2" borderId="0" xfId="0" applyFill="1"/>
    <xf numFmtId="1" fontId="2" fillId="0" borderId="1" xfId="0" applyNumberFormat="1" applyFont="1" applyFill="1" applyBorder="1" applyAlignment="1">
      <alignment horizontal="left"/>
    </xf>
    <xf numFmtId="1" fontId="1" fillId="3" borderId="2" xfId="0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/>
    <xf numFmtId="1" fontId="0" fillId="0" borderId="0" xfId="0" applyNumberFormat="1" applyAlignment="1">
      <alignment horizontal="center"/>
    </xf>
    <xf numFmtId="0" fontId="0" fillId="0" borderId="0" xfId="0" applyFont="1"/>
    <xf numFmtId="0" fontId="0" fillId="2" borderId="0" xfId="0" applyFont="1" applyFill="1"/>
    <xf numFmtId="0" fontId="0" fillId="0" borderId="0" xfId="0" applyAlignment="1">
      <alignment horizontal="right"/>
    </xf>
    <xf numFmtId="0" fontId="0" fillId="0" borderId="0" xfId="0" quotePrefix="1"/>
    <xf numFmtId="0" fontId="5" fillId="0" borderId="5" xfId="1" applyFont="1" applyFill="1" applyBorder="1" applyAlignment="1">
      <alignment horizontal="center"/>
    </xf>
    <xf numFmtId="0" fontId="5" fillId="0" borderId="6" xfId="1" applyFont="1" applyFill="1" applyBorder="1" applyAlignment="1">
      <alignment horizontal="center"/>
    </xf>
    <xf numFmtId="0" fontId="5" fillId="0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9" xfId="1" applyFont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/>
    </xf>
    <xf numFmtId="0" fontId="6" fillId="4" borderId="9" xfId="1" applyFont="1" applyFill="1" applyBorder="1" applyAlignment="1">
      <alignment horizontal="center"/>
    </xf>
    <xf numFmtId="0" fontId="6" fillId="0" borderId="8" xfId="1" applyFont="1" applyFill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6" fillId="0" borderId="9" xfId="1" applyFont="1" applyFill="1" applyBorder="1" applyAlignment="1">
      <alignment horizontal="center"/>
    </xf>
    <xf numFmtId="0" fontId="4" fillId="4" borderId="10" xfId="1" applyFill="1" applyBorder="1" applyAlignment="1">
      <alignment horizontal="center"/>
    </xf>
    <xf numFmtId="0" fontId="4" fillId="4" borderId="11" xfId="1" applyFill="1" applyBorder="1" applyAlignment="1">
      <alignment horizontal="center"/>
    </xf>
    <xf numFmtId="0" fontId="5" fillId="0" borderId="11" xfId="1" applyFont="1" applyFill="1" applyBorder="1"/>
    <xf numFmtId="0" fontId="5" fillId="0" borderId="12" xfId="1" applyFont="1" applyFill="1" applyBorder="1"/>
    <xf numFmtId="0" fontId="7" fillId="0" borderId="2" xfId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8" fillId="0" borderId="2" xfId="1" applyFont="1" applyBorder="1" applyAlignment="1">
      <alignment horizontal="center"/>
    </xf>
    <xf numFmtId="0" fontId="0" fillId="0" borderId="0" xfId="0" quotePrefix="1" applyFill="1"/>
    <xf numFmtId="0" fontId="0" fillId="0" borderId="0" xfId="0" applyFill="1"/>
    <xf numFmtId="1" fontId="0" fillId="0" borderId="0" xfId="0" applyNumberFormat="1" applyFill="1" applyAlignment="1">
      <alignment horizontal="center"/>
    </xf>
    <xf numFmtId="0" fontId="2" fillId="0" borderId="0" xfId="1" applyFont="1"/>
    <xf numFmtId="14" fontId="4" fillId="0" borderId="0" xfId="1" applyNumberFormat="1"/>
    <xf numFmtId="0" fontId="4" fillId="0" borderId="0" xfId="1"/>
    <xf numFmtId="0" fontId="5" fillId="0" borderId="0" xfId="1" applyFont="1"/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4" fillId="0" borderId="0" xfId="1" applyAlignment="1">
      <alignment vertical="center"/>
    </xf>
    <xf numFmtId="0" fontId="7" fillId="0" borderId="0" xfId="1" applyFont="1" applyAlignment="1">
      <alignment horizontal="center" vertical="center"/>
    </xf>
    <xf numFmtId="0" fontId="9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  <xf numFmtId="0" fontId="4" fillId="0" borderId="0" xfId="1" applyBorder="1"/>
    <xf numFmtId="1" fontId="0" fillId="0" borderId="0" xfId="0" applyNumberFormat="1" applyBorder="1" applyAlignment="1">
      <alignment horizontal="center"/>
    </xf>
    <xf numFmtId="0" fontId="0" fillId="0" borderId="0" xfId="0" applyBorder="1"/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right" vertical="center"/>
    </xf>
    <xf numFmtId="0" fontId="0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Fill="1" applyBorder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 vertical="center" wrapText="1"/>
    </xf>
    <xf numFmtId="164" fontId="0" fillId="0" borderId="0" xfId="0" applyNumberFormat="1" applyFill="1" applyBorder="1" applyAlignment="1">
      <alignment horizontal="right" vertical="center" wrapText="1"/>
    </xf>
    <xf numFmtId="1" fontId="0" fillId="0" borderId="0" xfId="0" applyNumberFormat="1" applyBorder="1" applyAlignment="1">
      <alignment horizontal="right" vertical="center" wrapText="1"/>
    </xf>
    <xf numFmtId="1" fontId="0" fillId="0" borderId="0" xfId="0" applyNumberFormat="1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4" fillId="0" borderId="0" xfId="1" applyAlignment="1">
      <alignment horizontal="center"/>
    </xf>
    <xf numFmtId="0" fontId="7" fillId="0" borderId="2" xfId="1" applyFont="1" applyBorder="1" applyAlignment="1">
      <alignment horizontal="center"/>
    </xf>
    <xf numFmtId="0" fontId="9" fillId="0" borderId="2" xfId="1" applyFont="1" applyFill="1" applyBorder="1" applyAlignment="1">
      <alignment horizontal="center"/>
    </xf>
    <xf numFmtId="0" fontId="9" fillId="0" borderId="0" xfId="1" quotePrefix="1" applyFont="1" applyAlignment="1">
      <alignment horizontal="right" vertical="center"/>
    </xf>
    <xf numFmtId="0" fontId="4" fillId="0" borderId="0" xfId="1" applyFill="1" applyBorder="1"/>
  </cellXfs>
  <cellStyles count="2">
    <cellStyle name="Normal" xfId="0" builtinId="0"/>
    <cellStyle name="Normal 2" xfId="1" xr:uid="{8BD6A60D-717A-8E48-BC1E-70B77F376E0D}"/>
  </cellStyles>
  <dxfs count="0"/>
  <tableStyles count="0" defaultTableStyle="TableStyleMedium2" defaultPivotStyle="PivotStyleLight16"/>
  <colors>
    <mruColors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3.2187434903970337E-2"/>
                  <c:y val="-3.1666930895383041E-2"/>
                </c:manualLayout>
              </c:layout>
              <c:numFmt formatCode="General" sourceLinked="0"/>
            </c:trendlineLbl>
          </c:trendline>
          <c:xVal>
            <c:numRef>
              <c:f>standard_curve!$A$23:$A$38</c:f>
              <c:numCache>
                <c:formatCode>General</c:formatCode>
                <c:ptCount val="16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7">
                  <c:v>0</c:v>
                </c:pt>
                <c:pt idx="8">
                  <c:v>500</c:v>
                </c:pt>
                <c:pt idx="9">
                  <c:v>400</c:v>
                </c:pt>
                <c:pt idx="10">
                  <c:v>300</c:v>
                </c:pt>
                <c:pt idx="11">
                  <c:v>200</c:v>
                </c:pt>
                <c:pt idx="12">
                  <c:v>100</c:v>
                </c:pt>
                <c:pt idx="13">
                  <c:v>50</c:v>
                </c:pt>
                <c:pt idx="14">
                  <c:v>25</c:v>
                </c:pt>
                <c:pt idx="15">
                  <c:v>0</c:v>
                </c:pt>
              </c:numCache>
            </c:numRef>
          </c:xVal>
          <c:yVal>
            <c:numRef>
              <c:f>standard_curve!$B$23:$B$38</c:f>
              <c:numCache>
                <c:formatCode>0</c:formatCode>
                <c:ptCount val="16"/>
                <c:pt idx="2">
                  <c:v>2438</c:v>
                </c:pt>
                <c:pt idx="3">
                  <c:v>1647</c:v>
                </c:pt>
                <c:pt idx="4">
                  <c:v>920</c:v>
                </c:pt>
                <c:pt idx="5">
                  <c:v>576</c:v>
                </c:pt>
                <c:pt idx="6">
                  <c:v>385</c:v>
                </c:pt>
                <c:pt idx="7">
                  <c:v>220</c:v>
                </c:pt>
                <c:pt idx="10">
                  <c:v>2227</c:v>
                </c:pt>
                <c:pt idx="11">
                  <c:v>1620</c:v>
                </c:pt>
                <c:pt idx="12">
                  <c:v>920</c:v>
                </c:pt>
                <c:pt idx="13">
                  <c:v>589</c:v>
                </c:pt>
                <c:pt idx="14">
                  <c:v>403</c:v>
                </c:pt>
                <c:pt idx="15">
                  <c:v>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9-4AA5-A0FF-63DA1E7B3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8048"/>
        <c:axId val="62659968"/>
      </c:scatterChart>
      <c:valAx>
        <c:axId val="6265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DNA Conc. (ng/mL)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59968"/>
        <c:crosses val="autoZero"/>
        <c:crossBetween val="midCat"/>
      </c:valAx>
      <c:valAx>
        <c:axId val="62659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2658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350202</xdr:colOff>
      <xdr:row>21</xdr:row>
      <xdr:rowOff>64770</xdr:rowOff>
    </xdr:from>
    <xdr:to>
      <xdr:col>10</xdr:col>
      <xdr:colOff>274002</xdr:colOff>
      <xdr:row>34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"/>
  <sheetViews>
    <sheetView tabSelected="1" zoomScale="120" zoomScaleNormal="120" workbookViewId="0">
      <selection activeCell="E17" sqref="E17"/>
    </sheetView>
  </sheetViews>
  <sheetFormatPr baseColWidth="10" defaultColWidth="8.83203125" defaultRowHeight="15"/>
  <cols>
    <col min="1" max="13" width="8.83203125" style="40"/>
  </cols>
  <sheetData>
    <row r="1" spans="1:13">
      <c r="A1" s="38" t="s">
        <v>45</v>
      </c>
      <c r="B1" s="39"/>
    </row>
    <row r="2" spans="1:13">
      <c r="A2" s="38"/>
      <c r="B2" s="75" t="s">
        <v>26</v>
      </c>
      <c r="C2" s="75" t="s">
        <v>27</v>
      </c>
      <c r="D2" s="75" t="s">
        <v>28</v>
      </c>
      <c r="E2" s="75" t="s">
        <v>29</v>
      </c>
      <c r="F2" s="75" t="s">
        <v>30</v>
      </c>
      <c r="G2" s="75" t="s">
        <v>31</v>
      </c>
    </row>
    <row r="3" spans="1:13">
      <c r="A3" s="41"/>
      <c r="B3" s="76">
        <v>1</v>
      </c>
      <c r="C3" s="76">
        <f t="shared" ref="C3:M3" si="0">1+B3</f>
        <v>2</v>
      </c>
      <c r="D3" s="76">
        <f t="shared" si="0"/>
        <v>3</v>
      </c>
      <c r="E3" s="76">
        <f t="shared" si="0"/>
        <v>4</v>
      </c>
      <c r="F3" s="76">
        <f t="shared" si="0"/>
        <v>5</v>
      </c>
      <c r="G3" s="76">
        <f t="shared" si="0"/>
        <v>6</v>
      </c>
      <c r="H3" s="76">
        <f t="shared" si="0"/>
        <v>7</v>
      </c>
      <c r="I3" s="76">
        <f t="shared" si="0"/>
        <v>8</v>
      </c>
      <c r="J3" s="76">
        <f t="shared" si="0"/>
        <v>9</v>
      </c>
      <c r="K3" s="76">
        <f t="shared" si="0"/>
        <v>10</v>
      </c>
      <c r="L3" s="76">
        <f t="shared" si="0"/>
        <v>11</v>
      </c>
      <c r="M3" s="76">
        <f t="shared" si="0"/>
        <v>12</v>
      </c>
    </row>
    <row r="4" spans="1:13">
      <c r="A4" s="76" t="s">
        <v>1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17" t="s">
        <v>19</v>
      </c>
      <c r="H4" s="17"/>
      <c r="I4" s="17"/>
      <c r="J4" s="17"/>
      <c r="K4" s="17"/>
      <c r="L4" s="17"/>
      <c r="M4" s="17"/>
    </row>
    <row r="5" spans="1:13">
      <c r="A5" s="76" t="s">
        <v>2</v>
      </c>
      <c r="B5" s="17" t="s">
        <v>20</v>
      </c>
      <c r="C5" s="17" t="s">
        <v>21</v>
      </c>
      <c r="D5" s="17" t="s">
        <v>22</v>
      </c>
      <c r="E5" s="17" t="s">
        <v>23</v>
      </c>
      <c r="F5" s="17" t="s">
        <v>24</v>
      </c>
      <c r="G5" s="17" t="s">
        <v>25</v>
      </c>
      <c r="H5" s="17"/>
      <c r="I5" s="17"/>
      <c r="J5" s="17"/>
      <c r="K5" s="17"/>
      <c r="L5" s="17"/>
      <c r="M5" s="17"/>
    </row>
    <row r="6" spans="1:13">
      <c r="A6" s="76" t="s">
        <v>3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</row>
    <row r="7" spans="1:13">
      <c r="A7" s="76" t="s">
        <v>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3">
      <c r="A8" s="76" t="s">
        <v>5</v>
      </c>
      <c r="B8" s="26">
        <v>1</v>
      </c>
      <c r="C8" s="26">
        <v>2</v>
      </c>
      <c r="D8" s="26">
        <v>3</v>
      </c>
      <c r="E8" s="26">
        <v>4</v>
      </c>
      <c r="F8" s="26">
        <v>5</v>
      </c>
      <c r="G8" s="26">
        <v>6</v>
      </c>
      <c r="H8" s="26">
        <v>7</v>
      </c>
      <c r="I8" s="26">
        <v>8</v>
      </c>
      <c r="J8" s="26"/>
      <c r="K8" s="26"/>
      <c r="L8" s="26"/>
      <c r="M8" s="26"/>
    </row>
    <row r="9" spans="1:13">
      <c r="A9" s="76" t="s">
        <v>6</v>
      </c>
      <c r="B9" s="26">
        <v>9</v>
      </c>
      <c r="C9" s="26">
        <v>10</v>
      </c>
      <c r="D9" s="26">
        <v>11</v>
      </c>
      <c r="E9" s="26">
        <v>12</v>
      </c>
      <c r="F9" s="26">
        <v>13</v>
      </c>
      <c r="G9" s="26">
        <v>14</v>
      </c>
      <c r="H9" s="26">
        <v>15</v>
      </c>
      <c r="I9" s="26">
        <v>16</v>
      </c>
      <c r="J9" s="26"/>
      <c r="K9" s="26"/>
      <c r="L9" s="26"/>
      <c r="M9" s="26"/>
    </row>
    <row r="10" spans="1:13">
      <c r="A10" s="76" t="s">
        <v>7</v>
      </c>
      <c r="B10" s="26">
        <v>17</v>
      </c>
      <c r="C10" s="26">
        <v>18</v>
      </c>
      <c r="D10" s="26">
        <v>19</v>
      </c>
      <c r="E10" s="26">
        <v>20</v>
      </c>
      <c r="F10" s="26">
        <v>21</v>
      </c>
      <c r="G10" s="26">
        <v>22</v>
      </c>
      <c r="H10" s="26">
        <v>23</v>
      </c>
      <c r="I10" s="26">
        <v>24</v>
      </c>
      <c r="J10" s="26"/>
      <c r="K10" s="26"/>
      <c r="L10" s="26"/>
      <c r="M10" s="26"/>
    </row>
    <row r="11" spans="1:13">
      <c r="A11" s="76" t="s">
        <v>8</v>
      </c>
      <c r="B11" s="77">
        <v>25</v>
      </c>
      <c r="C11" s="77">
        <v>26</v>
      </c>
      <c r="D11" s="77">
        <v>27</v>
      </c>
      <c r="E11" s="77">
        <v>28</v>
      </c>
      <c r="F11" s="77">
        <v>29</v>
      </c>
      <c r="G11" s="77">
        <v>30</v>
      </c>
      <c r="H11" s="77">
        <v>31</v>
      </c>
      <c r="I11" s="77">
        <v>32</v>
      </c>
      <c r="J11" s="77"/>
      <c r="K11" s="77"/>
      <c r="L11" s="77"/>
      <c r="M11" s="77"/>
    </row>
    <row r="14" spans="1:13">
      <c r="B14" s="42" t="s">
        <v>43</v>
      </c>
      <c r="C14" s="43">
        <v>32</v>
      </c>
      <c r="D14" s="41"/>
    </row>
    <row r="15" spans="1:13">
      <c r="B15" s="42" t="s">
        <v>32</v>
      </c>
      <c r="C15" s="43">
        <f>C14+12</f>
        <v>44</v>
      </c>
      <c r="D15" s="41"/>
    </row>
    <row r="16" spans="1:13">
      <c r="B16" s="43" t="s">
        <v>33</v>
      </c>
      <c r="C16" s="46">
        <f>C15*100+900</f>
        <v>5300</v>
      </c>
      <c r="D16" s="44" t="s">
        <v>34</v>
      </c>
      <c r="E16" s="45"/>
      <c r="F16" s="45"/>
      <c r="G16" s="45"/>
      <c r="H16" s="45"/>
      <c r="I16" s="45"/>
      <c r="J16" s="45"/>
    </row>
    <row r="17" spans="1:13">
      <c r="B17" s="42" t="s">
        <v>35</v>
      </c>
      <c r="C17" s="43">
        <f>C15*100+900</f>
        <v>5300</v>
      </c>
      <c r="D17" s="44" t="s">
        <v>34</v>
      </c>
      <c r="E17" s="78" t="s">
        <v>44</v>
      </c>
      <c r="F17" s="46">
        <f>C17/200</f>
        <v>26.5</v>
      </c>
      <c r="G17" s="47" t="s">
        <v>36</v>
      </c>
      <c r="H17" s="48" t="s">
        <v>37</v>
      </c>
      <c r="I17" s="46">
        <f>C17-F17</f>
        <v>5273.5</v>
      </c>
      <c r="J17" s="49" t="s">
        <v>38</v>
      </c>
    </row>
    <row r="18" spans="1:13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1:13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1:13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1:13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1:13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1:13">
      <c r="K23" s="50"/>
      <c r="L23" s="50"/>
      <c r="M23" s="50"/>
    </row>
    <row r="25" spans="1:13">
      <c r="K25" s="50"/>
      <c r="L25" s="50"/>
      <c r="M25" s="50"/>
    </row>
    <row r="26" spans="1:13">
      <c r="K26" s="50"/>
      <c r="L26" s="50"/>
      <c r="M26" s="50"/>
    </row>
    <row r="27" spans="1:13">
      <c r="K27" s="50"/>
      <c r="L27" s="50"/>
      <c r="M27" s="50"/>
    </row>
    <row r="28" spans="1:13">
      <c r="K28" s="50"/>
      <c r="L28" s="50"/>
      <c r="M28" s="50"/>
    </row>
    <row r="29" spans="1:13">
      <c r="K29" s="50"/>
      <c r="L29" s="50"/>
      <c r="M29" s="50"/>
    </row>
    <row r="30" spans="1:13">
      <c r="K30" s="50"/>
      <c r="L30" s="50"/>
      <c r="M30" s="50"/>
    </row>
    <row r="31" spans="1:13">
      <c r="K31" s="50"/>
      <c r="L31" s="50"/>
      <c r="M31" s="50"/>
    </row>
    <row r="32" spans="1:13">
      <c r="K32" s="50"/>
      <c r="L32" s="50"/>
      <c r="M32" s="50"/>
    </row>
    <row r="33" spans="11:13">
      <c r="K33" s="50"/>
      <c r="L33" s="50"/>
      <c r="M33" s="50"/>
    </row>
    <row r="34" spans="11:13">
      <c r="K34" s="50"/>
      <c r="L34" s="50"/>
      <c r="M34" s="50"/>
    </row>
    <row r="35" spans="11:13">
      <c r="K35" s="50"/>
      <c r="L35" s="50"/>
      <c r="M35" s="50"/>
    </row>
    <row r="36" spans="11:13">
      <c r="K36" s="50"/>
      <c r="L36" s="50"/>
      <c r="M36" s="50"/>
    </row>
    <row r="37" spans="11:13">
      <c r="K37" s="50"/>
      <c r="L37" s="50"/>
      <c r="M37" s="50"/>
    </row>
    <row r="38" spans="11:13">
      <c r="K38" s="50"/>
      <c r="L38" s="50"/>
      <c r="M38" s="50"/>
    </row>
    <row r="39" spans="11:13">
      <c r="K39" s="50"/>
      <c r="L39" s="50"/>
      <c r="M39" s="50"/>
    </row>
    <row r="40" spans="11:13">
      <c r="K40" s="50"/>
      <c r="L40" s="50"/>
      <c r="M40" s="50"/>
    </row>
    <row r="41" spans="11:13">
      <c r="K41" s="50"/>
      <c r="L41" s="50"/>
      <c r="M41" s="50"/>
    </row>
    <row r="42" spans="11:13">
      <c r="K42" s="50"/>
      <c r="L42" s="50"/>
      <c r="M42" s="50"/>
    </row>
    <row r="43" spans="11:13">
      <c r="K43" s="50"/>
      <c r="L43" s="50"/>
      <c r="M43" s="50"/>
    </row>
    <row r="44" spans="11:13">
      <c r="K44" s="50"/>
      <c r="L44" s="50"/>
      <c r="M44" s="50"/>
    </row>
    <row r="45" spans="11:13">
      <c r="K45" s="50"/>
      <c r="L45" s="50"/>
      <c r="M45" s="50"/>
    </row>
    <row r="46" spans="11:13">
      <c r="K46" s="50"/>
      <c r="L46" s="50"/>
      <c r="M46" s="50"/>
    </row>
    <row r="47" spans="11:13">
      <c r="K47" s="50"/>
      <c r="L47" s="50"/>
      <c r="M47" s="50"/>
    </row>
    <row r="48" spans="11:13">
      <c r="K48" s="50"/>
      <c r="L48" s="50"/>
      <c r="M48" s="50"/>
    </row>
    <row r="49" spans="11:13">
      <c r="K49" s="50"/>
      <c r="L49" s="50"/>
      <c r="M49" s="50"/>
    </row>
    <row r="50" spans="11:13">
      <c r="K50" s="50"/>
      <c r="L50" s="50"/>
      <c r="M50" s="50"/>
    </row>
    <row r="51" spans="11:13">
      <c r="K51" s="50"/>
      <c r="L51" s="50"/>
      <c r="M51" s="50"/>
    </row>
    <row r="52" spans="11:13">
      <c r="K52" s="50"/>
      <c r="L52" s="50"/>
      <c r="M52" s="50"/>
    </row>
    <row r="53" spans="11:13">
      <c r="K53" s="50"/>
      <c r="L53" s="50"/>
      <c r="M53" s="50"/>
    </row>
    <row r="54" spans="11:13">
      <c r="K54" s="50"/>
      <c r="L54" s="50"/>
      <c r="M54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1952-0E04-6D42-9B15-CDC522413B9B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zoomScale="110" zoomScaleNormal="110" workbookViewId="0">
      <selection activeCell="A11" sqref="A11"/>
    </sheetView>
  </sheetViews>
  <sheetFormatPr baseColWidth="10" defaultColWidth="8.83203125" defaultRowHeight="15"/>
  <cols>
    <col min="1" max="1" width="17" customWidth="1"/>
    <col min="12" max="12" width="9.1640625" customWidth="1"/>
    <col min="13" max="13" width="10.6640625" style="8" customWidth="1"/>
    <col min="14" max="14" width="11" bestFit="1" customWidth="1"/>
  </cols>
  <sheetData>
    <row r="1" spans="1:13" ht="16" thickBot="1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>
      <c r="A2" s="3" t="s">
        <v>1</v>
      </c>
      <c r="B2" s="12" t="s">
        <v>14</v>
      </c>
      <c r="C2" s="13" t="s">
        <v>15</v>
      </c>
      <c r="D2" s="13" t="s">
        <v>16</v>
      </c>
      <c r="E2" s="13" t="s">
        <v>17</v>
      </c>
      <c r="F2" s="13" t="s">
        <v>18</v>
      </c>
      <c r="G2" s="13" t="s">
        <v>19</v>
      </c>
      <c r="H2" s="13"/>
      <c r="I2" s="13"/>
      <c r="J2" s="13"/>
      <c r="K2" s="13"/>
      <c r="L2" s="13"/>
      <c r="M2" s="14"/>
    </row>
    <row r="3" spans="1:13">
      <c r="A3" s="3" t="s">
        <v>2</v>
      </c>
      <c r="B3" s="15" t="s">
        <v>20</v>
      </c>
      <c r="C3" s="16" t="s">
        <v>21</v>
      </c>
      <c r="D3" s="16" t="s">
        <v>22</v>
      </c>
      <c r="E3" s="16" t="s">
        <v>23</v>
      </c>
      <c r="F3" s="16" t="s">
        <v>24</v>
      </c>
      <c r="G3" s="16" t="s">
        <v>25</v>
      </c>
      <c r="H3" s="17"/>
      <c r="I3" s="32"/>
      <c r="J3" s="32"/>
      <c r="K3" s="17"/>
      <c r="L3" s="17"/>
      <c r="M3" s="18"/>
    </row>
    <row r="4" spans="1:13">
      <c r="A4" s="3" t="s">
        <v>3</v>
      </c>
      <c r="B4" s="19"/>
      <c r="C4" s="20"/>
      <c r="D4" s="20"/>
      <c r="E4" s="20"/>
      <c r="F4" s="20"/>
      <c r="G4" s="20"/>
      <c r="H4" s="20"/>
      <c r="I4" s="20"/>
      <c r="J4" s="34"/>
      <c r="K4" s="20"/>
      <c r="L4" s="20"/>
      <c r="M4" s="21"/>
    </row>
    <row r="5" spans="1:13">
      <c r="A5" s="3" t="s">
        <v>4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4"/>
    </row>
    <row r="6" spans="1:13">
      <c r="A6" s="3" t="s">
        <v>5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7"/>
    </row>
    <row r="7" spans="1:13">
      <c r="A7" s="3" t="s">
        <v>6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4"/>
    </row>
    <row r="8" spans="1:13">
      <c r="A8" s="3" t="s">
        <v>7</v>
      </c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7"/>
    </row>
    <row r="9" spans="1:13" ht="16" thickBot="1">
      <c r="A9" s="3" t="s">
        <v>8</v>
      </c>
      <c r="B9" s="28"/>
      <c r="C9" s="29"/>
      <c r="D9" s="29"/>
      <c r="E9" s="29"/>
      <c r="F9" s="29"/>
      <c r="G9" s="29"/>
      <c r="H9" s="29"/>
      <c r="I9" s="29"/>
      <c r="J9" s="30"/>
      <c r="K9" s="30"/>
      <c r="L9" s="30"/>
      <c r="M9" s="3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9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9"/>
    </row>
    <row r="12" spans="1:13">
      <c r="A12" s="3" t="s">
        <v>0</v>
      </c>
      <c r="B12" s="3">
        <v>1</v>
      </c>
      <c r="C12" s="3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9</v>
      </c>
      <c r="K12" s="3">
        <v>10</v>
      </c>
      <c r="L12" s="3">
        <v>11</v>
      </c>
      <c r="M12" s="3">
        <v>12</v>
      </c>
    </row>
    <row r="13" spans="1:13">
      <c r="A13" s="3" t="s">
        <v>1</v>
      </c>
      <c r="B13" s="7">
        <v>220</v>
      </c>
      <c r="C13" s="7">
        <v>385</v>
      </c>
      <c r="D13" s="7">
        <v>576</v>
      </c>
      <c r="E13" s="7">
        <v>920</v>
      </c>
      <c r="F13" s="7">
        <v>1647</v>
      </c>
      <c r="G13" s="7">
        <v>2438</v>
      </c>
      <c r="H13" s="7"/>
      <c r="I13" s="7"/>
      <c r="J13" s="7"/>
      <c r="K13" s="7"/>
      <c r="L13" s="7"/>
      <c r="M13" s="7"/>
    </row>
    <row r="14" spans="1:13">
      <c r="A14" s="3" t="s">
        <v>2</v>
      </c>
      <c r="B14" s="7">
        <v>224</v>
      </c>
      <c r="C14" s="7">
        <v>403</v>
      </c>
      <c r="D14" s="7">
        <v>589</v>
      </c>
      <c r="E14" s="7">
        <v>920</v>
      </c>
      <c r="F14" s="7">
        <v>1620</v>
      </c>
      <c r="G14" s="7">
        <v>2227</v>
      </c>
      <c r="H14" s="7"/>
      <c r="I14" s="7"/>
      <c r="J14" s="7"/>
      <c r="K14" s="7"/>
      <c r="L14" s="7"/>
      <c r="M14" s="7"/>
    </row>
    <row r="15" spans="1:13">
      <c r="A15" s="3" t="s">
        <v>3</v>
      </c>
      <c r="B15" s="7"/>
      <c r="C15" s="7"/>
      <c r="D15" s="7"/>
      <c r="E15" s="7"/>
      <c r="F15" s="37"/>
      <c r="G15" s="7"/>
      <c r="H15" s="7"/>
      <c r="I15" s="7"/>
      <c r="J15" s="7"/>
      <c r="K15" s="7"/>
      <c r="L15" s="7"/>
      <c r="M15" s="7"/>
    </row>
    <row r="16" spans="1:13">
      <c r="A16" s="3" t="s">
        <v>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51"/>
    </row>
    <row r="17" spans="1:14" ht="15" customHeight="1">
      <c r="A17" s="3" t="s">
        <v>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51"/>
    </row>
    <row r="18" spans="1:14">
      <c r="A18" s="3" t="s">
        <v>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51"/>
    </row>
    <row r="19" spans="1:14">
      <c r="A19" s="3" t="s">
        <v>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51"/>
    </row>
    <row r="20" spans="1:14">
      <c r="A20" s="3" t="s">
        <v>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53"/>
    </row>
    <row r="21" spans="1:14" ht="16" thickBot="1">
      <c r="A21" s="2" t="s">
        <v>9</v>
      </c>
      <c r="M21" s="54"/>
    </row>
    <row r="22" spans="1:14" ht="45" customHeight="1">
      <c r="A22" s="4" t="s">
        <v>11</v>
      </c>
      <c r="B22" s="5" t="s">
        <v>12</v>
      </c>
      <c r="M22" s="55"/>
      <c r="N22" s="33"/>
    </row>
    <row r="23" spans="1:14">
      <c r="A23" s="6">
        <v>500</v>
      </c>
      <c r="B23" s="7"/>
      <c r="M23" s="56"/>
      <c r="N23" s="11"/>
    </row>
    <row r="24" spans="1:14">
      <c r="A24" s="6">
        <v>400</v>
      </c>
      <c r="B24" s="7"/>
      <c r="M24" s="56"/>
      <c r="N24" s="11"/>
    </row>
    <row r="25" spans="1:14">
      <c r="A25" s="6">
        <v>300</v>
      </c>
      <c r="B25" s="7">
        <f>G13</f>
        <v>2438</v>
      </c>
      <c r="M25" s="56"/>
      <c r="N25" s="11"/>
    </row>
    <row r="26" spans="1:14">
      <c r="A26" s="6">
        <v>200</v>
      </c>
      <c r="B26" s="7">
        <f>F13</f>
        <v>1647</v>
      </c>
      <c r="M26" s="56"/>
      <c r="N26" s="11"/>
    </row>
    <row r="27" spans="1:14">
      <c r="A27" s="6">
        <v>100</v>
      </c>
      <c r="B27" s="7">
        <f>E13</f>
        <v>920</v>
      </c>
      <c r="M27" s="56"/>
      <c r="N27" s="11"/>
    </row>
    <row r="28" spans="1:14">
      <c r="A28" s="6">
        <v>50</v>
      </c>
      <c r="B28" s="7">
        <f>D13</f>
        <v>576</v>
      </c>
      <c r="M28" s="56"/>
      <c r="N28" s="11"/>
    </row>
    <row r="29" spans="1:14" ht="15" customHeight="1">
      <c r="A29" s="6">
        <v>25</v>
      </c>
      <c r="B29" s="7">
        <f>C13</f>
        <v>385</v>
      </c>
      <c r="M29" s="56"/>
      <c r="N29" s="11"/>
    </row>
    <row r="30" spans="1:14">
      <c r="A30" s="6">
        <v>0</v>
      </c>
      <c r="B30" s="7">
        <f>B13</f>
        <v>220</v>
      </c>
      <c r="M30" s="56"/>
      <c r="N30" s="11"/>
    </row>
    <row r="31" spans="1:14">
      <c r="A31" s="6">
        <v>500</v>
      </c>
      <c r="B31" s="7"/>
      <c r="M31" s="56"/>
      <c r="N31" s="11"/>
    </row>
    <row r="32" spans="1:14">
      <c r="A32" s="6">
        <v>400</v>
      </c>
      <c r="B32" s="7"/>
      <c r="M32" s="56"/>
      <c r="N32" s="11"/>
    </row>
    <row r="33" spans="1:15">
      <c r="A33" s="6">
        <v>300</v>
      </c>
      <c r="B33" s="7">
        <f>G14</f>
        <v>2227</v>
      </c>
      <c r="M33" s="56"/>
      <c r="N33" s="11"/>
    </row>
    <row r="34" spans="1:15">
      <c r="A34" s="6">
        <v>200</v>
      </c>
      <c r="B34" s="7">
        <f>F14</f>
        <v>1620</v>
      </c>
      <c r="M34" s="56"/>
      <c r="N34" s="11"/>
    </row>
    <row r="35" spans="1:15">
      <c r="A35" s="6">
        <v>100</v>
      </c>
      <c r="B35" s="7">
        <f>E14</f>
        <v>920</v>
      </c>
      <c r="M35" s="56"/>
      <c r="N35" s="11"/>
    </row>
    <row r="36" spans="1:15">
      <c r="A36" s="6">
        <v>50</v>
      </c>
      <c r="B36" s="7">
        <f>D14</f>
        <v>589</v>
      </c>
      <c r="M36" s="56"/>
      <c r="N36" s="11"/>
    </row>
    <row r="37" spans="1:15">
      <c r="A37" s="6">
        <v>25</v>
      </c>
      <c r="B37" s="7">
        <f>C14</f>
        <v>403</v>
      </c>
      <c r="M37" s="56"/>
      <c r="N37" s="11"/>
    </row>
    <row r="38" spans="1:15">
      <c r="A38" s="6">
        <v>0</v>
      </c>
      <c r="B38" s="7">
        <f>B14</f>
        <v>224</v>
      </c>
      <c r="M38" s="56"/>
      <c r="N38" s="11"/>
    </row>
    <row r="39" spans="1:15">
      <c r="M39" s="56"/>
      <c r="N39" s="11"/>
    </row>
    <row r="40" spans="1:15">
      <c r="M40" s="56"/>
      <c r="N40" s="11"/>
    </row>
    <row r="41" spans="1:15">
      <c r="M41" s="56"/>
      <c r="N41" s="11"/>
    </row>
    <row r="42" spans="1:15">
      <c r="M42" s="56"/>
      <c r="N42" s="11"/>
    </row>
    <row r="43" spans="1:15">
      <c r="M43" s="56"/>
      <c r="N43" s="11"/>
    </row>
    <row r="44" spans="1:15">
      <c r="M44" s="56"/>
      <c r="N44" s="35"/>
      <c r="O44" s="36"/>
    </row>
    <row r="45" spans="1:15">
      <c r="M45" s="56"/>
      <c r="N45" s="35"/>
      <c r="O45" s="36"/>
    </row>
    <row r="46" spans="1:15">
      <c r="M46" s="56"/>
      <c r="N46" s="35"/>
      <c r="O46" s="36"/>
    </row>
    <row r="47" spans="1:15">
      <c r="M47" s="56"/>
      <c r="N47" s="35"/>
      <c r="O47" s="36"/>
    </row>
    <row r="48" spans="1:15">
      <c r="M48" s="56"/>
      <c r="N48" s="35"/>
      <c r="O48" s="36"/>
    </row>
    <row r="49" spans="13:15">
      <c r="M49" s="56"/>
      <c r="N49" s="35"/>
      <c r="O49" s="36"/>
    </row>
    <row r="50" spans="13:15">
      <c r="M50" s="56"/>
      <c r="N50" s="35"/>
      <c r="O50" s="36"/>
    </row>
    <row r="51" spans="13:15">
      <c r="M51" s="56"/>
      <c r="N51" s="35"/>
      <c r="O51" s="36"/>
    </row>
    <row r="52" spans="13:15">
      <c r="M52" s="56"/>
      <c r="N52" s="35"/>
      <c r="O52" s="36"/>
    </row>
    <row r="53" spans="13:15">
      <c r="M53" s="56"/>
      <c r="N53" s="36"/>
      <c r="O53" s="36"/>
    </row>
    <row r="54" spans="13:15">
      <c r="M54" s="56"/>
      <c r="N54" s="36"/>
      <c r="O54" s="36"/>
    </row>
    <row r="55" spans="13:15">
      <c r="M55" s="56"/>
      <c r="N55" s="36"/>
      <c r="O55" s="36"/>
    </row>
    <row r="56" spans="13:15">
      <c r="M56" s="56"/>
      <c r="N56" s="36"/>
      <c r="O56" s="36"/>
    </row>
    <row r="57" spans="13:15">
      <c r="M57" s="56"/>
      <c r="N57" s="36"/>
      <c r="O57" s="36"/>
    </row>
    <row r="58" spans="13:15">
      <c r="M58" s="56"/>
      <c r="N58" s="36"/>
      <c r="O58" s="36"/>
    </row>
    <row r="59" spans="13:15">
      <c r="M59" s="56"/>
      <c r="N59" s="36"/>
      <c r="O59" s="36"/>
    </row>
    <row r="60" spans="13:15">
      <c r="M60" s="56"/>
      <c r="N60" s="36"/>
      <c r="O60" s="36"/>
    </row>
    <row r="61" spans="13:15">
      <c r="M61" s="56"/>
      <c r="N61" s="36"/>
      <c r="O61" s="36"/>
    </row>
    <row r="62" spans="13:15">
      <c r="M62" s="56"/>
      <c r="N62" s="36"/>
      <c r="O62" s="36"/>
    </row>
    <row r="63" spans="13:15">
      <c r="M63" s="56"/>
      <c r="N63" s="36"/>
      <c r="O63" s="36"/>
    </row>
    <row r="64" spans="13:15">
      <c r="M64" s="56"/>
      <c r="N64" s="36"/>
      <c r="O64" s="36"/>
    </row>
    <row r="65" spans="13:15">
      <c r="M65" s="56"/>
      <c r="N65" s="36"/>
      <c r="O65" s="36"/>
    </row>
    <row r="66" spans="13:15">
      <c r="M66" s="56"/>
      <c r="N66" s="36"/>
      <c r="O66" s="36"/>
    </row>
    <row r="67" spans="13:15">
      <c r="M67" s="56"/>
      <c r="N67" s="36"/>
      <c r="O67" s="36"/>
    </row>
    <row r="68" spans="13:15">
      <c r="M68" s="56"/>
      <c r="N68" s="36"/>
      <c r="O68" s="36"/>
    </row>
    <row r="69" spans="13:15">
      <c r="M69" s="56"/>
      <c r="N69" s="36"/>
      <c r="O69" s="36"/>
    </row>
    <row r="70" spans="13:15">
      <c r="M70" s="56"/>
      <c r="N70" s="36"/>
      <c r="O70" s="36"/>
    </row>
    <row r="71" spans="13:15">
      <c r="M71" s="56"/>
      <c r="N71" s="36"/>
      <c r="O71" s="36"/>
    </row>
    <row r="72" spans="13:15">
      <c r="M72" s="56"/>
      <c r="N72" s="36"/>
      <c r="O72" s="36"/>
    </row>
    <row r="73" spans="13:15">
      <c r="M73" s="56"/>
      <c r="N73" s="36"/>
      <c r="O73" s="36"/>
    </row>
    <row r="74" spans="13:15">
      <c r="M74" s="56"/>
      <c r="N74" s="36"/>
      <c r="O74" s="36"/>
    </row>
    <row r="75" spans="13:15">
      <c r="M75" s="56"/>
      <c r="N75" s="36"/>
      <c r="O75" s="36"/>
    </row>
    <row r="76" spans="13:15">
      <c r="M76" s="56"/>
      <c r="N76" s="36"/>
      <c r="O76" s="36"/>
    </row>
    <row r="77" spans="13:15">
      <c r="M77" s="56"/>
      <c r="N77" s="36"/>
      <c r="O77" s="36"/>
    </row>
    <row r="78" spans="13:15">
      <c r="M78" s="56"/>
    </row>
    <row r="79" spans="13:15">
      <c r="M79" s="56"/>
    </row>
    <row r="80" spans="13:15">
      <c r="M80" s="56"/>
    </row>
    <row r="81" spans="12:13">
      <c r="M81" s="56"/>
    </row>
    <row r="82" spans="12:13">
      <c r="M82" s="56"/>
    </row>
    <row r="83" spans="12:13">
      <c r="M83" s="56"/>
    </row>
    <row r="84" spans="12:13">
      <c r="M84" s="56"/>
    </row>
    <row r="85" spans="12:13">
      <c r="M85" s="56"/>
    </row>
    <row r="86" spans="12:13">
      <c r="M86" s="56"/>
    </row>
    <row r="87" spans="12:13">
      <c r="M87" s="56"/>
    </row>
    <row r="88" spans="12:13">
      <c r="M88" s="56"/>
    </row>
    <row r="89" spans="12:13">
      <c r="M89" s="56"/>
    </row>
    <row r="90" spans="12:13">
      <c r="M90" s="56"/>
    </row>
    <row r="91" spans="12:13">
      <c r="M91" s="56"/>
    </row>
    <row r="92" spans="12:13">
      <c r="M92" s="56"/>
    </row>
    <row r="93" spans="12:13">
      <c r="M93" s="56"/>
    </row>
    <row r="94" spans="12:13">
      <c r="M94" s="56"/>
    </row>
    <row r="95" spans="12:13">
      <c r="L95" s="10"/>
      <c r="M95" s="54"/>
    </row>
    <row r="96" spans="12:13">
      <c r="L96" s="10"/>
      <c r="M96" s="54"/>
    </row>
    <row r="97" spans="13:13">
      <c r="M97" s="54"/>
    </row>
    <row r="98" spans="13:13">
      <c r="M98" s="54"/>
    </row>
    <row r="99" spans="13:13">
      <c r="M99" s="54"/>
    </row>
    <row r="100" spans="13:13">
      <c r="M100" s="54"/>
    </row>
  </sheetData>
  <pageMargins left="0.7" right="0.7" top="0.75" bottom="0.75" header="0.3" footer="0.3"/>
  <pageSetup scale="3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9389-6D73-FF46-90B4-9254B0F1DEA5}">
  <dimension ref="A1:H8"/>
  <sheetViews>
    <sheetView zoomScale="120" zoomScaleNormal="120" workbookViewId="0">
      <pane ySplit="1" topLeftCell="A2" activePane="bottomLeft" state="frozen"/>
      <selection pane="bottomLeft" activeCell="A2" sqref="A2"/>
    </sheetView>
  </sheetViews>
  <sheetFormatPr baseColWidth="10" defaultRowHeight="15"/>
  <cols>
    <col min="1" max="1" width="6.33203125" style="10" customWidth="1"/>
    <col min="2" max="2" width="9.1640625" style="10" customWidth="1"/>
    <col min="3" max="3" width="7.83203125" style="68" customWidth="1"/>
    <col min="4" max="4" width="17.5" style="66" customWidth="1"/>
    <col min="5" max="5" width="18" style="66" customWidth="1"/>
    <col min="6" max="6" width="13" style="68" customWidth="1"/>
  </cols>
  <sheetData>
    <row r="1" spans="1:8" s="74" customFormat="1" ht="30" customHeight="1">
      <c r="A1" s="59" t="s">
        <v>13</v>
      </c>
      <c r="B1" s="60" t="s">
        <v>10</v>
      </c>
      <c r="C1" s="71" t="s">
        <v>42</v>
      </c>
      <c r="D1" s="69" t="s">
        <v>40</v>
      </c>
      <c r="E1" s="70" t="s">
        <v>41</v>
      </c>
      <c r="F1" s="72" t="s">
        <v>39</v>
      </c>
      <c r="G1" s="73"/>
      <c r="H1" s="73"/>
    </row>
    <row r="2" spans="1:8">
      <c r="A2" s="61">
        <v>1</v>
      </c>
      <c r="B2" s="62"/>
      <c r="C2" s="63">
        <v>5938</v>
      </c>
      <c r="D2" s="64">
        <f>(C2-222.22)/7.0388</f>
        <v>812.03898391771315</v>
      </c>
      <c r="E2" s="65">
        <f>(D2*200)/1000</f>
        <v>162.40779678354264</v>
      </c>
      <c r="F2" s="67">
        <f>E2 * 20</f>
        <v>3248.1559356708526</v>
      </c>
      <c r="G2" s="57"/>
      <c r="H2" s="58"/>
    </row>
    <row r="3" spans="1:8">
      <c r="A3" s="61">
        <v>2</v>
      </c>
      <c r="B3" s="62"/>
      <c r="C3" s="63">
        <v>8547</v>
      </c>
      <c r="D3" s="64">
        <f t="shared" ref="D3:D4" si="0">(C3-222.22)/7.0388</f>
        <v>1182.6987554696825</v>
      </c>
      <c r="E3" s="65">
        <f t="shared" ref="E3:E4" si="1">(D3*200)/1000</f>
        <v>236.5397510939365</v>
      </c>
      <c r="F3" s="67">
        <f t="shared" ref="F3:F4" si="2">E3 * 20</f>
        <v>4730.79502187873</v>
      </c>
      <c r="G3" s="57"/>
      <c r="H3" s="58"/>
    </row>
    <row r="4" spans="1:8">
      <c r="A4" s="61">
        <v>3</v>
      </c>
      <c r="B4" s="62"/>
      <c r="C4" s="63">
        <v>9227</v>
      </c>
      <c r="D4" s="64">
        <f t="shared" si="0"/>
        <v>1279.306131726999</v>
      </c>
      <c r="E4" s="65">
        <f t="shared" si="1"/>
        <v>255.86122634539981</v>
      </c>
      <c r="F4" s="67">
        <f t="shared" si="2"/>
        <v>5117.2245269079958</v>
      </c>
      <c r="G4" s="57"/>
      <c r="H4" s="58"/>
    </row>
    <row r="5" spans="1:8">
      <c r="A5" s="61"/>
      <c r="B5" s="61"/>
      <c r="C5" s="63"/>
      <c r="D5" s="64"/>
      <c r="E5" s="64"/>
      <c r="F5" s="63"/>
      <c r="G5" s="52"/>
      <c r="H5" s="52"/>
    </row>
    <row r="6" spans="1:8">
      <c r="A6" s="61"/>
      <c r="B6" s="61"/>
      <c r="C6" s="63"/>
      <c r="D6" s="64"/>
      <c r="E6" s="64"/>
      <c r="F6" s="63"/>
      <c r="G6" s="52"/>
      <c r="H6" s="52"/>
    </row>
    <row r="7" spans="1:8">
      <c r="A7" s="61"/>
      <c r="B7" s="61"/>
      <c r="C7" s="63"/>
      <c r="D7" s="64"/>
      <c r="E7" s="64"/>
      <c r="F7" s="63"/>
      <c r="G7" s="52"/>
      <c r="H7" s="52"/>
    </row>
    <row r="8" spans="1:8">
      <c r="A8" s="61"/>
      <c r="B8" s="61"/>
      <c r="C8" s="63"/>
      <c r="D8" s="64"/>
      <c r="E8" s="64"/>
      <c r="F8" s="63"/>
      <c r="G8" s="52"/>
      <c r="H8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design</vt:lpstr>
      <vt:lpstr>readout</vt:lpstr>
      <vt:lpstr>standard_curve</vt:lpstr>
      <vt:lpstr>quant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Satterlee</dc:creator>
  <cp:lastModifiedBy>Author</cp:lastModifiedBy>
  <cp:lastPrinted>2018-04-11T17:06:55Z</cp:lastPrinted>
  <dcterms:created xsi:type="dcterms:W3CDTF">2016-02-15T17:22:45Z</dcterms:created>
  <dcterms:modified xsi:type="dcterms:W3CDTF">2019-08-22T09:59:27Z</dcterms:modified>
</cp:coreProperties>
</file>