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C059C78-DCD0-4396-84CC-86641AB9C6E3}" xr6:coauthVersionLast="47" xr6:coauthVersionMax="47" xr10:uidLastSave="{00000000-0000-0000-0000-000000000000}"/>
  <bookViews>
    <workbookView xWindow="-120" yWindow="-120" windowWidth="20730" windowHeight="11160" tabRatio="487" xr2:uid="{87E55100-5A73-4714-88C8-AA83584BFE1F}"/>
  </bookViews>
  <sheets>
    <sheet name="Planilha1" sheetId="1" r:id="rId1"/>
    <sheet name="Planilha2" sheetId="2" r:id="rId2"/>
  </sheets>
  <definedNames>
    <definedName name="aporte">Planilha1!$D$17</definedName>
    <definedName name="dividendo_2anos">Planilha1!$D$24</definedName>
    <definedName name="dividendos_10anos">Planilha1!$D$26</definedName>
    <definedName name="dividendos_20anos">Planilha1!$D$27</definedName>
    <definedName name="dividendos_30anos">Planilha1!$D$28</definedName>
    <definedName name="dividendos_5anos">Planilha1!$D$25</definedName>
    <definedName name="dividendos_mes">Planilha1!$D$21</definedName>
    <definedName name="investimento_mes">Planilha1!$C$33</definedName>
    <definedName name="patrimonio">Planilha1!$D$20</definedName>
    <definedName name="percent_desenv">Planilha1!$C$40</definedName>
    <definedName name="percent_fofs">Planilha1!$C$39</definedName>
    <definedName name="percent_hibrido">Planilha1!$C$38</definedName>
    <definedName name="percent_hotel">Planilha1!$C$41</definedName>
    <definedName name="percent_papel">Planilha1!$C$36</definedName>
    <definedName name="percent_tijolo">Planilha1!$C$37</definedName>
    <definedName name="perfil">Planilha1!$C$32</definedName>
    <definedName name="qtd_anos">Planilha1!$D$18</definedName>
    <definedName name="rendimento_carteira">Planilha1!$D$13</definedName>
    <definedName name="salario">Planilha1!$D$12</definedName>
    <definedName name="sugestao_invest">Planilha1!$D$14</definedName>
    <definedName name="taxa_mensal">Planilha1!$D$19</definedName>
    <definedName name="total">Planilha1!$D$42</definedName>
    <definedName name="valor_10anos">Planilha1!$C$26</definedName>
    <definedName name="valor_20anos">Planilha1!$C$27</definedName>
    <definedName name="valor_2anos">Planilha1!$C$24</definedName>
    <definedName name="valor_30anos">Planilha1!$C$28</definedName>
    <definedName name="valor_5anos">Planilha1!$C$25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24" i="1"/>
  <c r="C37" i="1"/>
  <c r="C38" i="1"/>
  <c r="C39" i="1"/>
  <c r="C41" i="1"/>
  <c r="A4" i="2"/>
  <c r="A5" i="2"/>
  <c r="A6" i="2"/>
  <c r="A7" i="2"/>
  <c r="D37" i="1" s="1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C36" i="1"/>
  <c r="A3" i="2"/>
  <c r="C33" i="1"/>
  <c r="D20" i="1"/>
  <c r="D21" i="1" s="1"/>
  <c r="D39" i="1" l="1"/>
  <c r="D36" i="1"/>
  <c r="D38" i="1"/>
  <c r="D41" i="1"/>
  <c r="D40" i="1"/>
  <c r="D42" i="1" l="1"/>
  <c r="D24" i="1"/>
  <c r="C25" i="1"/>
  <c r="D25" i="1" s="1"/>
  <c r="C26" i="1"/>
  <c r="D26" i="1" s="1"/>
  <c r="C27" i="1"/>
  <c r="D27" i="1" s="1"/>
  <c r="C28" i="1"/>
  <c r="D28" i="1" s="1"/>
</calcChain>
</file>

<file path=xl/sharedStrings.xml><?xml version="1.0" encoding="utf-8"?>
<sst xmlns="http://schemas.openxmlformats.org/spreadsheetml/2006/main" count="69" uniqueCount="34">
  <si>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</si>
  <si>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</si>
  <si>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</si>
  <si>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</si>
  <si>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</si>
  <si>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</si>
  <si>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</si>
  <si>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</si>
  <si>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</si>
  <si>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</si>
  <si>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</si>
  <si>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</si>
  <si>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</t>
  </si>
  <si>
    <t>CONFIGURAÇÕES</t>
  </si>
  <si>
    <t>Salário</t>
  </si>
  <si>
    <t>Sugestão de investimento</t>
  </si>
  <si>
    <t>Rendimento carteira</t>
  </si>
  <si>
    <t>PERFIL</t>
  </si>
  <si>
    <t>Conservador</t>
  </si>
  <si>
    <t>Moderado</t>
  </si>
  <si>
    <t>Valor a ser investido por mês</t>
  </si>
  <si>
    <t>Percentual sugerido</t>
  </si>
  <si>
    <t>Valores</t>
  </si>
  <si>
    <t>Papel</t>
  </si>
  <si>
    <t>Tijolo</t>
  </si>
  <si>
    <t>Híbrido</t>
  </si>
  <si>
    <t>FOFs</t>
  </si>
  <si>
    <t>Desenvolvimento</t>
  </si>
  <si>
    <t>TIPOS DE FII</t>
  </si>
  <si>
    <t>TIPO DE FII</t>
  </si>
  <si>
    <t>%</t>
  </si>
  <si>
    <t>CHAVE</t>
  </si>
  <si>
    <t>Agressivo</t>
  </si>
  <si>
    <t>Hotelarias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</si>
</sst>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4"/>
      <color theme="1"/>
      <name val="Aparajita"/>
      <family val="1"/>
    </font>
    <font>
      <b/>
      <sz val="14"/>
      <color theme="1"/>
      <name val="Aparajita"/>
      <family val="1"/>
    </font>
    <font>
      <sz val="14"/>
      <color rgb="FF9C5700"/>
      <name val="Aparajita"/>
      <family val="1"/>
    </font>
    <font>
      <sz val="16"/>
      <color rgb="FF9C5700"/>
      <name val="Aparajita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BA4D"/>
        <bgColor indexed="64"/>
      </patternFill>
    </fill>
  </fills>
  <borders count="47">
    <border>
      <left/>
      <right/>
      <top/>
      <bottom/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/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2" tint="-0.24994659260841701"/>
      </bottom>
      <diagonal/>
    </border>
    <border>
      <left/>
      <right style="thin">
        <color theme="0" tint="-0.34998626667073579"/>
      </right>
      <top/>
      <bottom style="thin">
        <color theme="2" tint="-0.24994659260841701"/>
      </bottom>
      <diagonal/>
    </border>
    <border>
      <left style="medium">
        <color indexed="64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0" tint="-0.34998626667073579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/>
      <top/>
      <bottom style="thin">
        <color theme="2" tint="-9.9948118533890809E-2"/>
      </bottom>
      <diagonal/>
    </border>
    <border>
      <left/>
      <right style="thin">
        <color theme="0" tint="-0.24994659260841701"/>
      </right>
      <top/>
      <bottom style="thin">
        <color theme="2" tint="-9.9948118533890809E-2"/>
      </bottom>
      <diagonal/>
    </border>
    <border>
      <left style="medium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0" tint="-0.2499465926084170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/>
      <top style="thin">
        <color theme="2" tint="-9.9948118533890809E-2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2" tint="-9.9948118533890809E-2"/>
      </top>
      <bottom style="medium">
        <color indexed="64"/>
      </bottom>
      <diagonal/>
    </border>
    <border>
      <left style="medium">
        <color indexed="64"/>
      </left>
      <right/>
      <top style="thin">
        <color theme="2" tint="-0.24994659260841701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2" tint="-0.24994659260841701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2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2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theme="2" tint="-9.9948118533890809E-2"/>
      </right>
      <top/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medium">
        <color indexed="64"/>
      </bottom>
      <diagonal/>
    </border>
    <border>
      <left style="thin">
        <color theme="2" tint="-9.9948118533890809E-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theme="2" tint="-9.9948118533890809E-2"/>
      </bottom>
      <diagonal/>
    </border>
    <border>
      <left/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indexed="64"/>
      </right>
      <top style="thin">
        <color theme="2" tint="-9.9948118533890809E-2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left" indent="3"/>
    </xf>
    <xf numFmtId="0" fontId="7" fillId="7" borderId="27" xfId="0" applyFont="1" applyFill="1" applyBorder="1" applyAlignment="1">
      <alignment horizontal="left" indent="3"/>
    </xf>
    <xf numFmtId="165" fontId="7" fillId="0" borderId="35" xfId="0" applyNumberFormat="1" applyFont="1" applyBorder="1" applyAlignment="1">
      <alignment horizontal="center"/>
    </xf>
    <xf numFmtId="0" fontId="7" fillId="7" borderId="28" xfId="0" applyFont="1" applyFill="1" applyBorder="1" applyAlignment="1">
      <alignment horizontal="left" indent="3"/>
    </xf>
    <xf numFmtId="0" fontId="7" fillId="7" borderId="29" xfId="0" applyFont="1" applyFill="1" applyBorder="1" applyAlignment="1">
      <alignment horizontal="left" indent="3"/>
    </xf>
    <xf numFmtId="10" fontId="7" fillId="0" borderId="10" xfId="1" applyNumberFormat="1" applyFont="1" applyBorder="1" applyAlignment="1">
      <alignment horizontal="center"/>
    </xf>
    <xf numFmtId="0" fontId="7" fillId="7" borderId="30" xfId="0" applyFont="1" applyFill="1" applyBorder="1" applyAlignment="1">
      <alignment horizontal="left" indent="3"/>
    </xf>
    <xf numFmtId="0" fontId="7" fillId="7" borderId="31" xfId="0" applyFont="1" applyFill="1" applyBorder="1" applyAlignment="1">
      <alignment horizontal="left" indent="3"/>
    </xf>
    <xf numFmtId="165" fontId="7" fillId="0" borderId="11" xfId="0" applyNumberFormat="1" applyFont="1" applyBorder="1" applyAlignment="1">
      <alignment horizontal="center"/>
    </xf>
    <xf numFmtId="0" fontId="7" fillId="7" borderId="22" xfId="0" applyFont="1" applyFill="1" applyBorder="1" applyAlignment="1">
      <alignment horizontal="left" indent="3"/>
    </xf>
    <xf numFmtId="0" fontId="7" fillId="7" borderId="23" xfId="0" applyFont="1" applyFill="1" applyBorder="1" applyAlignment="1">
      <alignment horizontal="left" indent="3"/>
    </xf>
    <xf numFmtId="0" fontId="7" fillId="7" borderId="24" xfId="0" applyFont="1" applyFill="1" applyBorder="1" applyAlignment="1">
      <alignment horizontal="left" indent="3"/>
    </xf>
    <xf numFmtId="0" fontId="7" fillId="7" borderId="25" xfId="0" applyFont="1" applyFill="1" applyBorder="1" applyAlignment="1">
      <alignment horizontal="left" indent="3"/>
    </xf>
    <xf numFmtId="1" fontId="8" fillId="0" borderId="12" xfId="0" applyNumberFormat="1" applyFont="1" applyBorder="1" applyAlignment="1">
      <alignment horizontal="center"/>
    </xf>
    <xf numFmtId="10" fontId="8" fillId="0" borderId="12" xfId="0" applyNumberFormat="1" applyFont="1" applyBorder="1" applyAlignment="1">
      <alignment horizontal="center"/>
    </xf>
    <xf numFmtId="0" fontId="8" fillId="6" borderId="24" xfId="0" applyFont="1" applyFill="1" applyBorder="1" applyAlignment="1">
      <alignment horizontal="left" indent="3"/>
    </xf>
    <xf numFmtId="0" fontId="8" fillId="6" borderId="25" xfId="0" applyFont="1" applyFill="1" applyBorder="1" applyAlignment="1">
      <alignment horizontal="left" indent="3"/>
    </xf>
    <xf numFmtId="0" fontId="8" fillId="6" borderId="32" xfId="0" applyFont="1" applyFill="1" applyBorder="1" applyAlignment="1">
      <alignment horizontal="left" indent="3"/>
    </xf>
    <xf numFmtId="0" fontId="8" fillId="6" borderId="33" xfId="0" applyFont="1" applyFill="1" applyBorder="1" applyAlignment="1">
      <alignment horizontal="left" indent="3"/>
    </xf>
    <xf numFmtId="0" fontId="7" fillId="6" borderId="15" xfId="0" applyFont="1" applyFill="1" applyBorder="1" applyAlignment="1">
      <alignment horizontal="left" indent="3"/>
    </xf>
    <xf numFmtId="0" fontId="7" fillId="6" borderId="17" xfId="0" applyFont="1" applyFill="1" applyBorder="1" applyAlignment="1">
      <alignment horizontal="left" indent="3"/>
    </xf>
    <xf numFmtId="0" fontId="7" fillId="6" borderId="19" xfId="0" applyFont="1" applyFill="1" applyBorder="1" applyAlignment="1">
      <alignment horizontal="left" indent="3"/>
    </xf>
    <xf numFmtId="165" fontId="8" fillId="0" borderId="34" xfId="0" applyNumberFormat="1" applyFont="1" applyBorder="1" applyAlignment="1">
      <alignment horizontal="left" indent="3"/>
    </xf>
    <xf numFmtId="8" fontId="8" fillId="6" borderId="12" xfId="0" applyNumberFormat="1" applyFont="1" applyFill="1" applyBorder="1" applyAlignment="1">
      <alignment horizontal="left" indent="3"/>
    </xf>
    <xf numFmtId="8" fontId="8" fillId="6" borderId="13" xfId="0" applyNumberFormat="1" applyFont="1" applyFill="1" applyBorder="1" applyAlignment="1">
      <alignment horizontal="left" indent="3"/>
    </xf>
    <xf numFmtId="8" fontId="7" fillId="6" borderId="4" xfId="0" applyNumberFormat="1" applyFont="1" applyFill="1" applyBorder="1" applyAlignment="1">
      <alignment horizontal="left" indent="3"/>
    </xf>
    <xf numFmtId="8" fontId="7" fillId="6" borderId="5" xfId="0" applyNumberFormat="1" applyFont="1" applyFill="1" applyBorder="1" applyAlignment="1">
      <alignment horizontal="left" indent="3"/>
    </xf>
    <xf numFmtId="8" fontId="7" fillId="6" borderId="20" xfId="0" applyNumberFormat="1" applyFont="1" applyFill="1" applyBorder="1" applyAlignment="1">
      <alignment horizontal="left" indent="3"/>
    </xf>
    <xf numFmtId="8" fontId="7" fillId="6" borderId="16" xfId="0" applyNumberFormat="1" applyFont="1" applyFill="1" applyBorder="1" applyAlignment="1">
      <alignment horizontal="left" indent="3"/>
    </xf>
    <xf numFmtId="8" fontId="7" fillId="6" borderId="18" xfId="0" applyNumberFormat="1" applyFont="1" applyFill="1" applyBorder="1" applyAlignment="1">
      <alignment horizontal="left" indent="3"/>
    </xf>
    <xf numFmtId="8" fontId="7" fillId="6" borderId="21" xfId="0" applyNumberFormat="1" applyFont="1" applyFill="1" applyBorder="1" applyAlignment="1">
      <alignment horizontal="left" indent="3"/>
    </xf>
    <xf numFmtId="0" fontId="7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 indent="3"/>
    </xf>
    <xf numFmtId="0" fontId="0" fillId="0" borderId="36" xfId="0" applyBorder="1"/>
    <xf numFmtId="0" fontId="0" fillId="0" borderId="36" xfId="0" applyBorder="1" applyAlignment="1">
      <alignment horizontal="left" indent="3"/>
    </xf>
    <xf numFmtId="9" fontId="0" fillId="0" borderId="36" xfId="0" applyNumberFormat="1" applyBorder="1" applyAlignment="1">
      <alignment horizontal="center"/>
    </xf>
    <xf numFmtId="9" fontId="0" fillId="0" borderId="0" xfId="0" applyNumberFormat="1" applyAlignment="1">
      <alignment horizontal="left" indent="2"/>
    </xf>
    <xf numFmtId="9" fontId="0" fillId="0" borderId="36" xfId="0" applyNumberFormat="1" applyBorder="1" applyAlignment="1">
      <alignment horizontal="left" indent="2"/>
    </xf>
    <xf numFmtId="9" fontId="7" fillId="0" borderId="1" xfId="0" applyNumberFormat="1" applyFont="1" applyBorder="1" applyAlignment="1">
      <alignment horizontal="center"/>
    </xf>
    <xf numFmtId="9" fontId="7" fillId="0" borderId="2" xfId="0" applyNumberFormat="1" applyFont="1" applyBorder="1" applyAlignment="1">
      <alignment horizontal="center"/>
    </xf>
    <xf numFmtId="9" fontId="7" fillId="0" borderId="3" xfId="0" applyNumberFormat="1" applyFont="1" applyBorder="1" applyAlignment="1">
      <alignment horizontal="center"/>
    </xf>
    <xf numFmtId="0" fontId="9" fillId="2" borderId="6" xfId="2" applyFont="1" applyBorder="1"/>
    <xf numFmtId="0" fontId="10" fillId="2" borderId="14" xfId="2" applyFont="1" applyBorder="1" applyAlignment="1">
      <alignment horizontal="left" indent="11"/>
    </xf>
    <xf numFmtId="0" fontId="10" fillId="2" borderId="7" xfId="2" applyFont="1" applyBorder="1" applyAlignment="1">
      <alignment horizontal="left" indent="11"/>
    </xf>
    <xf numFmtId="0" fontId="8" fillId="4" borderId="37" xfId="0" applyFont="1" applyFill="1" applyBorder="1" applyAlignment="1">
      <alignment horizontal="left"/>
    </xf>
    <xf numFmtId="165" fontId="8" fillId="4" borderId="38" xfId="0" applyNumberFormat="1" applyFont="1" applyFill="1" applyBorder="1" applyAlignment="1">
      <alignment horizontal="left" indent="11"/>
    </xf>
    <xf numFmtId="165" fontId="8" fillId="4" borderId="39" xfId="0" applyNumberFormat="1" applyFont="1" applyFill="1" applyBorder="1" applyAlignment="1">
      <alignment horizontal="left" indent="11"/>
    </xf>
    <xf numFmtId="0" fontId="8" fillId="5" borderId="6" xfId="0" applyFont="1" applyFill="1" applyBorder="1" applyAlignment="1">
      <alignment horizontal="center"/>
    </xf>
    <xf numFmtId="0" fontId="8" fillId="5" borderId="14" xfId="0" applyFont="1" applyFill="1" applyBorder="1"/>
    <xf numFmtId="0" fontId="8" fillId="5" borderId="7" xfId="0" applyFont="1" applyFill="1" applyBorder="1" applyAlignment="1">
      <alignment horizontal="center"/>
    </xf>
    <xf numFmtId="0" fontId="7" fillId="0" borderId="40" xfId="0" applyFont="1" applyBorder="1" applyAlignment="1">
      <alignment horizontal="left" indent="20"/>
    </xf>
    <xf numFmtId="0" fontId="7" fillId="0" borderId="41" xfId="0" applyFont="1" applyBorder="1" applyAlignment="1">
      <alignment horizontal="left" indent="20"/>
    </xf>
    <xf numFmtId="0" fontId="7" fillId="0" borderId="42" xfId="0" applyFont="1" applyBorder="1" applyAlignment="1">
      <alignment horizontal="left" indent="20"/>
    </xf>
    <xf numFmtId="0" fontId="7" fillId="5" borderId="8" xfId="0" applyFont="1" applyFill="1" applyBorder="1"/>
    <xf numFmtId="0" fontId="7" fillId="5" borderId="43" xfId="0" applyFont="1" applyFill="1" applyBorder="1"/>
    <xf numFmtId="165" fontId="7" fillId="4" borderId="44" xfId="0" applyNumberFormat="1" applyFont="1" applyFill="1" applyBorder="1" applyAlignment="1">
      <alignment horizontal="left" indent="4"/>
    </xf>
    <xf numFmtId="165" fontId="7" fillId="4" borderId="45" xfId="0" applyNumberFormat="1" applyFont="1" applyFill="1" applyBorder="1" applyAlignment="1">
      <alignment horizontal="left" indent="4"/>
    </xf>
    <xf numFmtId="165" fontId="7" fillId="4" borderId="46" xfId="0" applyNumberFormat="1" applyFont="1" applyFill="1" applyBorder="1" applyAlignment="1">
      <alignment horizontal="left" indent="4"/>
    </xf>
    <xf numFmtId="165" fontId="8" fillId="5" borderId="9" xfId="0" applyNumberFormat="1" applyFont="1" applyFill="1" applyBorder="1" applyAlignment="1">
      <alignment horizontal="left" indent="4"/>
    </xf>
  </cellXfs>
  <cellStyles count="3">
    <cellStyle name="Neutro" xfId="2" builtinId="28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E4F6DE"/>
      <color rgb="FFF4EC42"/>
      <color rgb="FFE1950D"/>
      <color rgb="FFF1BA4D"/>
      <color rgb="FFAD9B13"/>
      <color rgb="FFF6EF5C"/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671860068806332"/>
          <c:y val="6.6624451349137942E-2"/>
          <c:w val="0.43114236927873756"/>
          <c:h val="0.68535947987278256"/>
        </c:manualLayout>
      </c:layout>
      <c:pieChart>
        <c:varyColors val="1"/>
        <c:ser>
          <c:idx val="0"/>
          <c:order val="0"/>
          <c:tx>
            <c:strRef>
              <c:f>Planilha1!$C$35</c:f>
              <c:strCache>
                <c:ptCount val="1"/>
                <c:pt idx="0">
                  <c:v>Percentual sugerido</c:v>
                </c:pt>
              </c:strCache>
            </c:strRef>
          </c:tx>
          <c:spPr>
            <a:ln>
              <a:solidFill>
                <a:srgbClr val="E4F6DE"/>
              </a:solidFill>
            </a:ln>
          </c:spPr>
          <c:dPt>
            <c:idx val="0"/>
            <c:bubble3D val="0"/>
            <c:explosion val="1"/>
            <c:spPr>
              <a:solidFill>
                <a:srgbClr val="F4EC42"/>
              </a:solidFill>
              <a:ln w="19050">
                <a:solidFill>
                  <a:srgbClr val="E4F6DE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3F-4F23-A522-7DEC7A6C4117}"/>
              </c:ext>
            </c:extLst>
          </c:dPt>
          <c:dPt>
            <c:idx val="1"/>
            <c:bubble3D val="0"/>
            <c:spPr>
              <a:solidFill>
                <a:srgbClr val="F1BA4D"/>
              </a:solidFill>
              <a:ln w="19050">
                <a:solidFill>
                  <a:srgbClr val="E4F6DE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83F-4F23-A522-7DEC7A6C4117}"/>
              </c:ext>
            </c:extLst>
          </c:dPt>
          <c:dPt>
            <c:idx val="2"/>
            <c:bubble3D val="0"/>
            <c:spPr>
              <a:solidFill>
                <a:srgbClr val="E1950D"/>
              </a:solidFill>
              <a:ln w="19050">
                <a:solidFill>
                  <a:srgbClr val="E4F6DE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3F-4F23-A522-7DEC7A6C4117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rgbClr val="E4F6DE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83F-4F23-A522-7DEC7A6C4117}"/>
              </c:ext>
            </c:extLst>
          </c:dPt>
          <c:dPt>
            <c:idx val="4"/>
            <c:bubble3D val="0"/>
            <c:spPr>
              <a:solidFill>
                <a:srgbClr val="92D050"/>
              </a:solidFill>
              <a:ln w="19050">
                <a:solidFill>
                  <a:srgbClr val="E4F6DE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3F-4F23-A522-7DEC7A6C4117}"/>
              </c:ext>
            </c:extLst>
          </c:dPt>
          <c:dPt>
            <c:idx val="5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rgbClr val="E4F6DE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83F-4F23-A522-7DEC7A6C4117}"/>
              </c:ext>
            </c:extLst>
          </c:dPt>
          <c:cat>
            <c:strRef>
              <c:f>Planilha1!$B$36:$B$41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Planilha1!$C$36:$C$41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F-4F23-A522-7DEC7A6C4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6350">
          <a:noFill/>
        </a:ln>
        <a:effectLst/>
      </c:spPr>
    </c:plotArea>
    <c:legend>
      <c:legendPos val="l"/>
      <c:layout>
        <c:manualLayout>
          <c:xMode val="edge"/>
          <c:yMode val="edge"/>
          <c:x val="1.292217307538053E-2"/>
          <c:y val="0.21027730018217822"/>
          <c:w val="0.22659437485256936"/>
          <c:h val="0.46304326611770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180974</xdr:colOff>
      <xdr:row>0</xdr:row>
      <xdr:rowOff>85725</xdr:rowOff>
    </xdr:from>
    <xdr:to>
      <xdr:col>4</xdr:col>
      <xdr:colOff>190500</xdr:colOff>
      <xdr:row>9</xdr:row>
      <xdr:rowOff>85725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898C5B-2FCC-4353-BA6E-BB546D8EC4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667"/>
        <a:stretch>
          <a:fillRect/>
        </a:stretch>
      </xdr:blipFill>
      <xdr:spPr>
        <a:xfrm>
          <a:off x="180974" y="85725"/>
          <a:ext cx="7381876" cy="1714500"/>
        </a:xfrm>
        <a:prstGeom prst="rect">
          <a:avLst/>
        </a:prstGeom>
      </xdr:spPr>
    </xdr:pic>
    <xdr:clientData/>
  </xdr:twoCellAnchor>
  <xdr:twoCellAnchor>
    <xdr:from>
      <xdr:col>1</xdr:col>
      <xdr:colOff>17318</xdr:colOff>
      <xdr:row>43</xdr:row>
      <xdr:rowOff>31174</xdr:rowOff>
    </xdr:from>
    <xdr:to>
      <xdr:col>3</xdr:col>
      <xdr:colOff>34636</xdr:colOff>
      <xdr:row>62</xdr:row>
      <xdr:rowOff>121228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D6C98C1-7E47-1303-5A9D-7C32B2754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04F0-1B46-4071-9EB1-517585685305}">
  <dimension ref="A10:K73"/>
  <sheetViews>
    <sheetView showGridLines="0" tabSelected="1" zoomScale="110" zoomScaleNormal="110" workbookViewId="0">
      <selection activeCell="E54" sqref="E54"/>
    </sheetView>
  </sheetViews>
  <sheetFormatPr defaultColWidth="0" defaultRowHeight="15" x14ac:dyDescent="0.25"/>
  <cols>
    <col min="1" max="1" width="3.140625" customWidth="1"/>
    <col min="2" max="2" width="66.42578125" customWidth="1"/>
    <col min="3" max="3" width="21.7109375" customWidth="1"/>
    <col min="4" max="4" width="19.28515625" customWidth="1"/>
    <col min="5" max="5" width="6.7109375" customWidth="1"/>
    <col min="6" max="6" width="5.7109375" customWidth="1"/>
    <col min="7" max="7" width="4.140625" customWidth="1"/>
    <col min="8" max="8" width="4.85546875" customWidth="1"/>
    <col min="9" max="16384" width="9.140625" hidden="1"/>
  </cols>
  <sheetData>
    <row r="10" spans="2:4" ht="15.75" thickBot="1" x14ac:dyDescent="0.3"/>
    <row r="11" spans="2:4" ht="24" x14ac:dyDescent="0.25">
      <c r="B11" s="7" t="s">
        <v>13</v>
      </c>
      <c r="C11" s="8"/>
      <c r="D11" s="9"/>
    </row>
    <row r="12" spans="2:4" ht="20.25" x14ac:dyDescent="0.35">
      <c r="B12" s="11" t="s">
        <v>14</v>
      </c>
      <c r="C12" s="12"/>
      <c r="D12" s="13">
        <v>5000</v>
      </c>
    </row>
    <row r="13" spans="2:4" ht="20.25" x14ac:dyDescent="0.35">
      <c r="B13" s="14" t="s">
        <v>16</v>
      </c>
      <c r="C13" s="15"/>
      <c r="D13" s="16">
        <v>6.0000000000000001E-3</v>
      </c>
    </row>
    <row r="14" spans="2:4" ht="21" thickBot="1" x14ac:dyDescent="0.4">
      <c r="B14" s="17" t="s">
        <v>15</v>
      </c>
      <c r="C14" s="18"/>
      <c r="D14" s="19">
        <v>1500</v>
      </c>
    </row>
    <row r="15" spans="2:4" ht="15.75" thickBot="1" x14ac:dyDescent="0.3"/>
    <row r="16" spans="2:4" ht="26.25" x14ac:dyDescent="0.25">
      <c r="B16" s="5" t="s">
        <v>0</v>
      </c>
      <c r="C16" s="6"/>
      <c r="D16" s="10"/>
    </row>
    <row r="17" spans="1:11" ht="20.25" x14ac:dyDescent="0.35">
      <c r="B17" s="20" t="s">
        <v>1</v>
      </c>
      <c r="C17" s="21"/>
      <c r="D17" s="33">
        <v>500</v>
      </c>
    </row>
    <row r="18" spans="1:11" ht="20.25" x14ac:dyDescent="0.35">
      <c r="B18" s="22" t="s">
        <v>2</v>
      </c>
      <c r="C18" s="23"/>
      <c r="D18" s="24">
        <v>5</v>
      </c>
    </row>
    <row r="19" spans="1:11" ht="20.25" x14ac:dyDescent="0.35">
      <c r="B19" s="22" t="s">
        <v>3</v>
      </c>
      <c r="C19" s="23"/>
      <c r="D19" s="25">
        <v>1.0789999999999999E-2</v>
      </c>
    </row>
    <row r="20" spans="1:11" ht="20.25" x14ac:dyDescent="0.35">
      <c r="B20" s="26" t="s">
        <v>4</v>
      </c>
      <c r="C20" s="27"/>
      <c r="D20" s="34">
        <f>FV(taxa_mensal,qtd_anos*12,aporte*-1)</f>
        <v>41888.456999243819</v>
      </c>
    </row>
    <row r="21" spans="1:11" ht="21" thickBot="1" x14ac:dyDescent="0.4">
      <c r="B21" s="28" t="s">
        <v>5</v>
      </c>
      <c r="C21" s="29"/>
      <c r="D21" s="35">
        <f>patrimonio*rendimento_carteira</f>
        <v>251.33074199546292</v>
      </c>
    </row>
    <row r="22" spans="1:11" ht="15.75" thickBot="1" x14ac:dyDescent="0.3">
      <c r="D22" s="2"/>
    </row>
    <row r="23" spans="1:11" ht="26.25" x14ac:dyDescent="0.25">
      <c r="B23" s="5" t="s">
        <v>11</v>
      </c>
      <c r="C23" s="6"/>
      <c r="D23" s="4" t="s">
        <v>12</v>
      </c>
      <c r="K23" s="3"/>
    </row>
    <row r="24" spans="1:11" ht="20.25" x14ac:dyDescent="0.35">
      <c r="A24" s="1">
        <v>2</v>
      </c>
      <c r="B24" s="30" t="s">
        <v>6</v>
      </c>
      <c r="C24" s="36">
        <f>FV($D$19,$A24*12,$D$17*-1)</f>
        <v>13613.813648822608</v>
      </c>
      <c r="D24" s="39">
        <f>C24*rendimento_carteira</f>
        <v>81.682881892935654</v>
      </c>
    </row>
    <row r="25" spans="1:11" ht="20.25" x14ac:dyDescent="0.35">
      <c r="A25" s="1">
        <v>5</v>
      </c>
      <c r="B25" s="31" t="s">
        <v>7</v>
      </c>
      <c r="C25" s="37">
        <f>FV($D$19,$A25*12,$D$17*-1)</f>
        <v>41888.456999243819</v>
      </c>
      <c r="D25" s="40">
        <f>C25*rendimento_carteira</f>
        <v>251.33074199546292</v>
      </c>
    </row>
    <row r="26" spans="1:11" ht="20.25" x14ac:dyDescent="0.35">
      <c r="A26" s="1">
        <v>10</v>
      </c>
      <c r="B26" s="31" t="s">
        <v>8</v>
      </c>
      <c r="C26" s="37">
        <f>FV($D$19,$A26*12,$D$17*-1)</f>
        <v>121642.1062650861</v>
      </c>
      <c r="D26" s="40">
        <f>C26*rendimento_carteira</f>
        <v>729.85263759051657</v>
      </c>
    </row>
    <row r="27" spans="1:11" ht="20.25" x14ac:dyDescent="0.35">
      <c r="A27" s="1">
        <v>20</v>
      </c>
      <c r="B27" s="31" t="s">
        <v>9</v>
      </c>
      <c r="C27" s="37">
        <f>FV($D$19,$A27*12,$D$17*-1)</f>
        <v>562599.20004854025</v>
      </c>
      <c r="D27" s="40">
        <f>C27*rendimento_carteira</f>
        <v>3375.5952002912418</v>
      </c>
    </row>
    <row r="28" spans="1:11" ht="21" thickBot="1" x14ac:dyDescent="0.4">
      <c r="A28" s="1">
        <v>30</v>
      </c>
      <c r="B28" s="32" t="s">
        <v>10</v>
      </c>
      <c r="C28" s="38">
        <f>FV($D$19,$A28*12,$D$17*-1)</f>
        <v>2161084.8275023573</v>
      </c>
      <c r="D28" s="41">
        <f>C28*rendimento_carteira</f>
        <v>12966.508965014144</v>
      </c>
    </row>
    <row r="31" spans="1:11" ht="15.75" thickBot="1" x14ac:dyDescent="0.3"/>
    <row r="32" spans="1:11" ht="23.25" x14ac:dyDescent="0.5">
      <c r="B32" s="53" t="s">
        <v>17</v>
      </c>
      <c r="C32" s="54" t="s">
        <v>32</v>
      </c>
      <c r="D32" s="55"/>
    </row>
    <row r="33" spans="2:4" ht="21.75" thickBot="1" x14ac:dyDescent="0.5">
      <c r="B33" s="56" t="s">
        <v>20</v>
      </c>
      <c r="C33" s="57">
        <f>aporte</f>
        <v>500</v>
      </c>
      <c r="D33" s="58"/>
    </row>
    <row r="34" spans="2:4" ht="21.75" thickBot="1" x14ac:dyDescent="0.5">
      <c r="B34" s="42"/>
      <c r="C34" s="42"/>
      <c r="D34" s="42"/>
    </row>
    <row r="35" spans="2:4" ht="21" x14ac:dyDescent="0.45">
      <c r="B35" s="59" t="s">
        <v>28</v>
      </c>
      <c r="C35" s="60" t="s">
        <v>21</v>
      </c>
      <c r="D35" s="61" t="s">
        <v>22</v>
      </c>
    </row>
    <row r="36" spans="2:4" ht="21" x14ac:dyDescent="0.45">
      <c r="B36" s="62" t="s">
        <v>23</v>
      </c>
      <c r="C36" s="50">
        <f>VLOOKUP($C$32&amp;"_"&amp;B36,Planilha2!A1:D20,4,FALSE)</f>
        <v>0.5</v>
      </c>
      <c r="D36" s="67">
        <f>$C$33*C36</f>
        <v>250</v>
      </c>
    </row>
    <row r="37" spans="2:4" ht="21" x14ac:dyDescent="0.45">
      <c r="B37" s="63" t="s">
        <v>24</v>
      </c>
      <c r="C37" s="51">
        <f>VLOOKUP($C$32&amp;"_"&amp;B37,Planilha2!A2:D21,4,FALSE)</f>
        <v>0.1</v>
      </c>
      <c r="D37" s="68">
        <f t="shared" ref="D37:D41" si="0">$C$33*C37</f>
        <v>50</v>
      </c>
    </row>
    <row r="38" spans="2:4" ht="21" x14ac:dyDescent="0.45">
      <c r="B38" s="63" t="s">
        <v>25</v>
      </c>
      <c r="C38" s="51">
        <f>VLOOKUP($C$32&amp;"_"&amp;B38,Planilha2!A3:D22,4,FALSE)</f>
        <v>0.05</v>
      </c>
      <c r="D38" s="68">
        <f t="shared" si="0"/>
        <v>25</v>
      </c>
    </row>
    <row r="39" spans="2:4" ht="21" x14ac:dyDescent="0.45">
      <c r="B39" s="63" t="s">
        <v>26</v>
      </c>
      <c r="C39" s="51">
        <f>VLOOKUP($C$32&amp;"_"&amp;B39,Planilha2!A4:D23,4,FALSE)</f>
        <v>0.05</v>
      </c>
      <c r="D39" s="68">
        <f t="shared" si="0"/>
        <v>25</v>
      </c>
    </row>
    <row r="40" spans="2:4" ht="21" x14ac:dyDescent="0.45">
      <c r="B40" s="63" t="s">
        <v>27</v>
      </c>
      <c r="C40" s="51">
        <f>VLOOKUP($C$32&amp;"_"&amp;B40,Planilha2!A5:D24,4,FALSE)</f>
        <v>0.2</v>
      </c>
      <c r="D40" s="68">
        <f t="shared" si="0"/>
        <v>100</v>
      </c>
    </row>
    <row r="41" spans="2:4" ht="21" x14ac:dyDescent="0.45">
      <c r="B41" s="64" t="s">
        <v>33</v>
      </c>
      <c r="C41" s="52">
        <f>VLOOKUP($C$32&amp;"_"&amp;B41,Planilha2!A6:D25,4,FALSE)</f>
        <v>0.1</v>
      </c>
      <c r="D41" s="69">
        <f t="shared" si="0"/>
        <v>50</v>
      </c>
    </row>
    <row r="42" spans="2:4" ht="21.75" thickBot="1" x14ac:dyDescent="0.5">
      <c r="B42" s="65"/>
      <c r="C42" s="66"/>
      <c r="D42" s="70">
        <f>SUM(D36:D41)</f>
        <v>500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</sheetData>
  <mergeCells count="13">
    <mergeCell ref="C33:D33"/>
    <mergeCell ref="B16:D16"/>
    <mergeCell ref="B12:C12"/>
    <mergeCell ref="B13:C13"/>
    <mergeCell ref="B14:C14"/>
    <mergeCell ref="B11:D11"/>
    <mergeCell ref="C32:D32"/>
    <mergeCell ref="B23:C23"/>
    <mergeCell ref="B20:C20"/>
    <mergeCell ref="B21:C21"/>
    <mergeCell ref="B19:C19"/>
    <mergeCell ref="B18:C18"/>
    <mergeCell ref="B17:C17"/>
  </mergeCells>
  <dataValidations count="1">
    <dataValidation type="list" allowBlank="1" showInputMessage="1" showErrorMessage="1" sqref="C32" xr:uid="{F2D92E76-9DD7-4FBA-9CA5-4F3F2497F170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2576-12F2-47C5-95B9-22271F4DCACD}">
  <dimension ref="A2:D20"/>
  <sheetViews>
    <sheetView workbookViewId="0">
      <selection activeCell="A3" sqref="A3:A20"/>
    </sheetView>
  </sheetViews>
  <sheetFormatPr defaultRowHeight="15" x14ac:dyDescent="0.25"/>
  <cols>
    <col min="1" max="1" width="28.42578125" bestFit="1" customWidth="1"/>
    <col min="2" max="2" width="12.140625" bestFit="1" customWidth="1"/>
    <col min="3" max="3" width="23.140625" customWidth="1"/>
  </cols>
  <sheetData>
    <row r="2" spans="1:4" x14ac:dyDescent="0.25">
      <c r="A2" t="s">
        <v>31</v>
      </c>
      <c r="B2" s="2" t="s">
        <v>17</v>
      </c>
      <c r="C2" s="2" t="s">
        <v>29</v>
      </c>
      <c r="D2" s="2" t="s">
        <v>30</v>
      </c>
    </row>
    <row r="3" spans="1:4" x14ac:dyDescent="0.25">
      <c r="A3" t="str">
        <f>B3&amp;"_"&amp;C3</f>
        <v>Conservador_Papel</v>
      </c>
      <c r="B3" t="s">
        <v>18</v>
      </c>
      <c r="C3" s="44" t="s">
        <v>23</v>
      </c>
      <c r="D3" s="43">
        <v>0.3</v>
      </c>
    </row>
    <row r="4" spans="1:4" x14ac:dyDescent="0.25">
      <c r="A4" t="str">
        <f t="shared" ref="A4:A20" si="0">B4&amp;"_"&amp;C4</f>
        <v>Conservador_Tijolo</v>
      </c>
      <c r="B4" t="s">
        <v>18</v>
      </c>
      <c r="C4" s="44" t="s">
        <v>24</v>
      </c>
      <c r="D4" s="43">
        <v>0.5</v>
      </c>
    </row>
    <row r="5" spans="1:4" x14ac:dyDescent="0.25">
      <c r="A5" t="str">
        <f t="shared" si="0"/>
        <v>Conservador_Híbrido</v>
      </c>
      <c r="B5" t="s">
        <v>18</v>
      </c>
      <c r="C5" s="44" t="s">
        <v>25</v>
      </c>
      <c r="D5" s="43">
        <v>0.1</v>
      </c>
    </row>
    <row r="6" spans="1:4" x14ac:dyDescent="0.25">
      <c r="A6" t="str">
        <f t="shared" si="0"/>
        <v>Conservador_FOFs</v>
      </c>
      <c r="B6" t="s">
        <v>18</v>
      </c>
      <c r="C6" s="44" t="s">
        <v>26</v>
      </c>
      <c r="D6" s="43">
        <v>0.1</v>
      </c>
    </row>
    <row r="7" spans="1:4" x14ac:dyDescent="0.25">
      <c r="A7" t="str">
        <f t="shared" si="0"/>
        <v>Conservador_Desenvolvimento</v>
      </c>
      <c r="B7" t="s">
        <v>18</v>
      </c>
      <c r="C7" s="44" t="s">
        <v>27</v>
      </c>
      <c r="D7" s="43">
        <v>0</v>
      </c>
    </row>
    <row r="8" spans="1:4" x14ac:dyDescent="0.25">
      <c r="A8" t="str">
        <f t="shared" si="0"/>
        <v>Conservador_Hotelarias</v>
      </c>
      <c r="B8" s="45" t="s">
        <v>18</v>
      </c>
      <c r="C8" s="46" t="s">
        <v>33</v>
      </c>
      <c r="D8" s="47">
        <v>0</v>
      </c>
    </row>
    <row r="9" spans="1:4" x14ac:dyDescent="0.25">
      <c r="A9" t="str">
        <f t="shared" si="0"/>
        <v>Moderado_Papel</v>
      </c>
      <c r="B9" t="s">
        <v>19</v>
      </c>
      <c r="C9" s="44" t="s">
        <v>23</v>
      </c>
      <c r="D9" s="48">
        <v>0.32</v>
      </c>
    </row>
    <row r="10" spans="1:4" x14ac:dyDescent="0.25">
      <c r="A10" t="str">
        <f t="shared" si="0"/>
        <v>Moderado_Tijolo</v>
      </c>
      <c r="B10" t="s">
        <v>19</v>
      </c>
      <c r="C10" s="44" t="s">
        <v>24</v>
      </c>
      <c r="D10" s="48">
        <v>0.35</v>
      </c>
    </row>
    <row r="11" spans="1:4" x14ac:dyDescent="0.25">
      <c r="A11" t="str">
        <f t="shared" si="0"/>
        <v>Moderado_Híbrido</v>
      </c>
      <c r="B11" t="s">
        <v>19</v>
      </c>
      <c r="C11" s="44" t="s">
        <v>25</v>
      </c>
      <c r="D11" s="48">
        <v>0.08</v>
      </c>
    </row>
    <row r="12" spans="1:4" x14ac:dyDescent="0.25">
      <c r="A12" t="str">
        <f t="shared" si="0"/>
        <v>Moderado_FOFs</v>
      </c>
      <c r="B12" t="s">
        <v>19</v>
      </c>
      <c r="C12" s="44" t="s">
        <v>26</v>
      </c>
      <c r="D12" s="48">
        <v>0.05</v>
      </c>
    </row>
    <row r="13" spans="1:4" x14ac:dyDescent="0.25">
      <c r="A13" t="str">
        <f t="shared" si="0"/>
        <v>Moderado_Desenvolvimento</v>
      </c>
      <c r="B13" t="s">
        <v>19</v>
      </c>
      <c r="C13" s="44" t="s">
        <v>27</v>
      </c>
      <c r="D13" s="48">
        <v>0.1</v>
      </c>
    </row>
    <row r="14" spans="1:4" x14ac:dyDescent="0.25">
      <c r="A14" t="str">
        <f t="shared" si="0"/>
        <v>Moderado_Hotelarias</v>
      </c>
      <c r="B14" s="45" t="s">
        <v>19</v>
      </c>
      <c r="C14" s="46" t="s">
        <v>33</v>
      </c>
      <c r="D14" s="49">
        <v>0.1</v>
      </c>
    </row>
    <row r="15" spans="1:4" x14ac:dyDescent="0.25">
      <c r="A15" t="str">
        <f t="shared" si="0"/>
        <v>Agressivo_Papel</v>
      </c>
      <c r="B15" t="s">
        <v>32</v>
      </c>
      <c r="C15" s="44" t="s">
        <v>23</v>
      </c>
      <c r="D15" s="48">
        <v>0.5</v>
      </c>
    </row>
    <row r="16" spans="1:4" x14ac:dyDescent="0.25">
      <c r="A16" t="str">
        <f t="shared" si="0"/>
        <v>Agressivo_Tijolo</v>
      </c>
      <c r="B16" t="s">
        <v>32</v>
      </c>
      <c r="C16" s="44" t="s">
        <v>24</v>
      </c>
      <c r="D16" s="48">
        <v>0.1</v>
      </c>
    </row>
    <row r="17" spans="1:4" x14ac:dyDescent="0.25">
      <c r="A17" t="str">
        <f t="shared" si="0"/>
        <v>Agressivo_Híbrido</v>
      </c>
      <c r="B17" t="s">
        <v>32</v>
      </c>
      <c r="C17" s="44" t="s">
        <v>25</v>
      </c>
      <c r="D17" s="48">
        <v>0.05</v>
      </c>
    </row>
    <row r="18" spans="1:4" x14ac:dyDescent="0.25">
      <c r="A18" t="str">
        <f t="shared" si="0"/>
        <v>Agressivo_FOFs</v>
      </c>
      <c r="B18" t="s">
        <v>32</v>
      </c>
      <c r="C18" s="44" t="s">
        <v>26</v>
      </c>
      <c r="D18" s="48">
        <v>0.05</v>
      </c>
    </row>
    <row r="19" spans="1:4" x14ac:dyDescent="0.25">
      <c r="A19" t="str">
        <f t="shared" si="0"/>
        <v>Agressivo_Desenvolvimento</v>
      </c>
      <c r="B19" t="s">
        <v>32</v>
      </c>
      <c r="C19" s="44" t="s">
        <v>27</v>
      </c>
      <c r="D19" s="48">
        <v>0.2</v>
      </c>
    </row>
    <row r="20" spans="1:4" x14ac:dyDescent="0.25">
      <c r="A20" t="str">
        <f t="shared" si="0"/>
        <v>Agressivo_Hotelarias</v>
      </c>
      <c r="B20" t="s">
        <v>32</v>
      </c>
      <c r="C20" s="44" t="s">
        <v>33</v>
      </c>
      <c r="D20" s="48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27</vt:i4>
      </vt:variant>
    </vt:vector>
  </HeadingPairs>
  <TitlesOfParts>
    <vt:vector size="29" baseType="lpstr">
      <vt:lpstr>Planilha1</vt:lpstr>
      <vt:lpstr>Planilha2</vt:lpstr>
      <vt:lpstr>aporte</vt:lpstr>
      <vt:lpstr>dividendo_2anos</vt:lpstr>
      <vt:lpstr>dividendos_10anos</vt:lpstr>
      <vt:lpstr>dividendos_20anos</vt:lpstr>
      <vt:lpstr>dividendos_30anos</vt:lpstr>
      <vt:lpstr>dividendos_5anos</vt:lpstr>
      <vt:lpstr>dividendos_mes</vt:lpstr>
      <vt:lpstr>investimento_mes</vt:lpstr>
      <vt:lpstr>patrimonio</vt:lpstr>
      <vt:lpstr>percent_desenv</vt:lpstr>
      <vt:lpstr>percent_fofs</vt:lpstr>
      <vt:lpstr>percent_hibrido</vt:lpstr>
      <vt:lpstr>percent_hotel</vt:lpstr>
      <vt:lpstr>percent_papel</vt:lpstr>
      <vt:lpstr>percent_tijolo</vt:lpstr>
      <vt:lpstr>perfil</vt:lpstr>
      <vt:lpstr>qtd_anos</vt:lpstr>
      <vt:lpstr>rendimento_carteira</vt:lpstr>
      <vt:lpstr>salario</vt:lpstr>
      <vt:lpstr>sugestao_invest</vt:lpstr>
      <vt:lpstr>taxa_mensal</vt:lpstr>
      <vt:lpstr>total</vt:lpstr>
      <vt:lpstr>valor_10anos</vt:lpstr>
      <vt:lpstr>valor_20anos</vt:lpstr>
      <vt:lpstr>valor_2anos</vt:lpstr>
      <vt:lpstr>valor_30anos</vt:lpstr>
      <vt:lpstr>valor_5anos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2025-06-29T14:05:42Z</dcterms:created>
  <dcterms:modified xsi:type="dcterms:W3CDTF">2025-06-29T19:18:37Z</dcterms:modified>
</cp:coreProperties>
</file>