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TurkeyShoot_MiSTer\doc\"/>
    </mc:Choice>
  </mc:AlternateContent>
  <xr:revisionPtr revIDLastSave="0" documentId="13_ncr:1_{B2414CA2-AC4B-4A56-A565-A7C851D2DAC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I3" i="2" s="1"/>
  <c r="H3" i="2"/>
  <c r="K3" i="2" l="1"/>
  <c r="G3" i="2"/>
  <c r="J3" i="2" s="1"/>
</calcChain>
</file>

<file path=xl/sharedStrings.xml><?xml version="1.0" encoding="utf-8"?>
<sst xmlns="http://schemas.openxmlformats.org/spreadsheetml/2006/main" count="131" uniqueCount="88">
  <si>
    <t>MAME</t>
  </si>
  <si>
    <t>section</t>
  </si>
  <si>
    <t>filename</t>
  </si>
  <si>
    <t>crc</t>
  </si>
  <si>
    <t>size</t>
  </si>
  <si>
    <t>Bitrange</t>
  </si>
  <si>
    <t>bitpattern end</t>
  </si>
  <si>
    <t>Bit map</t>
  </si>
  <si>
    <t>Done?</t>
  </si>
  <si>
    <t>Bit</t>
  </si>
  <si>
    <t>Size</t>
  </si>
  <si>
    <t>d'Start</t>
  </si>
  <si>
    <t>h'Start</t>
  </si>
  <si>
    <t>h'End</t>
  </si>
  <si>
    <t>Corebits</t>
  </si>
  <si>
    <t>bitpattern start</t>
  </si>
  <si>
    <t>d'End</t>
  </si>
  <si>
    <t>17</t>
  </si>
  <si>
    <t>12:0</t>
  </si>
  <si>
    <t>17:13</t>
  </si>
  <si>
    <t>14:0</t>
  </si>
  <si>
    <t>17:15</t>
  </si>
  <si>
    <t>001</t>
  </si>
  <si>
    <t>010</t>
  </si>
  <si>
    <t>8:0</t>
  </si>
  <si>
    <t>17:9</t>
  </si>
  <si>
    <t>turkey_shoot_graph3</t>
  </si>
  <si>
    <t>rom19.ic41</t>
  </si>
  <si>
    <t>turkey_shoot_sound</t>
  </si>
  <si>
    <t>rom1.ic8</t>
  </si>
  <si>
    <t>turkey_shoot_graph1</t>
  </si>
  <si>
    <t>turkey_shoot_graph2</t>
  </si>
  <si>
    <t>rom20.ic57</t>
  </si>
  <si>
    <t>rom21.ic58</t>
  </si>
  <si>
    <t>BLANK</t>
  </si>
  <si>
    <t>turkey_shoot_bank_b</t>
  </si>
  <si>
    <t>rom16.ic25</t>
  </si>
  <si>
    <t>rom14.ic23</t>
  </si>
  <si>
    <t>rom13.ic21</t>
  </si>
  <si>
    <t>rom12.ic19</t>
  </si>
  <si>
    <t>turkey_shoot_bank_c</t>
  </si>
  <si>
    <t>rom11.ic18</t>
  </si>
  <si>
    <t>rom9.ic16</t>
  </si>
  <si>
    <t>rom7.ic14</t>
  </si>
  <si>
    <t>rom5.ic12</t>
  </si>
  <si>
    <t>turkey_shoot_bank_d</t>
  </si>
  <si>
    <t>rom10.ic17</t>
  </si>
  <si>
    <t>rom8.ic15</t>
  </si>
  <si>
    <t>rom6.ic13</t>
  </si>
  <si>
    <t>rom4.ic11</t>
  </si>
  <si>
    <t>000</t>
  </si>
  <si>
    <t>turkey_shoot_prog1</t>
  </si>
  <si>
    <t>rom18.ic55</t>
  </si>
  <si>
    <t>69ce38f8</t>
  </si>
  <si>
    <t>769a4ae5</t>
  </si>
  <si>
    <t>ec016c9b</t>
  </si>
  <si>
    <t>98ae7afa</t>
  </si>
  <si>
    <t>60d5fab8</t>
  </si>
  <si>
    <t>a4dd4a0e</t>
  </si>
  <si>
    <t>f25505e6</t>
  </si>
  <si>
    <t>94a7c0ed</t>
  </si>
  <si>
    <t>0f32bad8</t>
  </si>
  <si>
    <t>e9b6cbf7</t>
  </si>
  <si>
    <t>a49f617f</t>
  </si>
  <si>
    <t>b026dc00</t>
  </si>
  <si>
    <t>11:0</t>
  </si>
  <si>
    <t>01100</t>
  </si>
  <si>
    <t>01101</t>
  </si>
  <si>
    <t>01110</t>
  </si>
  <si>
    <t>01111</t>
  </si>
  <si>
    <t>turkey_shoot_prog2</t>
  </si>
  <si>
    <t>rom2.ic9</t>
  </si>
  <si>
    <t>rom3.ic10</t>
  </si>
  <si>
    <t>17:12</t>
  </si>
  <si>
    <t>turkey_shoot_decoder</t>
  </si>
  <si>
    <t>c6e1d253</t>
  </si>
  <si>
    <t>9874e90f</t>
  </si>
  <si>
    <t>b9ce4d2a</t>
  </si>
  <si>
    <t>effc33f1</t>
  </si>
  <si>
    <t>011a94a7</t>
  </si>
  <si>
    <t>0ea3f7fb</t>
  </si>
  <si>
    <t>100010001</t>
  </si>
  <si>
    <t>100001</t>
  </si>
  <si>
    <t>100010000</t>
  </si>
  <si>
    <t>fd982687</t>
  </si>
  <si>
    <t>9617054d</t>
  </si>
  <si>
    <t>10010</t>
  </si>
  <si>
    <t>7649.ic60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</si>
</sst>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7" fillId="0" borderId="0" xfId="0" applyFont="1" applyAlignment="1"/>
    <xf numFmtId="0" fontId="7" fillId="0" borderId="0" xfId="0" applyFont="1"/>
    <xf numFmtId="49" fontId="3" fillId="0" borderId="1" xfId="0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O31"/>
  <sheetViews>
    <sheetView tabSelected="1" zoomScale="115" zoomScaleNormal="115" workbookViewId="0">
      <selection activeCell="H13" sqref="H13"/>
    </sheetView>
  </sheetViews>
  <sheetFormatPr defaultRowHeight="14.25" x14ac:dyDescent="0.25"/>
  <cols>
    <col min="1" max="1" width="10.140625" style="1" bestFit="1" customWidth="1"/>
    <col min="2" max="2" width="27.85546875" style="1" bestFit="1" customWidth="1"/>
    <col min="3" max="3" width="13.85546875" style="1" customWidth="1"/>
    <col min="4" max="4" width="10.140625" style="2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1" bestFit="1" customWidth="1"/>
    <col min="13" max="13" width="11.28515625" style="1" bestFit="1" customWidth="1"/>
    <col min="14" max="14" width="10.140625" style="2" bestFit="1" customWidth="1"/>
    <col min="15" max="15" width="6.7109375" style="1" bestFit="1" customWidth="1"/>
    <col min="16" max="16384" width="9.140625" style="1"/>
  </cols>
  <sheetData>
    <row r="1" spans="1:15" ht="15" thickBo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11</v>
      </c>
      <c r="G1" s="5" t="s">
        <v>16</v>
      </c>
      <c r="H1" s="5" t="s">
        <v>12</v>
      </c>
      <c r="I1" s="5" t="s">
        <v>13</v>
      </c>
      <c r="J1" s="10" t="s">
        <v>6</v>
      </c>
      <c r="K1" s="10" t="s">
        <v>15</v>
      </c>
      <c r="L1" s="4" t="s">
        <v>5</v>
      </c>
      <c r="M1" s="5" t="s">
        <v>7</v>
      </c>
      <c r="N1" s="5" t="s">
        <v>14</v>
      </c>
      <c r="O1" s="5" t="s">
        <v>8</v>
      </c>
    </row>
    <row r="2" spans="1:15" x14ac:dyDescent="0.25">
      <c r="A2" s="6"/>
      <c r="B2" s="11"/>
      <c r="C2" s="11"/>
      <c r="D2" s="13"/>
      <c r="E2" s="11"/>
      <c r="F2" s="11"/>
      <c r="G2" s="11"/>
      <c r="H2" s="11"/>
      <c r="I2" s="12"/>
      <c r="J2" s="13"/>
      <c r="K2" s="13"/>
      <c r="L2" s="14" t="s">
        <v>17</v>
      </c>
      <c r="M2" s="15"/>
      <c r="N2" s="13"/>
      <c r="O2" s="13"/>
    </row>
    <row r="3" spans="1:15" x14ac:dyDescent="0.25">
      <c r="A3" s="7"/>
      <c r="B3" s="16" t="s">
        <v>35</v>
      </c>
      <c r="C3" s="16" t="s">
        <v>36</v>
      </c>
      <c r="D3" s="17" t="s">
        <v>53</v>
      </c>
      <c r="E3" s="16">
        <v>8192</v>
      </c>
      <c r="F3" s="16">
        <f>E2+F2</f>
        <v>0</v>
      </c>
      <c r="G3" s="16">
        <f>E3+F3-1</f>
        <v>8191</v>
      </c>
      <c r="H3" s="26" t="str">
        <f>DEC2HEX(E2+F2,5)</f>
        <v>00000</v>
      </c>
      <c r="I3" s="25" t="str">
        <f>DEC2HEX(E3+F3-1,5)</f>
        <v>01FFF</v>
      </c>
      <c r="J3" s="17" t="str">
        <f>DEC2BIN(MOD(QUOTIENT($G3,256^2),256),8)&amp;DEC2BIN(MOD(QUOTIENT($G3,256^1),256),8)&amp;DEC2BIN(MOD(QUOTIENT($G3,256^0),256),8)</f>
        <v>000000000001111111111111</v>
      </c>
      <c r="K3" s="17" t="str">
        <f>DEC2BIN(MOD(QUOTIENT($F3,256^2),256),8)&amp;DEC2BIN(MOD(QUOTIENT($F3,256^1),256),8)&amp;DEC2BIN(MOD(QUOTIENT($F3,256^0),256),8)</f>
        <v>000000000000000000000000</v>
      </c>
      <c r="L3" s="18" t="s">
        <v>21</v>
      </c>
      <c r="M3" s="19" t="s">
        <v>50</v>
      </c>
      <c r="N3" s="22" t="s">
        <v>20</v>
      </c>
      <c r="O3" s="17"/>
    </row>
    <row r="4" spans="1:15" x14ac:dyDescent="0.25">
      <c r="A4" s="7"/>
      <c r="B4" s="16"/>
      <c r="C4" s="16" t="s">
        <v>37</v>
      </c>
      <c r="D4" s="17" t="s">
        <v>54</v>
      </c>
      <c r="E4" s="16">
        <v>8192</v>
      </c>
      <c r="F4" s="16">
        <f t="shared" ref="F4:F25" si="0">E3+F3</f>
        <v>8192</v>
      </c>
      <c r="G4" s="16">
        <f t="shared" ref="G4:G25" si="1">E4+F4-1</f>
        <v>16383</v>
      </c>
      <c r="H4" s="26" t="str">
        <f t="shared" ref="H4:H25" si="2">DEC2HEX(E3+F3,5)</f>
        <v>02000</v>
      </c>
      <c r="I4" s="25" t="str">
        <f t="shared" ref="I4:I25" si="3">DEC2HEX(E4+F4-1,5)</f>
        <v>03FFF</v>
      </c>
      <c r="J4" s="17" t="str">
        <f t="shared" ref="J4:J25" si="4">DEC2BIN(MOD(QUOTIENT($G4,256^2),256),8)&amp;DEC2BIN(MOD(QUOTIENT($G4,256^1),256),8)&amp;DEC2BIN(MOD(QUOTIENT($G4,256^0),256),8)</f>
        <v>000000000011111111111111</v>
      </c>
      <c r="K4" s="17" t="str">
        <f t="shared" ref="K4:K25" si="5">DEC2BIN(MOD(QUOTIENT($F4,256^2),256),8)&amp;DEC2BIN(MOD(QUOTIENT($F4,256^1),256),8)&amp;DEC2BIN(MOD(QUOTIENT($F4,256^0),256),8)</f>
        <v>000000000010000000000000</v>
      </c>
      <c r="L4" s="18" t="s">
        <v>21</v>
      </c>
      <c r="M4" s="19" t="s">
        <v>50</v>
      </c>
      <c r="N4" s="22" t="s">
        <v>20</v>
      </c>
      <c r="O4" s="17"/>
    </row>
    <row r="5" spans="1:15" x14ac:dyDescent="0.25">
      <c r="A5" s="7"/>
      <c r="B5" s="16"/>
      <c r="C5" s="16" t="s">
        <v>38</v>
      </c>
      <c r="D5" s="17" t="s">
        <v>55</v>
      </c>
      <c r="E5" s="16">
        <v>8192</v>
      </c>
      <c r="F5" s="16">
        <f t="shared" si="0"/>
        <v>16384</v>
      </c>
      <c r="G5" s="16">
        <f t="shared" si="1"/>
        <v>24575</v>
      </c>
      <c r="H5" s="26" t="str">
        <f t="shared" si="2"/>
        <v>04000</v>
      </c>
      <c r="I5" s="25" t="str">
        <f t="shared" si="3"/>
        <v>05FFF</v>
      </c>
      <c r="J5" s="17" t="str">
        <f t="shared" si="4"/>
        <v>000000000101111111111111</v>
      </c>
      <c r="K5" s="17" t="str">
        <f t="shared" si="5"/>
        <v>000000000100000000000000</v>
      </c>
      <c r="L5" s="18" t="s">
        <v>21</v>
      </c>
      <c r="M5" s="19" t="s">
        <v>50</v>
      </c>
      <c r="N5" s="22" t="s">
        <v>20</v>
      </c>
      <c r="O5" s="17"/>
    </row>
    <row r="6" spans="1:15" x14ac:dyDescent="0.25">
      <c r="A6" s="7"/>
      <c r="B6" s="16"/>
      <c r="C6" s="16" t="s">
        <v>39</v>
      </c>
      <c r="D6" s="17" t="s">
        <v>56</v>
      </c>
      <c r="E6" s="16">
        <v>8192</v>
      </c>
      <c r="F6" s="16">
        <f t="shared" si="0"/>
        <v>24576</v>
      </c>
      <c r="G6" s="16">
        <f t="shared" si="1"/>
        <v>32767</v>
      </c>
      <c r="H6" s="26" t="str">
        <f t="shared" si="2"/>
        <v>06000</v>
      </c>
      <c r="I6" s="25" t="str">
        <f t="shared" si="3"/>
        <v>07FFF</v>
      </c>
      <c r="J6" s="17" t="str">
        <f t="shared" si="4"/>
        <v>000000000111111111111111</v>
      </c>
      <c r="K6" s="17" t="str">
        <f t="shared" si="5"/>
        <v>000000000110000000000000</v>
      </c>
      <c r="L6" s="18" t="s">
        <v>21</v>
      </c>
      <c r="M6" s="19" t="s">
        <v>50</v>
      </c>
      <c r="N6" s="22" t="s">
        <v>20</v>
      </c>
      <c r="O6" s="17"/>
    </row>
    <row r="7" spans="1:15" x14ac:dyDescent="0.25">
      <c r="A7" s="7"/>
      <c r="B7" s="16" t="s">
        <v>40</v>
      </c>
      <c r="C7" s="16" t="s">
        <v>41</v>
      </c>
      <c r="D7" s="17" t="s">
        <v>57</v>
      </c>
      <c r="E7" s="16">
        <v>8192</v>
      </c>
      <c r="F7" s="16">
        <f t="shared" si="0"/>
        <v>32768</v>
      </c>
      <c r="G7" s="16">
        <f t="shared" si="1"/>
        <v>40959</v>
      </c>
      <c r="H7" s="26" t="str">
        <f t="shared" si="2"/>
        <v>08000</v>
      </c>
      <c r="I7" s="25" t="str">
        <f t="shared" si="3"/>
        <v>09FFF</v>
      </c>
      <c r="J7" s="17" t="str">
        <f t="shared" si="4"/>
        <v>000000001001111111111111</v>
      </c>
      <c r="K7" s="17" t="str">
        <f t="shared" si="5"/>
        <v>000000001000000000000000</v>
      </c>
      <c r="L7" s="18" t="s">
        <v>21</v>
      </c>
      <c r="M7" s="19" t="s">
        <v>22</v>
      </c>
      <c r="N7" s="22" t="s">
        <v>20</v>
      </c>
      <c r="O7" s="17"/>
    </row>
    <row r="8" spans="1:15" x14ac:dyDescent="0.25">
      <c r="A8" s="7"/>
      <c r="B8" s="16"/>
      <c r="C8" s="16" t="s">
        <v>42</v>
      </c>
      <c r="D8" s="17" t="s">
        <v>58</v>
      </c>
      <c r="E8" s="16">
        <v>8192</v>
      </c>
      <c r="F8" s="16">
        <f t="shared" si="0"/>
        <v>40960</v>
      </c>
      <c r="G8" s="16">
        <f t="shared" si="1"/>
        <v>49151</v>
      </c>
      <c r="H8" s="26" t="str">
        <f t="shared" si="2"/>
        <v>0A000</v>
      </c>
      <c r="I8" s="25" t="str">
        <f t="shared" si="3"/>
        <v>0BFFF</v>
      </c>
      <c r="J8" s="17" t="str">
        <f t="shared" si="4"/>
        <v>000000001011111111111111</v>
      </c>
      <c r="K8" s="17" t="str">
        <f t="shared" si="5"/>
        <v>000000001010000000000000</v>
      </c>
      <c r="L8" s="18" t="s">
        <v>21</v>
      </c>
      <c r="M8" s="19" t="s">
        <v>22</v>
      </c>
      <c r="N8" s="22" t="s">
        <v>20</v>
      </c>
      <c r="O8" s="17"/>
    </row>
    <row r="9" spans="1:15" x14ac:dyDescent="0.25">
      <c r="A9" s="7"/>
      <c r="B9" s="16"/>
      <c r="C9" s="16" t="s">
        <v>43</v>
      </c>
      <c r="D9" s="17" t="s">
        <v>59</v>
      </c>
      <c r="E9" s="16">
        <v>8192</v>
      </c>
      <c r="F9" s="16">
        <f t="shared" si="0"/>
        <v>49152</v>
      </c>
      <c r="G9" s="16">
        <f t="shared" si="1"/>
        <v>57343</v>
      </c>
      <c r="H9" s="26" t="str">
        <f t="shared" si="2"/>
        <v>0C000</v>
      </c>
      <c r="I9" s="25" t="str">
        <f t="shared" si="3"/>
        <v>0DFFF</v>
      </c>
      <c r="J9" s="17" t="str">
        <f t="shared" si="4"/>
        <v>000000001101111111111111</v>
      </c>
      <c r="K9" s="17" t="str">
        <f t="shared" si="5"/>
        <v>000000001100000000000000</v>
      </c>
      <c r="L9" s="18" t="s">
        <v>21</v>
      </c>
      <c r="M9" s="19" t="s">
        <v>22</v>
      </c>
      <c r="N9" s="22" t="s">
        <v>20</v>
      </c>
      <c r="O9" s="17"/>
    </row>
    <row r="10" spans="1:15" x14ac:dyDescent="0.25">
      <c r="A10" s="7"/>
      <c r="B10" s="16"/>
      <c r="C10" s="16" t="s">
        <v>44</v>
      </c>
      <c r="D10" s="17" t="s">
        <v>60</v>
      </c>
      <c r="E10" s="16">
        <v>8192</v>
      </c>
      <c r="F10" s="16">
        <f t="shared" si="0"/>
        <v>57344</v>
      </c>
      <c r="G10" s="16">
        <f t="shared" si="1"/>
        <v>65535</v>
      </c>
      <c r="H10" s="26" t="str">
        <f t="shared" si="2"/>
        <v>0E000</v>
      </c>
      <c r="I10" s="25" t="str">
        <f t="shared" si="3"/>
        <v>0FFFF</v>
      </c>
      <c r="J10" s="17" t="str">
        <f t="shared" si="4"/>
        <v>000000001111111111111111</v>
      </c>
      <c r="K10" s="17" t="str">
        <f t="shared" si="5"/>
        <v>000000001110000000000000</v>
      </c>
      <c r="L10" s="18" t="s">
        <v>21</v>
      </c>
      <c r="M10" s="19" t="s">
        <v>22</v>
      </c>
      <c r="N10" s="22" t="s">
        <v>20</v>
      </c>
      <c r="O10" s="17"/>
    </row>
    <row r="11" spans="1:15" x14ac:dyDescent="0.25">
      <c r="A11" s="7"/>
      <c r="B11" s="16" t="s">
        <v>45</v>
      </c>
      <c r="C11" s="16" t="s">
        <v>46</v>
      </c>
      <c r="D11" s="17" t="s">
        <v>61</v>
      </c>
      <c r="E11" s="16">
        <v>8192</v>
      </c>
      <c r="F11" s="16">
        <f t="shared" si="0"/>
        <v>65536</v>
      </c>
      <c r="G11" s="16">
        <f t="shared" si="1"/>
        <v>73727</v>
      </c>
      <c r="H11" s="26" t="str">
        <f t="shared" si="2"/>
        <v>10000</v>
      </c>
      <c r="I11" s="25" t="str">
        <f t="shared" si="3"/>
        <v>11FFF</v>
      </c>
      <c r="J11" s="17" t="str">
        <f t="shared" si="4"/>
        <v>000000010001111111111111</v>
      </c>
      <c r="K11" s="17" t="str">
        <f t="shared" si="5"/>
        <v>000000010000000000000000</v>
      </c>
      <c r="L11" s="18" t="s">
        <v>21</v>
      </c>
      <c r="M11" s="19" t="s">
        <v>23</v>
      </c>
      <c r="N11" s="22" t="s">
        <v>20</v>
      </c>
      <c r="O11" s="17"/>
    </row>
    <row r="12" spans="1:15" x14ac:dyDescent="0.25">
      <c r="A12" s="7"/>
      <c r="B12" s="16"/>
      <c r="C12" s="16" t="s">
        <v>47</v>
      </c>
      <c r="D12" s="17" t="s">
        <v>62</v>
      </c>
      <c r="E12" s="16">
        <v>8192</v>
      </c>
      <c r="F12" s="16">
        <f t="shared" si="0"/>
        <v>73728</v>
      </c>
      <c r="G12" s="16">
        <f t="shared" si="1"/>
        <v>81919</v>
      </c>
      <c r="H12" s="26" t="str">
        <f t="shared" si="2"/>
        <v>12000</v>
      </c>
      <c r="I12" s="25" t="str">
        <f t="shared" si="3"/>
        <v>13FFF</v>
      </c>
      <c r="J12" s="17" t="str">
        <f t="shared" si="4"/>
        <v>000000010011111111111111</v>
      </c>
      <c r="K12" s="17" t="str">
        <f t="shared" si="5"/>
        <v>000000010010000000000000</v>
      </c>
      <c r="L12" s="18" t="s">
        <v>21</v>
      </c>
      <c r="M12" s="19" t="s">
        <v>23</v>
      </c>
      <c r="N12" s="22" t="s">
        <v>20</v>
      </c>
      <c r="O12" s="17"/>
    </row>
    <row r="13" spans="1:15" x14ac:dyDescent="0.25">
      <c r="A13" s="7"/>
      <c r="B13" s="16"/>
      <c r="C13" s="16" t="s">
        <v>48</v>
      </c>
      <c r="D13" s="17" t="s">
        <v>63</v>
      </c>
      <c r="E13" s="16">
        <v>8192</v>
      </c>
      <c r="F13" s="16">
        <f t="shared" si="0"/>
        <v>81920</v>
      </c>
      <c r="G13" s="16">
        <f t="shared" si="1"/>
        <v>90111</v>
      </c>
      <c r="H13" s="26" t="str">
        <f t="shared" si="2"/>
        <v>14000</v>
      </c>
      <c r="I13" s="25" t="str">
        <f t="shared" si="3"/>
        <v>15FFF</v>
      </c>
      <c r="J13" s="17" t="str">
        <f t="shared" si="4"/>
        <v>000000010101111111111111</v>
      </c>
      <c r="K13" s="17" t="str">
        <f t="shared" si="5"/>
        <v>000000010100000000000000</v>
      </c>
      <c r="L13" s="18" t="s">
        <v>21</v>
      </c>
      <c r="M13" s="19" t="s">
        <v>23</v>
      </c>
      <c r="N13" s="22" t="s">
        <v>20</v>
      </c>
      <c r="O13" s="17"/>
    </row>
    <row r="14" spans="1:15" x14ac:dyDescent="0.25">
      <c r="A14" s="7"/>
      <c r="B14" s="16"/>
      <c r="C14" s="16" t="s">
        <v>49</v>
      </c>
      <c r="D14" s="17" t="s">
        <v>64</v>
      </c>
      <c r="E14" s="16">
        <v>8192</v>
      </c>
      <c r="F14" s="16">
        <f t="shared" si="0"/>
        <v>90112</v>
      </c>
      <c r="G14" s="16">
        <f t="shared" si="1"/>
        <v>98303</v>
      </c>
      <c r="H14" s="26" t="str">
        <f t="shared" si="2"/>
        <v>16000</v>
      </c>
      <c r="I14" s="25" t="str">
        <f t="shared" si="3"/>
        <v>17FFF</v>
      </c>
      <c r="J14" s="17" t="str">
        <f t="shared" si="4"/>
        <v>000000010111111111111111</v>
      </c>
      <c r="K14" s="17" t="str">
        <f t="shared" si="5"/>
        <v>000000010110000000000000</v>
      </c>
      <c r="L14" s="18" t="s">
        <v>21</v>
      </c>
      <c r="M14" s="19" t="s">
        <v>23</v>
      </c>
      <c r="N14" s="22" t="s">
        <v>20</v>
      </c>
      <c r="O14" s="17"/>
    </row>
    <row r="15" spans="1:15" x14ac:dyDescent="0.25">
      <c r="A15" s="7"/>
      <c r="B15" s="16" t="s">
        <v>30</v>
      </c>
      <c r="C15" s="16" t="s">
        <v>32</v>
      </c>
      <c r="D15" s="17" t="s">
        <v>75</v>
      </c>
      <c r="E15" s="16">
        <v>8192</v>
      </c>
      <c r="F15" s="16">
        <f t="shared" si="0"/>
        <v>98304</v>
      </c>
      <c r="G15" s="16">
        <f t="shared" si="1"/>
        <v>106495</v>
      </c>
      <c r="H15" s="26" t="str">
        <f t="shared" si="2"/>
        <v>18000</v>
      </c>
      <c r="I15" s="25" t="str">
        <f t="shared" si="3"/>
        <v>19FFF</v>
      </c>
      <c r="J15" s="17" t="str">
        <f t="shared" si="4"/>
        <v>000000011001111111111111</v>
      </c>
      <c r="K15" s="17" t="str">
        <f t="shared" si="5"/>
        <v>000000011000000000000000</v>
      </c>
      <c r="L15" s="18" t="s">
        <v>19</v>
      </c>
      <c r="M15" s="19" t="s">
        <v>66</v>
      </c>
      <c r="N15" s="22" t="s">
        <v>18</v>
      </c>
      <c r="O15" s="17"/>
    </row>
    <row r="16" spans="1:15" x14ac:dyDescent="0.25">
      <c r="A16" s="7"/>
      <c r="B16" s="16" t="s">
        <v>31</v>
      </c>
      <c r="C16" s="16" t="s">
        <v>33</v>
      </c>
      <c r="D16" s="17" t="s">
        <v>76</v>
      </c>
      <c r="E16" s="16">
        <v>8192</v>
      </c>
      <c r="F16" s="16">
        <f t="shared" si="0"/>
        <v>106496</v>
      </c>
      <c r="G16" s="16">
        <f t="shared" si="1"/>
        <v>114687</v>
      </c>
      <c r="H16" s="26" t="str">
        <f t="shared" si="2"/>
        <v>1A000</v>
      </c>
      <c r="I16" s="25" t="str">
        <f t="shared" si="3"/>
        <v>1BFFF</v>
      </c>
      <c r="J16" s="17" t="str">
        <f t="shared" si="4"/>
        <v>000000011011111111111111</v>
      </c>
      <c r="K16" s="17" t="str">
        <f t="shared" si="5"/>
        <v>000000011010000000000000</v>
      </c>
      <c r="L16" s="18" t="s">
        <v>19</v>
      </c>
      <c r="M16" s="19" t="s">
        <v>67</v>
      </c>
      <c r="N16" s="22" t="s">
        <v>18</v>
      </c>
      <c r="O16" s="17"/>
    </row>
    <row r="17" spans="1:15" x14ac:dyDescent="0.25">
      <c r="A17" s="7"/>
      <c r="B17" s="16" t="s">
        <v>26</v>
      </c>
      <c r="C17" s="16" t="s">
        <v>27</v>
      </c>
      <c r="D17" s="17" t="s">
        <v>77</v>
      </c>
      <c r="E17" s="16">
        <v>8192</v>
      </c>
      <c r="F17" s="16">
        <f t="shared" si="0"/>
        <v>114688</v>
      </c>
      <c r="G17" s="16">
        <f t="shared" si="1"/>
        <v>122879</v>
      </c>
      <c r="H17" s="26" t="str">
        <f t="shared" si="2"/>
        <v>1C000</v>
      </c>
      <c r="I17" s="25" t="str">
        <f t="shared" si="3"/>
        <v>1DFFF</v>
      </c>
      <c r="J17" s="17" t="str">
        <f t="shared" si="4"/>
        <v>000000011101111111111111</v>
      </c>
      <c r="K17" s="17" t="str">
        <f t="shared" si="5"/>
        <v>000000011100000000000000</v>
      </c>
      <c r="L17" s="18" t="s">
        <v>19</v>
      </c>
      <c r="M17" s="19" t="s">
        <v>68</v>
      </c>
      <c r="N17" s="22" t="s">
        <v>18</v>
      </c>
      <c r="O17" s="17"/>
    </row>
    <row r="18" spans="1:15" x14ac:dyDescent="0.25">
      <c r="A18" s="7"/>
      <c r="B18" s="16" t="s">
        <v>28</v>
      </c>
      <c r="C18" s="16" t="s">
        <v>29</v>
      </c>
      <c r="D18" s="17" t="s">
        <v>79</v>
      </c>
      <c r="E18" s="16">
        <v>8192</v>
      </c>
      <c r="F18" s="16">
        <f t="shared" si="0"/>
        <v>122880</v>
      </c>
      <c r="G18" s="16">
        <f t="shared" si="1"/>
        <v>131071</v>
      </c>
      <c r="H18" s="26" t="str">
        <f t="shared" si="2"/>
        <v>1E000</v>
      </c>
      <c r="I18" s="25" t="str">
        <f t="shared" si="3"/>
        <v>1FFFF</v>
      </c>
      <c r="J18" s="17" t="str">
        <f t="shared" si="4"/>
        <v>000000011111111111111111</v>
      </c>
      <c r="K18" s="17" t="str">
        <f t="shared" si="5"/>
        <v>000000011110000000000000</v>
      </c>
      <c r="L18" s="18" t="s">
        <v>19</v>
      </c>
      <c r="M18" s="19" t="s">
        <v>69</v>
      </c>
      <c r="N18" s="22" t="s">
        <v>18</v>
      </c>
      <c r="O18" s="17"/>
    </row>
    <row r="19" spans="1:15" x14ac:dyDescent="0.25">
      <c r="A19" s="7"/>
      <c r="B19" s="27" t="s">
        <v>34</v>
      </c>
      <c r="C19" s="27"/>
      <c r="D19" s="28"/>
      <c r="E19" s="16">
        <v>4096</v>
      </c>
      <c r="F19" s="16">
        <f t="shared" si="0"/>
        <v>131072</v>
      </c>
      <c r="G19" s="16">
        <f t="shared" si="1"/>
        <v>135167</v>
      </c>
      <c r="H19" s="26" t="str">
        <f t="shared" si="2"/>
        <v>20000</v>
      </c>
      <c r="I19" s="25" t="str">
        <f t="shared" si="3"/>
        <v>20FFF</v>
      </c>
      <c r="J19" s="17" t="str">
        <f t="shared" si="4"/>
        <v>000000100000111111111111</v>
      </c>
      <c r="K19" s="17" t="str">
        <f t="shared" si="5"/>
        <v>000000100000000000000000</v>
      </c>
      <c r="L19" s="27"/>
      <c r="M19" s="27"/>
      <c r="N19" s="28"/>
      <c r="O19" s="17"/>
    </row>
    <row r="20" spans="1:15" x14ac:dyDescent="0.25">
      <c r="A20" s="7"/>
      <c r="B20" s="27" t="s">
        <v>51</v>
      </c>
      <c r="C20" s="27" t="s">
        <v>52</v>
      </c>
      <c r="D20" s="17" t="s">
        <v>78</v>
      </c>
      <c r="E20" s="16">
        <v>4096</v>
      </c>
      <c r="F20" s="16">
        <f t="shared" si="0"/>
        <v>135168</v>
      </c>
      <c r="G20" s="16">
        <f t="shared" si="1"/>
        <v>139263</v>
      </c>
      <c r="H20" s="26" t="str">
        <f t="shared" si="2"/>
        <v>21000</v>
      </c>
      <c r="I20" s="25" t="str">
        <f t="shared" si="3"/>
        <v>21FFF</v>
      </c>
      <c r="J20" s="17" t="str">
        <f t="shared" si="4"/>
        <v>000000100001111111111111</v>
      </c>
      <c r="K20" s="17" t="str">
        <f t="shared" si="5"/>
        <v>000000100001000000000000</v>
      </c>
      <c r="L20" s="18" t="s">
        <v>73</v>
      </c>
      <c r="M20" s="19" t="s">
        <v>82</v>
      </c>
      <c r="N20" s="22" t="s">
        <v>65</v>
      </c>
      <c r="O20" s="17"/>
    </row>
    <row r="21" spans="1:15" x14ac:dyDescent="0.25">
      <c r="A21" s="7"/>
      <c r="B21" s="27" t="s">
        <v>74</v>
      </c>
      <c r="C21" s="27" t="s">
        <v>87</v>
      </c>
      <c r="D21" s="17" t="s">
        <v>80</v>
      </c>
      <c r="E21" s="16">
        <v>512</v>
      </c>
      <c r="F21" s="16">
        <f t="shared" si="0"/>
        <v>139264</v>
      </c>
      <c r="G21" s="16">
        <f t="shared" si="1"/>
        <v>139775</v>
      </c>
      <c r="H21" s="26" t="str">
        <f t="shared" si="2"/>
        <v>22000</v>
      </c>
      <c r="I21" s="25" t="str">
        <f t="shared" si="3"/>
        <v>221FF</v>
      </c>
      <c r="J21" s="17" t="str">
        <f t="shared" si="4"/>
        <v>000000100010000111111111</v>
      </c>
      <c r="K21" s="17" t="str">
        <f t="shared" si="5"/>
        <v>000000100010000000000000</v>
      </c>
      <c r="L21" s="18" t="s">
        <v>25</v>
      </c>
      <c r="M21" s="19" t="s">
        <v>83</v>
      </c>
      <c r="N21" s="22" t="s">
        <v>24</v>
      </c>
      <c r="O21" s="17"/>
    </row>
    <row r="22" spans="1:15" x14ac:dyDescent="0.25">
      <c r="A22" s="7"/>
      <c r="B22" s="27" t="s">
        <v>34</v>
      </c>
      <c r="C22" s="27"/>
      <c r="D22" s="24"/>
      <c r="E22" s="16">
        <v>8192</v>
      </c>
      <c r="F22" s="16">
        <f t="shared" si="0"/>
        <v>139776</v>
      </c>
      <c r="G22" s="16">
        <f t="shared" si="1"/>
        <v>147967</v>
      </c>
      <c r="H22" s="26" t="str">
        <f t="shared" si="2"/>
        <v>22200</v>
      </c>
      <c r="I22" s="25" t="str">
        <f t="shared" si="3"/>
        <v>241FF</v>
      </c>
      <c r="J22" s="17" t="str">
        <f t="shared" si="4"/>
        <v>000000100100000111111111</v>
      </c>
      <c r="K22" s="17" t="str">
        <f t="shared" si="5"/>
        <v>000000100010001000000000</v>
      </c>
      <c r="L22" s="18"/>
      <c r="M22" s="19" t="s">
        <v>81</v>
      </c>
      <c r="N22" s="22"/>
      <c r="O22" s="17"/>
    </row>
    <row r="23" spans="1:15" x14ac:dyDescent="0.25">
      <c r="A23" s="7"/>
      <c r="B23" s="27" t="s">
        <v>70</v>
      </c>
      <c r="C23" s="27" t="s">
        <v>71</v>
      </c>
      <c r="D23" s="17" t="s">
        <v>84</v>
      </c>
      <c r="E23" s="16">
        <v>4196</v>
      </c>
      <c r="F23" s="16">
        <f t="shared" si="0"/>
        <v>147968</v>
      </c>
      <c r="G23" s="16">
        <f t="shared" si="1"/>
        <v>152163</v>
      </c>
      <c r="H23" s="26" t="str">
        <f t="shared" si="2"/>
        <v>24200</v>
      </c>
      <c r="I23" s="25" t="str">
        <f t="shared" si="3"/>
        <v>25263</v>
      </c>
      <c r="J23" s="17" t="str">
        <f t="shared" si="4"/>
        <v>000000100101001001100011</v>
      </c>
      <c r="K23" s="17" t="str">
        <f t="shared" si="5"/>
        <v>000000100100001000000000</v>
      </c>
      <c r="L23" s="18" t="s">
        <v>19</v>
      </c>
      <c r="M23" s="19" t="s">
        <v>86</v>
      </c>
      <c r="N23" s="22" t="s">
        <v>18</v>
      </c>
      <c r="O23" s="17"/>
    </row>
    <row r="24" spans="1:15" x14ac:dyDescent="0.25">
      <c r="A24" s="7"/>
      <c r="B24" s="27"/>
      <c r="C24" s="27" t="s">
        <v>72</v>
      </c>
      <c r="D24" s="17" t="s">
        <v>85</v>
      </c>
      <c r="E24" s="16">
        <v>4196</v>
      </c>
      <c r="F24" s="16">
        <f t="shared" si="0"/>
        <v>152164</v>
      </c>
      <c r="G24" s="16">
        <f t="shared" si="1"/>
        <v>156359</v>
      </c>
      <c r="H24" s="26" t="str">
        <f t="shared" si="2"/>
        <v>25264</v>
      </c>
      <c r="I24" s="25" t="str">
        <f t="shared" si="3"/>
        <v>262C7</v>
      </c>
      <c r="J24" s="17" t="str">
        <f t="shared" si="4"/>
        <v>000000100110001011000111</v>
      </c>
      <c r="K24" s="17" t="str">
        <f t="shared" si="5"/>
        <v>000000100101001001100100</v>
      </c>
      <c r="L24" s="18" t="s">
        <v>19</v>
      </c>
      <c r="M24" s="19" t="s">
        <v>86</v>
      </c>
      <c r="N24" s="22" t="s">
        <v>18</v>
      </c>
      <c r="O24" s="17"/>
    </row>
    <row r="25" spans="1:15" x14ac:dyDescent="0.25">
      <c r="A25" s="7"/>
      <c r="B25" s="16"/>
      <c r="C25" s="16"/>
      <c r="D25" s="17"/>
      <c r="E25" s="16">
        <v>0</v>
      </c>
      <c r="F25" s="16">
        <f t="shared" si="0"/>
        <v>156360</v>
      </c>
      <c r="G25" s="16">
        <f t="shared" si="1"/>
        <v>156359</v>
      </c>
      <c r="H25" s="26" t="str">
        <f t="shared" si="2"/>
        <v>262C8</v>
      </c>
      <c r="I25" s="25" t="str">
        <f t="shared" si="3"/>
        <v>262C7</v>
      </c>
      <c r="J25" s="17" t="str">
        <f t="shared" si="4"/>
        <v>000000100110001011000111</v>
      </c>
      <c r="K25" s="17" t="str">
        <f t="shared" si="5"/>
        <v>000000100110001011001000</v>
      </c>
      <c r="L25" s="18"/>
      <c r="M25" s="19"/>
      <c r="N25" s="22"/>
      <c r="O25" s="17"/>
    </row>
    <row r="27" spans="1:15" x14ac:dyDescent="0.25">
      <c r="A27" s="8"/>
      <c r="B27" s="8"/>
      <c r="C27" s="8"/>
      <c r="D27" s="23"/>
      <c r="E27" s="9"/>
    </row>
    <row r="28" spans="1:15" x14ac:dyDescent="0.25">
      <c r="A28" s="8"/>
      <c r="B28" s="8"/>
      <c r="C28" s="8"/>
      <c r="D28" s="23"/>
      <c r="E28" s="9"/>
    </row>
    <row r="29" spans="1:15" x14ac:dyDescent="0.25">
      <c r="A29" s="8"/>
      <c r="B29" s="8"/>
      <c r="C29" s="8"/>
      <c r="D29" s="23"/>
      <c r="E29" s="9"/>
    </row>
    <row r="30" spans="1:15" x14ac:dyDescent="0.25">
      <c r="A30" s="8"/>
      <c r="B30" s="8"/>
      <c r="C30" s="8"/>
      <c r="D30" s="23"/>
      <c r="E30" s="9"/>
    </row>
    <row r="31" spans="1:15" x14ac:dyDescent="0.25">
      <c r="A31" s="8"/>
      <c r="B31" s="8"/>
      <c r="C31" s="8"/>
      <c r="D31" s="23"/>
      <c r="E31" s="9"/>
    </row>
  </sheetData>
  <conditionalFormatting sqref="D25 D7:D18 D20:D23">
    <cfRule type="duplicateValues" dxfId="0" priority="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20" t="s">
        <v>9</v>
      </c>
      <c r="B1" s="21">
        <v>23</v>
      </c>
      <c r="C1" s="21">
        <v>22</v>
      </c>
      <c r="D1" s="21">
        <v>21</v>
      </c>
      <c r="E1" s="21">
        <v>20</v>
      </c>
      <c r="F1" s="21">
        <v>19</v>
      </c>
      <c r="G1" s="21">
        <v>18</v>
      </c>
      <c r="H1" s="21">
        <v>17</v>
      </c>
      <c r="I1" s="21">
        <v>16</v>
      </c>
      <c r="J1" s="21">
        <v>15</v>
      </c>
      <c r="K1" s="21">
        <v>14</v>
      </c>
      <c r="L1" s="21">
        <v>13</v>
      </c>
      <c r="M1" s="21">
        <v>12</v>
      </c>
      <c r="N1" s="21">
        <v>11</v>
      </c>
      <c r="O1" s="21">
        <v>10</v>
      </c>
      <c r="P1" s="21">
        <v>9</v>
      </c>
      <c r="Q1" s="21">
        <v>8</v>
      </c>
      <c r="R1" s="21">
        <v>7</v>
      </c>
      <c r="S1" s="21">
        <v>6</v>
      </c>
      <c r="T1" s="21">
        <v>5</v>
      </c>
      <c r="U1" s="21">
        <v>4</v>
      </c>
      <c r="V1" s="21">
        <v>3</v>
      </c>
      <c r="W1" s="21">
        <v>2</v>
      </c>
      <c r="X1" s="21">
        <v>1</v>
      </c>
      <c r="Y1" s="21">
        <v>0</v>
      </c>
    </row>
    <row r="2" spans="1:25" ht="21" x14ac:dyDescent="0.35">
      <c r="A2" s="20" t="s">
        <v>10</v>
      </c>
      <c r="B2" s="21">
        <f>2^24</f>
        <v>16777216</v>
      </c>
      <c r="C2" s="21">
        <f>2^23</f>
        <v>8388608</v>
      </c>
      <c r="D2" s="21">
        <f>2^22</f>
        <v>4194304</v>
      </c>
      <c r="E2" s="21">
        <f>2^21</f>
        <v>2097152</v>
      </c>
      <c r="F2" s="21">
        <f>2^20</f>
        <v>1048576</v>
      </c>
      <c r="G2" s="21">
        <f>2^19</f>
        <v>524288</v>
      </c>
      <c r="H2" s="21">
        <f>2^18</f>
        <v>262144</v>
      </c>
      <c r="I2" s="21">
        <f>2^17</f>
        <v>131072</v>
      </c>
      <c r="J2" s="21">
        <f>2^16</f>
        <v>65536</v>
      </c>
      <c r="K2" s="21">
        <f>2^15</f>
        <v>32768</v>
      </c>
      <c r="L2" s="21">
        <f>2^14</f>
        <v>16384</v>
      </c>
      <c r="M2" s="21">
        <f>2^13</f>
        <v>8192</v>
      </c>
      <c r="N2" s="21">
        <f>2^12</f>
        <v>4096</v>
      </c>
      <c r="O2" s="21">
        <f>2^11</f>
        <v>2048</v>
      </c>
      <c r="P2" s="21">
        <f>2^10</f>
        <v>1024</v>
      </c>
      <c r="Q2" s="21">
        <f>2^9</f>
        <v>512</v>
      </c>
      <c r="R2" s="21">
        <f>2^8</f>
        <v>256</v>
      </c>
      <c r="S2" s="21">
        <f>2^7</f>
        <v>128</v>
      </c>
      <c r="T2" s="21">
        <f>2^6</f>
        <v>64</v>
      </c>
      <c r="U2" s="21">
        <f>2^5</f>
        <v>32</v>
      </c>
      <c r="V2" s="21">
        <f>2^4</f>
        <v>16</v>
      </c>
      <c r="W2" s="21">
        <f>2^3</f>
        <v>8</v>
      </c>
      <c r="X2" s="21">
        <f>2^2</f>
        <v>4</v>
      </c>
      <c r="Y2" s="21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2022-04-09T18:18:35Z</dcterms:modified>
</cp:coreProperties>
</file>