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benes/Dropbox/0_Engeto/Data_academy/repository/stepanbenes_dataacademy_engeto/"/>
    </mc:Choice>
  </mc:AlternateContent>
  <xr:revisionPtr revIDLastSave="0" documentId="13_ncr:1_{ABCB4E0E-2B2C-C641-AA6B-E0651B91A613}" xr6:coauthVersionLast="47" xr6:coauthVersionMax="47" xr10:uidLastSave="{00000000-0000-0000-0000-000000000000}"/>
  <bookViews>
    <workbookView xWindow="0" yWindow="500" windowWidth="44800" windowHeight="24700" activeTab="1" xr2:uid="{46657246-7B4C-464F-8DB7-7DC7149D51E5}"/>
  </bookViews>
  <sheets>
    <sheet name="Přehled odvětví mezd a potravin" sheetId="1" r:id="rId1"/>
    <sheet name="Výzkumná otázka 1" sheetId="3" r:id="rId2"/>
    <sheet name="Výzkumná otázka 2" sheetId="2" r:id="rId3"/>
    <sheet name="Výzkumná otázka 3" sheetId="5" r:id="rId4"/>
    <sheet name="Výzkumná otázka 4" sheetId="4" r:id="rId5"/>
    <sheet name="Výzkumná otázka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4" i="6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A23" i="5"/>
  <c r="Z23" i="5"/>
  <c r="Y23" i="5"/>
  <c r="X23" i="5"/>
  <c r="W23" i="5"/>
  <c r="V23" i="5"/>
  <c r="U23" i="5"/>
  <c r="T23" i="5"/>
  <c r="S23" i="5"/>
  <c r="R23" i="5"/>
  <c r="Q23" i="5"/>
  <c r="Q33" i="5" s="1"/>
  <c r="P23" i="5"/>
  <c r="O23" i="5"/>
  <c r="N23" i="5"/>
  <c r="M23" i="5"/>
  <c r="L23" i="5"/>
  <c r="K23" i="5"/>
  <c r="J23" i="5"/>
  <c r="I23" i="5"/>
  <c r="I33" i="5" s="1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A21" i="5"/>
  <c r="Z21" i="5"/>
  <c r="Y21" i="5"/>
  <c r="X21" i="5"/>
  <c r="W21" i="5"/>
  <c r="V21" i="5"/>
  <c r="U21" i="5"/>
  <c r="U33" i="5" s="1"/>
  <c r="T21" i="5"/>
  <c r="S21" i="5"/>
  <c r="R21" i="5"/>
  <c r="Q21" i="5"/>
  <c r="P21" i="5"/>
  <c r="O21" i="5"/>
  <c r="N21" i="5"/>
  <c r="M21" i="5"/>
  <c r="M33" i="5" s="1"/>
  <c r="L21" i="5"/>
  <c r="K21" i="5"/>
  <c r="J21" i="5"/>
  <c r="I21" i="5"/>
  <c r="H21" i="5"/>
  <c r="G21" i="5"/>
  <c r="F21" i="5"/>
  <c r="E21" i="5"/>
  <c r="E33" i="5" s="1"/>
  <c r="D21" i="5"/>
  <c r="C21" i="5"/>
  <c r="B21" i="5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D57" i="4"/>
  <c r="C72" i="4" s="1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D58" i="4"/>
  <c r="E58" i="4"/>
  <c r="F58" i="4"/>
  <c r="C73" i="4" s="1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D65" i="4"/>
  <c r="C80" i="4" s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C54" i="4"/>
  <c r="C55" i="4"/>
  <c r="C56" i="4"/>
  <c r="C57" i="4"/>
  <c r="C58" i="4"/>
  <c r="C59" i="4"/>
  <c r="C60" i="4"/>
  <c r="C61" i="4"/>
  <c r="C76" i="4" s="1"/>
  <c r="C62" i="4"/>
  <c r="C63" i="4"/>
  <c r="C64" i="4"/>
  <c r="C65" i="4"/>
  <c r="B65" i="4"/>
  <c r="B64" i="4"/>
  <c r="C79" i="4" s="1"/>
  <c r="B63" i="4"/>
  <c r="C78" i="4" s="1"/>
  <c r="B62" i="4"/>
  <c r="C77" i="4" s="1"/>
  <c r="B61" i="4"/>
  <c r="B60" i="4"/>
  <c r="C75" i="4" s="1"/>
  <c r="B59" i="4"/>
  <c r="C74" i="4" s="1"/>
  <c r="B58" i="4"/>
  <c r="B57" i="4"/>
  <c r="B56" i="4"/>
  <c r="C71" i="4" s="1"/>
  <c r="B55" i="4"/>
  <c r="C70" i="4" s="1"/>
  <c r="B54" i="4"/>
  <c r="C69" i="4" s="1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B77" i="4" s="1"/>
  <c r="D77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C21" i="4"/>
  <c r="C22" i="4"/>
  <c r="C23" i="4"/>
  <c r="C24" i="4"/>
  <c r="C25" i="4"/>
  <c r="C26" i="4"/>
  <c r="C27" i="4"/>
  <c r="C28" i="4"/>
  <c r="C29" i="4"/>
  <c r="C30" i="4"/>
  <c r="C31" i="4"/>
  <c r="C32" i="4"/>
  <c r="B21" i="4"/>
  <c r="B69" i="4" s="1"/>
  <c r="D69" i="4" s="1"/>
  <c r="B31" i="4"/>
  <c r="B79" i="4" s="1"/>
  <c r="B32" i="4"/>
  <c r="B80" i="4" s="1"/>
  <c r="B30" i="4"/>
  <c r="B78" i="4" s="1"/>
  <c r="B29" i="4"/>
  <c r="B28" i="4"/>
  <c r="B76" i="4" s="1"/>
  <c r="D76" i="4" s="1"/>
  <c r="B27" i="4"/>
  <c r="B75" i="4" s="1"/>
  <c r="D75" i="4" s="1"/>
  <c r="B26" i="4"/>
  <c r="B74" i="4" s="1"/>
  <c r="D74" i="4" s="1"/>
  <c r="B25" i="4"/>
  <c r="B73" i="4" s="1"/>
  <c r="D73" i="4" s="1"/>
  <c r="B24" i="4"/>
  <c r="B72" i="4" s="1"/>
  <c r="B23" i="4"/>
  <c r="B71" i="4" s="1"/>
  <c r="B22" i="4"/>
  <c r="B70" i="4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21" i="3"/>
  <c r="B32" i="3"/>
  <c r="B28" i="3"/>
  <c r="B27" i="3"/>
  <c r="B24" i="3"/>
  <c r="B25" i="3"/>
  <c r="B26" i="3"/>
  <c r="B29" i="3"/>
  <c r="B30" i="3"/>
  <c r="B31" i="3"/>
  <c r="B23" i="3"/>
  <c r="B22" i="3"/>
  <c r="B20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J22" i="2"/>
  <c r="I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J2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H3" i="2"/>
  <c r="H2" i="2"/>
  <c r="G3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3" i="2"/>
  <c r="F2" i="2"/>
  <c r="E3" i="2"/>
  <c r="E2" i="2"/>
  <c r="D70" i="4" l="1"/>
  <c r="D78" i="4"/>
  <c r="D71" i="4"/>
  <c r="D80" i="4"/>
  <c r="D72" i="4"/>
  <c r="D79" i="4"/>
  <c r="D33" i="5"/>
  <c r="Y33" i="5"/>
  <c r="L33" i="5"/>
  <c r="T33" i="5"/>
  <c r="F33" i="5"/>
  <c r="Z33" i="5"/>
  <c r="B33" i="5"/>
  <c r="N33" i="5"/>
  <c r="J33" i="5"/>
  <c r="C33" i="5"/>
  <c r="K33" i="5"/>
  <c r="S33" i="5"/>
  <c r="AA33" i="5"/>
  <c r="W33" i="5"/>
  <c r="R33" i="5"/>
  <c r="O33" i="5"/>
  <c r="H33" i="5"/>
  <c r="X33" i="5"/>
  <c r="V33" i="5"/>
  <c r="G33" i="5"/>
  <c r="P33" i="5"/>
</calcChain>
</file>

<file path=xl/sharedStrings.xml><?xml version="1.0" encoding="utf-8"?>
<sst xmlns="http://schemas.openxmlformats.org/spreadsheetml/2006/main" count="292" uniqueCount="132">
  <si>
    <t>A</t>
  </si>
  <si>
    <t>Zemědělství, lesnictví, rybářství</t>
  </si>
  <si>
    <t>B</t>
  </si>
  <si>
    <t>Těžba a dobývání</t>
  </si>
  <si>
    <t>C</t>
  </si>
  <si>
    <t>Zpracovatelský průmysl</t>
  </si>
  <si>
    <t>D</t>
  </si>
  <si>
    <t>Výroba a rozvod elektřiny, plynu, tepla a klimatiz. vzduchu</t>
  </si>
  <si>
    <t>E</t>
  </si>
  <si>
    <t>Zásobování vodou; činnosti související s odpady a sanacemi</t>
  </si>
  <si>
    <t>F</t>
  </si>
  <si>
    <t>Stavebnictví</t>
  </si>
  <si>
    <t>G</t>
  </si>
  <si>
    <t>Velkoobchod a maloobchod; opravy a údržba motorových vozidel</t>
  </si>
  <si>
    <t>H</t>
  </si>
  <si>
    <t>Doprava a skladování</t>
  </si>
  <si>
    <t>I</t>
  </si>
  <si>
    <t>Ubytování, stravování a pohostinství</t>
  </si>
  <si>
    <t>J</t>
  </si>
  <si>
    <t>Informační a komunikační činnosti</t>
  </si>
  <si>
    <t>K</t>
  </si>
  <si>
    <t>Peněžnictví a pojišťovnictví</t>
  </si>
  <si>
    <t>L</t>
  </si>
  <si>
    <t>Činnosti v oblasti nemovitostí</t>
  </si>
  <si>
    <t>M</t>
  </si>
  <si>
    <t>Profesní, vědecké a technické činnosti</t>
  </si>
  <si>
    <t>N</t>
  </si>
  <si>
    <t>Administrativní a podpůrné činnosti</t>
  </si>
  <si>
    <t>O</t>
  </si>
  <si>
    <t>Veřejná správa a obrana; povinné sociální zabezpečení</t>
  </si>
  <si>
    <t>P</t>
  </si>
  <si>
    <t>Vzdělávání</t>
  </si>
  <si>
    <t>Q</t>
  </si>
  <si>
    <t>Zdravotní a sociální péče</t>
  </si>
  <si>
    <t>R</t>
  </si>
  <si>
    <t>Kulturní, zábavní a rekreační činnosti</t>
  </si>
  <si>
    <t>S</t>
  </si>
  <si>
    <t>Ostatní činnosti</t>
  </si>
  <si>
    <t>Rýže loupaná dlouhozrnná</t>
  </si>
  <si>
    <t>1.0</t>
  </si>
  <si>
    <t>kg</t>
  </si>
  <si>
    <t>Pšeničná mouka hladká</t>
  </si>
  <si>
    <t>Chléb konzumní kmínový</t>
  </si>
  <si>
    <t>Pečivo pšeničné bílé</t>
  </si>
  <si>
    <t>Těstoviny vaječné</t>
  </si>
  <si>
    <t>Hovězí maso zadní bez kosti</t>
  </si>
  <si>
    <t>Vepřová pečeně s kostí</t>
  </si>
  <si>
    <t>Kuřata kuchaná celá</t>
  </si>
  <si>
    <t>Šunkový salám</t>
  </si>
  <si>
    <t>Mléko polotučné pasterované</t>
  </si>
  <si>
    <t>l</t>
  </si>
  <si>
    <t>Jogurt bílý netučný</t>
  </si>
  <si>
    <t>150.0</t>
  </si>
  <si>
    <t>g</t>
  </si>
  <si>
    <t>Eidamská cihla</t>
  </si>
  <si>
    <t>Vejce slepičí čerstvá</t>
  </si>
  <si>
    <t>10.0</t>
  </si>
  <si>
    <t>ks</t>
  </si>
  <si>
    <t>Máslo</t>
  </si>
  <si>
    <t>Rostlinný roztíratelný tuk</t>
  </si>
  <si>
    <t>Pomeranče</t>
  </si>
  <si>
    <t>Banány žluté</t>
  </si>
  <si>
    <t>Jablka konzumní</t>
  </si>
  <si>
    <t>Rajská jablka červená kulatá</t>
  </si>
  <si>
    <t>Papriky</t>
  </si>
  <si>
    <t>Mrkev</t>
  </si>
  <si>
    <t>Konzumní brambory</t>
  </si>
  <si>
    <t>Cukr krystalový</t>
  </si>
  <si>
    <t>Přírodní minerální voda uhličitá</t>
  </si>
  <si>
    <t>Jakostní víno bílé</t>
  </si>
  <si>
    <t>0.75</t>
  </si>
  <si>
    <t>Pivo výčepní, světlé, lahvové</t>
  </si>
  <si>
    <t>0.5</t>
  </si>
  <si>
    <t>Kapr živý</t>
  </si>
  <si>
    <t>Průměrný plat 2006</t>
  </si>
  <si>
    <t>Průměrný plat 2018</t>
  </si>
  <si>
    <t>2006 litrů mléka</t>
  </si>
  <si>
    <t>2006 kilogamů chleba</t>
  </si>
  <si>
    <t>2018 kilogramů chleba</t>
  </si>
  <si>
    <t>V roce 2006 stál litr mléka průměrně</t>
  </si>
  <si>
    <t>V roce 2018 stál litr mléka průměrně</t>
  </si>
  <si>
    <t>V roce 2018 stál kilogram chleba průměrně</t>
  </si>
  <si>
    <t>V roce 2006 stál kilogram chleba průměrně</t>
  </si>
  <si>
    <t>2018 litrů mléka</t>
  </si>
  <si>
    <t xml:space="preserve">MLÉKO % změna množství 2006/2018 </t>
  </si>
  <si>
    <t xml:space="preserve">CHLÉB % změna množství 2006/2018 </t>
  </si>
  <si>
    <t>% nárůst mzdy 2006/2018</t>
  </si>
  <si>
    <t>MLÉKO</t>
  </si>
  <si>
    <t>CHLÉB</t>
  </si>
  <si>
    <t>Referenční hodnoty %nárůstu průměrné ceny mezi prvním a posledním obdobím</t>
  </si>
  <si>
    <r>
      <t xml:space="preserve">Byl procentuální nárůst mzdy větší, než procentuální nárůst průměrné ceny </t>
    </r>
    <r>
      <rPr>
        <b/>
        <sz val="12"/>
        <color theme="1"/>
        <rFont val="Calibri"/>
        <family val="2"/>
        <scheme val="minor"/>
      </rPr>
      <t>CHLEBA</t>
    </r>
    <r>
      <rPr>
        <sz val="12"/>
        <color theme="1"/>
        <rFont val="Calibri"/>
        <family val="2"/>
        <charset val="238"/>
        <scheme val="minor"/>
      </rPr>
      <t>?</t>
    </r>
  </si>
  <si>
    <r>
      <t xml:space="preserve">Byl procentuální nárůst mzdy větší, než procentuální nárůst průměrné ceny </t>
    </r>
    <r>
      <rPr>
        <b/>
        <sz val="12"/>
        <color theme="1"/>
        <rFont val="Calibri"/>
        <family val="2"/>
        <scheme val="minor"/>
      </rPr>
      <t>MLÉKA</t>
    </r>
    <r>
      <rPr>
        <sz val="12"/>
        <color theme="1"/>
        <rFont val="Calibri"/>
        <family val="2"/>
        <charset val="238"/>
        <scheme val="minor"/>
      </rPr>
      <t>?</t>
    </r>
  </si>
  <si>
    <t>A - Zemědělství, lesnictví, rybářství</t>
  </si>
  <si>
    <t>B - Těžba a dobývání</t>
  </si>
  <si>
    <t>C - Zpracovatelský průmysl</t>
  </si>
  <si>
    <t xml:space="preserve"> D- Výroba a rozvod elektřiny, plynu, tepla a klimatiz. vzduchu</t>
  </si>
  <si>
    <t>E - Zásobování vodou; činnosti související s odpady a sanacemi</t>
  </si>
  <si>
    <t>F- Stavebnictví</t>
  </si>
  <si>
    <t>G - Velkoobchod a maloobchod; opravy a údržba motorových vozidel</t>
  </si>
  <si>
    <t>H - Doprava a skladování</t>
  </si>
  <si>
    <t>I - Ubytování, stravování a pohostinství</t>
  </si>
  <si>
    <t>J- Informační a komunikační činnosti</t>
  </si>
  <si>
    <t>K - Peněžnictví a pojišťovnictví</t>
  </si>
  <si>
    <t>L - Činnosti v oblasti nemovitostí</t>
  </si>
  <si>
    <t>M- Profesní, vědecké a technické činnosti</t>
  </si>
  <si>
    <t>N - Administrativní a podpůrné činnosti</t>
  </si>
  <si>
    <t>O - Veřejná správa a obrana; povinné sociální zabezpečení</t>
  </si>
  <si>
    <t>P - Vzdělávání</t>
  </si>
  <si>
    <t>Q - Zdravotní a sociální péče</t>
  </si>
  <si>
    <t>R - Kulturní, zábavní a rekreační činnosti</t>
  </si>
  <si>
    <t>S - Ostatní činnosti</t>
  </si>
  <si>
    <t>Pivo výčepní světlé</t>
  </si>
  <si>
    <t>Průměrný nárůst</t>
  </si>
  <si>
    <t>Průměrný růst cen potravin</t>
  </si>
  <si>
    <t>Průměrný růst mezd</t>
  </si>
  <si>
    <t>Rozdíl</t>
  </si>
  <si>
    <t xml:space="preserve">Přehled průměrných ročních platů v letech 2006 - 2018 podle odvětví </t>
  </si>
  <si>
    <t>Tabulka meziročních pohybů v průměrných platech podle odvětví</t>
  </si>
  <si>
    <t xml:space="preserve">Přehled průměrných cen v letech 2006 - 2018 podle odvětví </t>
  </si>
  <si>
    <t xml:space="preserve">Tabulka procentních meziroční pohybů cen v letech 2006 - 2018 podle odvětví </t>
  </si>
  <si>
    <t>Pokles</t>
  </si>
  <si>
    <t>Beze změny</t>
  </si>
  <si>
    <t>Nárůst do pěti procent</t>
  </si>
  <si>
    <t>Nárůst nad pět procent</t>
  </si>
  <si>
    <t>HDP ČR</t>
  </si>
  <si>
    <t>Růst / pokles HDP  v %</t>
  </si>
  <si>
    <t xml:space="preserve">Průměrný růst cen potravin v % (napříč odvětvími) </t>
  </si>
  <si>
    <t>Průměrný růst mezd v % (napříč odvětvími)</t>
  </si>
  <si>
    <t>Růsto do 10%</t>
  </si>
  <si>
    <t>Růst nad 10%</t>
  </si>
  <si>
    <t xml:space="preserve">Přehled průměrných mezd v letech 2006 - 2018 podle odvětví </t>
  </si>
  <si>
    <t xml:space="preserve">Tabulka procentních meziroční pohybů mezd v letech 2006 - 2018 podle odvětví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</si>
</sst>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0.0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DDEBF7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5" borderId="2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3" fontId="0" fillId="0" borderId="0" xfId="0" applyNumberFormat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4" fontId="0" fillId="0" borderId="1" xfId="0" applyNumberFormat="1" applyBorder="1"/>
    <xf numFmtId="0" fontId="0" fillId="10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/>
    <xf numFmtId="0" fontId="5" fillId="11" borderId="5" xfId="0" applyFont="1" applyFill="1" applyBorder="1" applyAlignment="1">
      <alignment vertical="center"/>
    </xf>
    <xf numFmtId="0" fontId="5" fillId="11" borderId="6" xfId="0" applyFont="1" applyFill="1" applyBorder="1" applyAlignment="1">
      <alignment vertical="center"/>
    </xf>
    <xf numFmtId="0" fontId="5" fillId="11" borderId="7" xfId="0" applyFont="1" applyFill="1" applyBorder="1" applyAlignment="1">
      <alignment vertical="center"/>
    </xf>
  </cellXfs>
  <cellStyles count="2">
    <cellStyle name="Měna" xfId="1" builtinId="4"/>
    <cellStyle name="Normální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numFmt numFmtId="2" formatCode="0.00"/>
      <fill>
        <patternFill>
          <bgColor theme="7" tint="0.59996337778862885"/>
        </patternFill>
      </fill>
    </dxf>
    <dxf>
      <fill>
        <patternFill>
          <bgColor rgb="FFFF2600"/>
        </patternFill>
      </fill>
    </dxf>
    <dxf>
      <fill>
        <patternFill>
          <bgColor theme="9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numFmt numFmtId="2" formatCode="0.00"/>
      <fill>
        <patternFill>
          <bgColor theme="9" tint="0.39994506668294322"/>
        </patternFill>
      </fill>
    </dxf>
    <dxf>
      <fill>
        <patternFill>
          <bgColor rgb="FFFF2A06"/>
        </patternFill>
      </fill>
    </dxf>
  </dxfs>
  <tableStyles count="0" defaultTableStyle="TableStyleMedium2" defaultPivotStyle="PivotStyleLight16"/>
  <colors>
    <mruColors>
      <color rgb="FFFF2600"/>
      <color rgb="FFFF2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190500</xdr:rowOff>
    </xdr:from>
    <xdr:to>
      <xdr:col>8</xdr:col>
      <xdr:colOff>317500</xdr:colOff>
      <xdr:row>64</xdr:row>
      <xdr:rowOff>114300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F58B7A09-16F2-5275-CD54-B1E8DC088672}"/>
            </a:ext>
          </a:extLst>
        </xdr:cNvPr>
        <xdr:cNvSpPr txBox="1"/>
      </xdr:nvSpPr>
      <xdr:spPr>
        <a:xfrm>
          <a:off x="0" y="9436100"/>
          <a:ext cx="8115300" cy="6223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600" b="1"/>
            <a:t> Rostou</a:t>
          </a:r>
          <a:r>
            <a:rPr lang="cs-CZ" sz="1600" b="1" baseline="0"/>
            <a:t> v průběhu let mzdy ve všech odvětvích, nebo v některých klesají?</a:t>
          </a:r>
        </a:p>
        <a:p>
          <a:endParaRPr lang="cs-CZ" sz="1600" baseline="0"/>
        </a:p>
        <a:p>
          <a:r>
            <a:rPr lang="cs-CZ" sz="1600"/>
            <a:t>Mzdy setrvale rostou pouze v</a:t>
          </a:r>
          <a:r>
            <a:rPr lang="cs-CZ" sz="1600" baseline="0"/>
            <a:t>e zpracovatelském průmyslu, dopravě a skladování, administrativě a zdravotní, sociální péči a v oblasti ostatních činností. 14 z 19 sledovaných odvětví zaznamenalo v průběhu let meziroční poklesy. </a:t>
          </a:r>
        </a:p>
        <a:p>
          <a:endParaRPr lang="cs-CZ" sz="1600" baseline="0"/>
        </a:p>
        <a:p>
          <a:r>
            <a:rPr lang="cs-CZ" sz="1600" baseline="0"/>
            <a:t>Nejčastěji padaly mzdy v roce 2013, kdy zaznamela pokles nadpoloviční většina sledovaných odvětví. Nejvíce poklesů v průběhu let zaznamenalo odvětví těžby a dobývání (2009, 2013, 2014 a 2016), tyto poklesy byly také nejvýraznější. </a:t>
          </a:r>
          <a:endParaRPr lang="cs-CZ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190500</xdr:rowOff>
    </xdr:from>
    <xdr:to>
      <xdr:col>4</xdr:col>
      <xdr:colOff>381000</xdr:colOff>
      <xdr:row>58</xdr:row>
      <xdr:rowOff>114300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47877CC5-F7A6-474E-A6D2-B5D8EFD36FAB}"/>
            </a:ext>
          </a:extLst>
        </xdr:cNvPr>
        <xdr:cNvSpPr txBox="1"/>
      </xdr:nvSpPr>
      <xdr:spPr>
        <a:xfrm>
          <a:off x="0" y="6781800"/>
          <a:ext cx="8115300" cy="6223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600" b="1"/>
            <a:t>Kolik je možné si koupit litrů mléka a kilogramů chleba za první</a:t>
          </a:r>
          <a:r>
            <a:rPr lang="cs-CZ" sz="1600" b="1" baseline="0"/>
            <a:t> a poslední srovnatelné období v dostupných datech cen a mezd?</a:t>
          </a:r>
        </a:p>
        <a:p>
          <a:endParaRPr lang="cs-CZ" sz="1100" baseline="0"/>
        </a:p>
        <a:p>
          <a:r>
            <a:rPr lang="cs-CZ" sz="1600"/>
            <a:t>Odpověď na tuto otázku</a:t>
          </a:r>
          <a:r>
            <a:rPr lang="cs-CZ" sz="1600" baseline="0"/>
            <a:t> samozřejmě závisí na konkrétním pracovním odvětví. Konkrétní detailní výpočty množství jsou patrné z tabulky, zajímavější je srovnání při pohledu z větší dálky. </a:t>
          </a:r>
        </a:p>
        <a:p>
          <a:endParaRPr lang="cs-CZ" sz="1600" baseline="0"/>
        </a:p>
        <a:p>
          <a:r>
            <a:rPr lang="cs-CZ" sz="1600" baseline="0"/>
            <a:t>Průměrná cena mléka vzrostla mezi léty 2006 a 2018 o 42,9 procenta, průměrná cena chleba ve stejném období o 50 procent. Mzdy v jednotlivých odvětvích z většiny vyrostly nad tyto hodnoty a lze tedy říci, že v prvním a posledním srovnatelném období si lidé mohli za svůj plat koupit více mléka a více chleba. Výjimku tvoří (v této optice poněkud paradoxně) obor peněžnictví a bankovnictví, a odvětví ostatních činností.</a:t>
          </a:r>
        </a:p>
        <a:p>
          <a:endParaRPr lang="cs-CZ" sz="1400" baseline="0"/>
        </a:p>
        <a:p>
          <a:endParaRPr lang="cs-CZ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165100</xdr:rowOff>
    </xdr:from>
    <xdr:to>
      <xdr:col>9</xdr:col>
      <xdr:colOff>698500</xdr:colOff>
      <xdr:row>66</xdr:row>
      <xdr:rowOff>88900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66E67A11-2E9E-1143-908D-7D3D8CE1EF4B}"/>
            </a:ext>
          </a:extLst>
        </xdr:cNvPr>
        <xdr:cNvSpPr txBox="1"/>
      </xdr:nvSpPr>
      <xdr:spPr>
        <a:xfrm>
          <a:off x="0" y="9055100"/>
          <a:ext cx="8115300" cy="6223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600" b="1"/>
            <a:t>Která</a:t>
          </a:r>
          <a:r>
            <a:rPr lang="cs-CZ" sz="1600" b="1" baseline="0"/>
            <a:t> kategorie potravin zdražuje nejpomaleji (je u ní nejnižší percentuální meziroční nárůst)?</a:t>
          </a:r>
        </a:p>
        <a:p>
          <a:endParaRPr lang="cs-CZ" sz="1100" baseline="0"/>
        </a:p>
        <a:p>
          <a:r>
            <a:rPr lang="cs-CZ" sz="1600" baseline="0"/>
            <a:t>Z dostupných dat je patrné, že nejpomaleji zdražoval ve sledovaném období cukr krystal, následován rajčaty - obě tyto kategorie v průměrných číslech zlevňovaly. Mezi potravinami, které ve sledovaném odbobí zdražovaly, zdražovaly nejpomaleji banány, následované vepřovou pečení s kostí a minerálkou. Zdaleka nejrychleji zdražovaly naopak papriky, máslo a vejce. </a:t>
          </a:r>
        </a:p>
        <a:p>
          <a:endParaRPr lang="cs-CZ" sz="1600" baseline="0"/>
        </a:p>
        <a:p>
          <a:r>
            <a:rPr lang="cs-CZ" sz="1600" baseline="0"/>
            <a:t>Poznámky:</a:t>
          </a:r>
        </a:p>
        <a:p>
          <a:r>
            <a:rPr lang="cs-CZ" sz="1600" baseline="0"/>
            <a:t>- V přehledu bylo vynecháno odvětví 212101 - Jakostní víno bílé, u kterého jsou k dispozici údaje až od roku 2015 a nejde tedy o srovnatelný soubor dat. </a:t>
          </a:r>
        </a:p>
        <a:p>
          <a:r>
            <a:rPr lang="cs-CZ" sz="1600" baseline="0"/>
            <a:t>- "Průměrný nárůst" v druhé tabulce nereferuje ke skutečnému procentuálnímu růstu, ale reprezentuje "tempo".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0</xdr:rowOff>
    </xdr:from>
    <xdr:to>
      <xdr:col>9</xdr:col>
      <xdr:colOff>698500</xdr:colOff>
      <xdr:row>112</xdr:row>
      <xdr:rowOff>127000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B9352ECD-3EFE-FD44-871D-20D881A8A39E}"/>
            </a:ext>
          </a:extLst>
        </xdr:cNvPr>
        <xdr:cNvSpPr txBox="1"/>
      </xdr:nvSpPr>
      <xdr:spPr>
        <a:xfrm>
          <a:off x="0" y="19824700"/>
          <a:ext cx="8115300" cy="6223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600" b="1"/>
            <a:t>Existuje rok, ve kterém byl meziroční nárůst cen potravin</a:t>
          </a:r>
          <a:r>
            <a:rPr lang="cs-CZ" sz="1600" b="1" baseline="0"/>
            <a:t> výrazně vyšší než růst mezd (větší než 10 %)?</a:t>
          </a:r>
        </a:p>
        <a:p>
          <a:endParaRPr lang="cs-CZ" sz="1100" baseline="0"/>
        </a:p>
        <a:p>
          <a:r>
            <a:rPr lang="cs-CZ" sz="1600" baseline="0"/>
            <a:t>Rok, kdy by průměrný nárůst cen potravin (napříč jednotlivými potravinami) výrazně vyšší než růst mezd (napříč jednotlivými obory) neexistuje. Nejblíže je tomuto stavu rok 2009, kdy došlo k poklesu průměrných cen potravin a zároveň růstu průměrných platů. Rozdíl byl 9,47 procenta, průměrně se tady zvedla kupní síla. </a:t>
          </a:r>
        </a:p>
        <a:p>
          <a:endParaRPr lang="cs-CZ" sz="1600" baseline="0"/>
        </a:p>
        <a:p>
          <a:r>
            <a:rPr lang="cs-CZ" sz="1600" baseline="0"/>
            <a:t>Poznámky:</a:t>
          </a:r>
        </a:p>
        <a:p>
          <a:r>
            <a:rPr lang="cs-CZ" sz="1600" baseline="0"/>
            <a:t>- průměrný růst cen a průměrný růst mezd je optikou této výzkumné otázky počítán z průměrného růstu nebo poklesu napříč sledovanými odvětvími (potravin i mezd) za jednotlivé roky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7</xdr:col>
      <xdr:colOff>304800</xdr:colOff>
      <xdr:row>47</xdr:row>
      <xdr:rowOff>127000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4D772E-74CF-DD45-995C-D044BE74221E}"/>
            </a:ext>
          </a:extLst>
        </xdr:cNvPr>
        <xdr:cNvSpPr txBox="1"/>
      </xdr:nvSpPr>
      <xdr:spPr>
        <a:xfrm>
          <a:off x="0" y="4216400"/>
          <a:ext cx="8115300" cy="6223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 výška HDP vliv na změny ve mzdách a cenách potravin? Neboli, pokud HDP vzroste výrazněji v jednom roce, projeví se to na cenách potravin či mzdách ve stejném nebo následujícím roce výraznějším růstem?</a:t>
          </a:r>
        </a:p>
        <a:p>
          <a:endParaRPr lang="cs-CZ" sz="1100" baseline="0"/>
        </a:p>
        <a:p>
          <a:r>
            <a:rPr lang="cs-CZ" sz="1600" baseline="0"/>
            <a:t>Takovou souvislost se mi z dostupných dat prokázat nepodařilo.</a:t>
          </a:r>
        </a:p>
        <a:p>
          <a:endParaRPr lang="cs-CZ" sz="1600" baseline="0"/>
        </a:p>
        <a:p>
          <a:r>
            <a:rPr lang="cs-CZ" sz="1600" baseline="0"/>
            <a:t>Poznámky:</a:t>
          </a:r>
        </a:p>
        <a:p>
          <a:r>
            <a:rPr lang="cs-CZ" sz="1600" baseline="0"/>
            <a:t>- k průměrným pohybům cen potravin a mezd využita data z výzkumné otázky 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3AD8-AECD-FF40-ADE3-75014E997812}">
  <dimension ref="A1:D47"/>
  <sheetViews>
    <sheetView workbookViewId="0">
      <selection activeCell="B51" sqref="B51"/>
    </sheetView>
  </sheetViews>
  <sheetFormatPr baseColWidth="10" defaultRowHeight="16" x14ac:dyDescent="0.2"/>
  <cols>
    <col min="2" max="2" width="55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4" x14ac:dyDescent="0.2">
      <c r="A17" t="s">
        <v>32</v>
      </c>
      <c r="B17" t="s">
        <v>33</v>
      </c>
    </row>
    <row r="18" spans="1:4" x14ac:dyDescent="0.2">
      <c r="A18" t="s">
        <v>34</v>
      </c>
      <c r="B18" t="s">
        <v>35</v>
      </c>
    </row>
    <row r="19" spans="1:4" x14ac:dyDescent="0.2">
      <c r="A19" t="s">
        <v>36</v>
      </c>
      <c r="B19" t="s">
        <v>37</v>
      </c>
    </row>
    <row r="21" spans="1:4" x14ac:dyDescent="0.2">
      <c r="A21" s="25">
        <v>111101</v>
      </c>
      <c r="B21" t="s">
        <v>38</v>
      </c>
      <c r="C21" t="s">
        <v>39</v>
      </c>
      <c r="D21" t="s">
        <v>40</v>
      </c>
    </row>
    <row r="22" spans="1:4" x14ac:dyDescent="0.2">
      <c r="A22" s="25">
        <v>111201</v>
      </c>
      <c r="B22" t="s">
        <v>41</v>
      </c>
      <c r="C22" t="s">
        <v>39</v>
      </c>
      <c r="D22" t="s">
        <v>40</v>
      </c>
    </row>
    <row r="23" spans="1:4" x14ac:dyDescent="0.2">
      <c r="A23" s="25">
        <v>111301</v>
      </c>
      <c r="B23" t="s">
        <v>42</v>
      </c>
      <c r="C23" t="s">
        <v>39</v>
      </c>
      <c r="D23" t="s">
        <v>40</v>
      </c>
    </row>
    <row r="24" spans="1:4" x14ac:dyDescent="0.2">
      <c r="A24" s="25">
        <v>111303</v>
      </c>
      <c r="B24" t="s">
        <v>43</v>
      </c>
      <c r="C24" t="s">
        <v>39</v>
      </c>
      <c r="D24" t="s">
        <v>40</v>
      </c>
    </row>
    <row r="25" spans="1:4" x14ac:dyDescent="0.2">
      <c r="A25" s="25">
        <v>111602</v>
      </c>
      <c r="B25" t="s">
        <v>44</v>
      </c>
      <c r="C25" t="s">
        <v>39</v>
      </c>
      <c r="D25" t="s">
        <v>40</v>
      </c>
    </row>
    <row r="26" spans="1:4" x14ac:dyDescent="0.2">
      <c r="A26" s="25">
        <v>112101</v>
      </c>
      <c r="B26" t="s">
        <v>45</v>
      </c>
      <c r="C26" t="s">
        <v>39</v>
      </c>
      <c r="D26" t="s">
        <v>40</v>
      </c>
    </row>
    <row r="27" spans="1:4" x14ac:dyDescent="0.2">
      <c r="A27" s="25">
        <v>112201</v>
      </c>
      <c r="B27" t="s">
        <v>46</v>
      </c>
      <c r="C27" t="s">
        <v>39</v>
      </c>
      <c r="D27" t="s">
        <v>40</v>
      </c>
    </row>
    <row r="28" spans="1:4" x14ac:dyDescent="0.2">
      <c r="A28" s="25">
        <v>112401</v>
      </c>
      <c r="B28" t="s">
        <v>47</v>
      </c>
      <c r="C28" t="s">
        <v>39</v>
      </c>
      <c r="D28" t="s">
        <v>40</v>
      </c>
    </row>
    <row r="29" spans="1:4" x14ac:dyDescent="0.2">
      <c r="A29" s="25">
        <v>112704</v>
      </c>
      <c r="B29" t="s">
        <v>48</v>
      </c>
      <c r="C29" t="s">
        <v>39</v>
      </c>
      <c r="D29" t="s">
        <v>40</v>
      </c>
    </row>
    <row r="30" spans="1:4" x14ac:dyDescent="0.2">
      <c r="A30" s="25">
        <v>114201</v>
      </c>
      <c r="B30" t="s">
        <v>49</v>
      </c>
      <c r="C30" t="s">
        <v>39</v>
      </c>
      <c r="D30" t="s">
        <v>50</v>
      </c>
    </row>
    <row r="31" spans="1:4" x14ac:dyDescent="0.2">
      <c r="A31" s="25">
        <v>114401</v>
      </c>
      <c r="B31" t="s">
        <v>51</v>
      </c>
      <c r="C31" t="s">
        <v>52</v>
      </c>
      <c r="D31" t="s">
        <v>53</v>
      </c>
    </row>
    <row r="32" spans="1:4" x14ac:dyDescent="0.2">
      <c r="A32" s="25">
        <v>114501</v>
      </c>
      <c r="B32" t="s">
        <v>54</v>
      </c>
      <c r="C32" t="s">
        <v>39</v>
      </c>
      <c r="D32" t="s">
        <v>40</v>
      </c>
    </row>
    <row r="33" spans="1:4" x14ac:dyDescent="0.2">
      <c r="A33" s="25">
        <v>114701</v>
      </c>
      <c r="B33" t="s">
        <v>55</v>
      </c>
      <c r="C33" t="s">
        <v>56</v>
      </c>
      <c r="D33" t="s">
        <v>57</v>
      </c>
    </row>
    <row r="34" spans="1:4" x14ac:dyDescent="0.2">
      <c r="A34" s="25">
        <v>115101</v>
      </c>
      <c r="B34" t="s">
        <v>58</v>
      </c>
      <c r="C34" t="s">
        <v>39</v>
      </c>
      <c r="D34" t="s">
        <v>40</v>
      </c>
    </row>
    <row r="35" spans="1:4" x14ac:dyDescent="0.2">
      <c r="A35" s="25">
        <v>115201</v>
      </c>
      <c r="B35" t="s">
        <v>59</v>
      </c>
      <c r="C35" t="s">
        <v>39</v>
      </c>
      <c r="D35" t="s">
        <v>40</v>
      </c>
    </row>
    <row r="36" spans="1:4" x14ac:dyDescent="0.2">
      <c r="A36" s="25">
        <v>116101</v>
      </c>
      <c r="B36" t="s">
        <v>60</v>
      </c>
      <c r="C36" t="s">
        <v>39</v>
      </c>
      <c r="D36" t="s">
        <v>40</v>
      </c>
    </row>
    <row r="37" spans="1:4" x14ac:dyDescent="0.2">
      <c r="A37" s="25">
        <v>116103</v>
      </c>
      <c r="B37" t="s">
        <v>61</v>
      </c>
      <c r="C37" t="s">
        <v>39</v>
      </c>
      <c r="D37" t="s">
        <v>40</v>
      </c>
    </row>
    <row r="38" spans="1:4" x14ac:dyDescent="0.2">
      <c r="A38" s="25">
        <v>116104</v>
      </c>
      <c r="B38" t="s">
        <v>62</v>
      </c>
      <c r="C38" t="s">
        <v>39</v>
      </c>
      <c r="D38" t="s">
        <v>40</v>
      </c>
    </row>
    <row r="39" spans="1:4" x14ac:dyDescent="0.2">
      <c r="A39" s="25">
        <v>117101</v>
      </c>
      <c r="B39" t="s">
        <v>63</v>
      </c>
      <c r="C39" t="s">
        <v>39</v>
      </c>
      <c r="D39" t="s">
        <v>40</v>
      </c>
    </row>
    <row r="40" spans="1:4" x14ac:dyDescent="0.2">
      <c r="A40" s="25">
        <v>117103</v>
      </c>
      <c r="B40" t="s">
        <v>64</v>
      </c>
      <c r="C40" t="s">
        <v>39</v>
      </c>
      <c r="D40" t="s">
        <v>40</v>
      </c>
    </row>
    <row r="41" spans="1:4" x14ac:dyDescent="0.2">
      <c r="A41" s="25">
        <v>117106</v>
      </c>
      <c r="B41" t="s">
        <v>65</v>
      </c>
      <c r="C41" t="s">
        <v>39</v>
      </c>
      <c r="D41" t="s">
        <v>40</v>
      </c>
    </row>
    <row r="42" spans="1:4" x14ac:dyDescent="0.2">
      <c r="A42" s="25">
        <v>117401</v>
      </c>
      <c r="B42" t="s">
        <v>66</v>
      </c>
      <c r="C42" t="s">
        <v>39</v>
      </c>
      <c r="D42" t="s">
        <v>40</v>
      </c>
    </row>
    <row r="43" spans="1:4" x14ac:dyDescent="0.2">
      <c r="A43" s="25">
        <v>118101</v>
      </c>
      <c r="B43" t="s">
        <v>67</v>
      </c>
      <c r="C43" t="s">
        <v>39</v>
      </c>
      <c r="D43" t="s">
        <v>40</v>
      </c>
    </row>
    <row r="44" spans="1:4" x14ac:dyDescent="0.2">
      <c r="A44" s="25">
        <v>122102</v>
      </c>
      <c r="B44" t="s">
        <v>68</v>
      </c>
      <c r="C44" t="s">
        <v>39</v>
      </c>
      <c r="D44" t="s">
        <v>50</v>
      </c>
    </row>
    <row r="45" spans="1:4" x14ac:dyDescent="0.2">
      <c r="A45" s="25">
        <v>212101</v>
      </c>
      <c r="B45" t="s">
        <v>69</v>
      </c>
      <c r="C45" t="s">
        <v>70</v>
      </c>
      <c r="D45" t="s">
        <v>50</v>
      </c>
    </row>
    <row r="46" spans="1:4" x14ac:dyDescent="0.2">
      <c r="A46" s="25">
        <v>213201</v>
      </c>
      <c r="B46" t="s">
        <v>71</v>
      </c>
      <c r="C46" t="s">
        <v>72</v>
      </c>
      <c r="D46" t="s">
        <v>50</v>
      </c>
    </row>
    <row r="47" spans="1:4" x14ac:dyDescent="0.2">
      <c r="A47" s="25">
        <v>2000001</v>
      </c>
      <c r="B47" t="s">
        <v>73</v>
      </c>
      <c r="C47" t="s">
        <v>39</v>
      </c>
      <c r="D47" t="s">
        <v>40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0ED5-5378-2C48-97A0-04AA2210BD62}">
  <dimension ref="A1:U32"/>
  <sheetViews>
    <sheetView tabSelected="1" topLeftCell="A8" workbookViewId="0">
      <selection sqref="A1:E1"/>
    </sheetView>
  </sheetViews>
  <sheetFormatPr baseColWidth="10" defaultRowHeight="16" x14ac:dyDescent="0.2"/>
  <cols>
    <col min="2" max="2" width="17.6640625" customWidth="1"/>
    <col min="3" max="3" width="12.33203125" customWidth="1"/>
    <col min="4" max="4" width="12.6640625" customWidth="1"/>
    <col min="5" max="5" width="8.5" customWidth="1"/>
    <col min="6" max="6" width="12.33203125" customWidth="1"/>
    <col min="7" max="7" width="13.1640625" customWidth="1"/>
    <col min="8" max="8" width="14.83203125" customWidth="1"/>
  </cols>
  <sheetData>
    <row r="1" spans="1:21" ht="38" customHeight="1" x14ac:dyDescent="0.2">
      <c r="A1" s="50" t="s">
        <v>116</v>
      </c>
      <c r="B1" s="50"/>
      <c r="C1" s="50"/>
      <c r="D1" s="50"/>
      <c r="E1" s="50"/>
    </row>
    <row r="2" spans="1:21" ht="178" customHeight="1" x14ac:dyDescent="0.2">
      <c r="A2" s="12"/>
      <c r="B2" s="12" t="s">
        <v>92</v>
      </c>
      <c r="C2" s="12" t="s">
        <v>93</v>
      </c>
      <c r="D2" s="12" t="s">
        <v>94</v>
      </c>
      <c r="E2" s="12" t="s">
        <v>95</v>
      </c>
      <c r="F2" s="12" t="s">
        <v>96</v>
      </c>
      <c r="G2" s="12" t="s">
        <v>97</v>
      </c>
      <c r="H2" s="12" t="s">
        <v>98</v>
      </c>
      <c r="I2" s="12" t="s">
        <v>99</v>
      </c>
      <c r="J2" s="12" t="s">
        <v>100</v>
      </c>
      <c r="K2" s="12" t="s">
        <v>101</v>
      </c>
      <c r="L2" s="12" t="s">
        <v>102</v>
      </c>
      <c r="M2" s="12" t="s">
        <v>103</v>
      </c>
      <c r="N2" s="12" t="s">
        <v>104</v>
      </c>
      <c r="O2" s="12" t="s">
        <v>105</v>
      </c>
      <c r="P2" s="12" t="s">
        <v>106</v>
      </c>
      <c r="Q2" s="12" t="s">
        <v>107</v>
      </c>
      <c r="R2" s="12" t="s">
        <v>108</v>
      </c>
      <c r="S2" s="12" t="s">
        <v>109</v>
      </c>
      <c r="T2" s="12" t="s">
        <v>110</v>
      </c>
      <c r="U2" s="6"/>
    </row>
    <row r="3" spans="1:21" x14ac:dyDescent="0.2">
      <c r="A3" s="13">
        <v>2006</v>
      </c>
      <c r="B3" s="14">
        <v>14421</v>
      </c>
      <c r="C3" s="15">
        <v>24018</v>
      </c>
      <c r="D3" s="15">
        <v>18277</v>
      </c>
      <c r="E3" s="15">
        <v>28477</v>
      </c>
      <c r="F3" s="15">
        <v>18241</v>
      </c>
      <c r="G3" s="15">
        <v>17644</v>
      </c>
      <c r="H3" s="15">
        <v>17507</v>
      </c>
      <c r="I3" s="15">
        <v>18994</v>
      </c>
      <c r="J3" s="15">
        <v>11106</v>
      </c>
      <c r="K3" s="15">
        <v>34942</v>
      </c>
      <c r="L3" s="15">
        <v>39353</v>
      </c>
      <c r="M3" s="15">
        <v>17551</v>
      </c>
      <c r="N3" s="15">
        <v>23106</v>
      </c>
      <c r="O3" s="15">
        <v>13414</v>
      </c>
      <c r="P3" s="15">
        <v>22853</v>
      </c>
      <c r="Q3" s="15">
        <v>18197</v>
      </c>
      <c r="R3" s="15">
        <v>17974</v>
      </c>
      <c r="S3" s="15">
        <v>15478</v>
      </c>
      <c r="T3" s="15">
        <v>14955</v>
      </c>
    </row>
    <row r="4" spans="1:21" x14ac:dyDescent="0.2">
      <c r="A4" s="13">
        <v>2007</v>
      </c>
      <c r="B4" s="14">
        <v>15761</v>
      </c>
      <c r="C4" s="15">
        <v>25676</v>
      </c>
      <c r="D4" s="15">
        <v>19633</v>
      </c>
      <c r="E4" s="15">
        <v>30679</v>
      </c>
      <c r="F4" s="15">
        <v>19292</v>
      </c>
      <c r="G4" s="15">
        <v>18831</v>
      </c>
      <c r="H4" s="15">
        <v>19038</v>
      </c>
      <c r="I4" s="15">
        <v>20394</v>
      </c>
      <c r="J4" s="15">
        <v>11739</v>
      </c>
      <c r="K4" s="15">
        <v>37204</v>
      </c>
      <c r="L4" s="15">
        <v>40725</v>
      </c>
      <c r="M4" s="15">
        <v>18995</v>
      </c>
      <c r="N4" s="15">
        <v>25317</v>
      </c>
      <c r="O4" s="15">
        <v>14117</v>
      </c>
      <c r="P4" s="15">
        <v>24590</v>
      </c>
      <c r="Q4" s="15">
        <v>19321</v>
      </c>
      <c r="R4" s="15">
        <v>19054</v>
      </c>
      <c r="S4" s="15">
        <v>16473</v>
      </c>
      <c r="T4" s="15">
        <v>15929</v>
      </c>
    </row>
    <row r="5" spans="1:21" x14ac:dyDescent="0.2">
      <c r="A5" s="13">
        <v>2008</v>
      </c>
      <c r="B5" s="14">
        <v>17293</v>
      </c>
      <c r="C5" s="15">
        <v>29236</v>
      </c>
      <c r="D5" s="15">
        <v>21129</v>
      </c>
      <c r="E5" s="15">
        <v>34780</v>
      </c>
      <c r="F5" s="15">
        <v>20985</v>
      </c>
      <c r="G5" s="15">
        <v>20693</v>
      </c>
      <c r="H5" s="15">
        <v>20597</v>
      </c>
      <c r="I5" s="15">
        <v>22008</v>
      </c>
      <c r="J5" s="15">
        <v>11938</v>
      </c>
      <c r="K5" s="15">
        <v>40862</v>
      </c>
      <c r="L5" s="15">
        <v>43975</v>
      </c>
      <c r="M5" s="15">
        <v>19656</v>
      </c>
      <c r="N5" s="15">
        <v>28659</v>
      </c>
      <c r="O5" s="15">
        <v>14451</v>
      </c>
      <c r="P5" s="15">
        <v>25759</v>
      </c>
      <c r="Q5" s="15">
        <v>20098</v>
      </c>
      <c r="R5" s="15">
        <v>20037</v>
      </c>
      <c r="S5" s="15">
        <v>17384</v>
      </c>
      <c r="T5" s="15">
        <v>16491</v>
      </c>
    </row>
    <row r="6" spans="1:21" x14ac:dyDescent="0.2">
      <c r="A6" s="13">
        <v>2009</v>
      </c>
      <c r="B6" s="14">
        <v>17193</v>
      </c>
      <c r="C6" s="15">
        <v>27961</v>
      </c>
      <c r="D6" s="15">
        <v>21825</v>
      </c>
      <c r="E6" s="15">
        <v>38207</v>
      </c>
      <c r="F6" s="15">
        <v>21638</v>
      </c>
      <c r="G6" s="15">
        <v>21813</v>
      </c>
      <c r="H6" s="15">
        <v>20577</v>
      </c>
      <c r="I6" s="15">
        <v>22689</v>
      </c>
      <c r="J6" s="15">
        <v>11783</v>
      </c>
      <c r="K6" s="15">
        <v>42238</v>
      </c>
      <c r="L6" s="15">
        <v>44709</v>
      </c>
      <c r="M6" s="15">
        <v>19919</v>
      </c>
      <c r="N6" s="15">
        <v>30284</v>
      </c>
      <c r="O6" s="15">
        <v>15041</v>
      </c>
      <c r="P6" s="15">
        <v>26555</v>
      </c>
      <c r="Q6" s="15">
        <v>21361</v>
      </c>
      <c r="R6" s="15">
        <v>21627</v>
      </c>
      <c r="S6" s="15">
        <v>18326</v>
      </c>
      <c r="T6" s="15">
        <v>16782</v>
      </c>
    </row>
    <row r="7" spans="1:21" x14ac:dyDescent="0.2">
      <c r="A7" s="13">
        <v>2010</v>
      </c>
      <c r="B7" s="14">
        <v>18020</v>
      </c>
      <c r="C7" s="15">
        <v>30204</v>
      </c>
      <c r="D7" s="15">
        <v>22681</v>
      </c>
      <c r="E7" s="15">
        <v>38840</v>
      </c>
      <c r="F7" s="15">
        <v>22594</v>
      </c>
      <c r="G7" s="15">
        <v>21962</v>
      </c>
      <c r="H7" s="15">
        <v>21211</v>
      </c>
      <c r="I7" s="15">
        <v>22740</v>
      </c>
      <c r="J7" s="15">
        <v>12645</v>
      </c>
      <c r="K7" s="15">
        <v>42807</v>
      </c>
      <c r="L7" s="15">
        <v>45340</v>
      </c>
      <c r="M7" s="15">
        <v>20265</v>
      </c>
      <c r="N7" s="15">
        <v>30095</v>
      </c>
      <c r="O7" s="15">
        <v>15222</v>
      </c>
      <c r="P7" s="15">
        <v>26471</v>
      </c>
      <c r="Q7" s="15">
        <v>20928</v>
      </c>
      <c r="R7" s="15">
        <v>22286</v>
      </c>
      <c r="S7" s="15">
        <v>18611</v>
      </c>
      <c r="T7" s="15">
        <v>16804</v>
      </c>
    </row>
    <row r="8" spans="1:21" x14ac:dyDescent="0.2">
      <c r="A8" s="13">
        <v>2011</v>
      </c>
      <c r="B8" s="14">
        <v>18674</v>
      </c>
      <c r="C8" s="15">
        <v>31446</v>
      </c>
      <c r="D8" s="15">
        <v>23501</v>
      </c>
      <c r="E8" s="15">
        <v>39845</v>
      </c>
      <c r="F8" s="15">
        <v>22753</v>
      </c>
      <c r="G8" s="15">
        <v>22494</v>
      </c>
      <c r="H8" s="15">
        <v>21864</v>
      </c>
      <c r="I8" s="15">
        <v>22756</v>
      </c>
      <c r="J8" s="15">
        <v>12431</v>
      </c>
      <c r="K8" s="15">
        <v>44265</v>
      </c>
      <c r="L8" s="15">
        <v>46569</v>
      </c>
      <c r="M8" s="15">
        <v>21084</v>
      </c>
      <c r="N8" s="15">
        <v>30476</v>
      </c>
      <c r="O8" s="15">
        <v>15509</v>
      </c>
      <c r="P8" s="15">
        <v>25887</v>
      </c>
      <c r="Q8" s="15">
        <v>21502</v>
      </c>
      <c r="R8" s="15">
        <v>23176</v>
      </c>
      <c r="S8" s="15">
        <v>18562</v>
      </c>
      <c r="T8" s="15">
        <v>17611</v>
      </c>
    </row>
    <row r="9" spans="1:21" x14ac:dyDescent="0.2">
      <c r="A9" s="13">
        <v>2012</v>
      </c>
      <c r="B9" s="14">
        <v>19537</v>
      </c>
      <c r="C9" s="15">
        <v>32487</v>
      </c>
      <c r="D9" s="15">
        <v>24222</v>
      </c>
      <c r="E9" s="15">
        <v>42107</v>
      </c>
      <c r="F9" s="15">
        <v>23262</v>
      </c>
      <c r="G9" s="15">
        <v>22572</v>
      </c>
      <c r="H9" s="15">
        <v>22441</v>
      </c>
      <c r="I9" s="15">
        <v>22999</v>
      </c>
      <c r="J9" s="15">
        <v>12706</v>
      </c>
      <c r="K9" s="15">
        <v>45690</v>
      </c>
      <c r="L9" s="15">
        <v>49707</v>
      </c>
      <c r="M9" s="15">
        <v>21439</v>
      </c>
      <c r="N9" s="15">
        <v>31141</v>
      </c>
      <c r="O9" s="15">
        <v>15935</v>
      </c>
      <c r="P9" s="15">
        <v>26285</v>
      </c>
      <c r="Q9" s="15">
        <v>21913</v>
      </c>
      <c r="R9" s="15">
        <v>23622</v>
      </c>
      <c r="S9" s="15">
        <v>19551</v>
      </c>
      <c r="T9" s="15">
        <v>17853</v>
      </c>
    </row>
    <row r="10" spans="1:21" x14ac:dyDescent="0.2">
      <c r="A10" s="13">
        <v>2013</v>
      </c>
      <c r="B10" s="14">
        <v>20207</v>
      </c>
      <c r="C10" s="15">
        <v>31686</v>
      </c>
      <c r="D10" s="15">
        <v>24562</v>
      </c>
      <c r="E10" s="15">
        <v>40300</v>
      </c>
      <c r="F10" s="15">
        <v>23184</v>
      </c>
      <c r="G10" s="15">
        <v>22074</v>
      </c>
      <c r="H10" s="15">
        <v>22204</v>
      </c>
      <c r="I10" s="15">
        <v>23127</v>
      </c>
      <c r="J10" s="15">
        <v>13115</v>
      </c>
      <c r="K10" s="15">
        <v>45240</v>
      </c>
      <c r="L10" s="15">
        <v>45234</v>
      </c>
      <c r="M10" s="15">
        <v>21094</v>
      </c>
      <c r="N10" s="15">
        <v>30274</v>
      </c>
      <c r="O10" s="15">
        <v>16026</v>
      </c>
      <c r="P10" s="15">
        <v>26294</v>
      </c>
      <c r="Q10" s="15">
        <v>22280</v>
      </c>
      <c r="R10" s="15">
        <v>23652</v>
      </c>
      <c r="S10" s="15">
        <v>19293</v>
      </c>
      <c r="T10" s="15">
        <v>17902</v>
      </c>
    </row>
    <row r="11" spans="1:21" x14ac:dyDescent="0.2">
      <c r="A11" s="13">
        <v>2014</v>
      </c>
      <c r="B11" s="14">
        <v>20952</v>
      </c>
      <c r="C11" s="15">
        <v>31370</v>
      </c>
      <c r="D11" s="15">
        <v>25308</v>
      </c>
      <c r="E11" s="15">
        <v>40951</v>
      </c>
      <c r="F11" s="15">
        <v>23846</v>
      </c>
      <c r="G11" s="15">
        <v>22605</v>
      </c>
      <c r="H11" s="15">
        <v>22907</v>
      </c>
      <c r="I11" s="15">
        <v>23600</v>
      </c>
      <c r="J11" s="15">
        <v>13429</v>
      </c>
      <c r="K11" s="15">
        <v>46875</v>
      </c>
      <c r="L11" s="15">
        <v>47000</v>
      </c>
      <c r="M11" s="15">
        <v>21812</v>
      </c>
      <c r="N11" s="15">
        <v>31094</v>
      </c>
      <c r="O11" s="15">
        <v>16191</v>
      </c>
      <c r="P11" s="15">
        <v>27105</v>
      </c>
      <c r="Q11" s="15">
        <v>22693</v>
      </c>
      <c r="R11" s="15">
        <v>24256</v>
      </c>
      <c r="S11" s="15">
        <v>20119</v>
      </c>
      <c r="T11" s="15">
        <v>18037</v>
      </c>
    </row>
    <row r="12" spans="1:21" x14ac:dyDescent="0.2">
      <c r="A12" s="13">
        <v>2015</v>
      </c>
      <c r="B12" s="14">
        <v>21232</v>
      </c>
      <c r="C12" s="15">
        <v>31540</v>
      </c>
      <c r="D12" s="15">
        <v>26132</v>
      </c>
      <c r="E12" s="15">
        <v>40515</v>
      </c>
      <c r="F12" s="15">
        <v>24367</v>
      </c>
      <c r="G12" s="15">
        <v>23586</v>
      </c>
      <c r="H12" s="15">
        <v>23913</v>
      </c>
      <c r="I12" s="15">
        <v>24370</v>
      </c>
      <c r="J12" s="15">
        <v>14198</v>
      </c>
      <c r="K12" s="15">
        <v>47833</v>
      </c>
      <c r="L12" s="15">
        <v>47077</v>
      </c>
      <c r="M12" s="15">
        <v>22569</v>
      </c>
      <c r="N12" s="15">
        <v>32029</v>
      </c>
      <c r="O12" s="15">
        <v>16560</v>
      </c>
      <c r="P12" s="15">
        <v>28409</v>
      </c>
      <c r="Q12" s="15">
        <v>23103</v>
      </c>
      <c r="R12" s="15">
        <v>25352</v>
      </c>
      <c r="S12" s="15">
        <v>20851</v>
      </c>
      <c r="T12" s="15">
        <v>18601</v>
      </c>
    </row>
    <row r="13" spans="1:21" x14ac:dyDescent="0.2">
      <c r="A13" s="13">
        <v>2016</v>
      </c>
      <c r="B13" s="14">
        <v>22240</v>
      </c>
      <c r="C13" s="15">
        <v>31348</v>
      </c>
      <c r="D13" s="15">
        <v>27238</v>
      </c>
      <c r="E13" s="15">
        <v>40956</v>
      </c>
      <c r="F13" s="15">
        <v>25008</v>
      </c>
      <c r="G13" s="15">
        <v>24551</v>
      </c>
      <c r="H13" s="15">
        <v>25070</v>
      </c>
      <c r="I13" s="15">
        <v>25506</v>
      </c>
      <c r="J13" s="15">
        <v>15042</v>
      </c>
      <c r="K13" s="15">
        <v>49161</v>
      </c>
      <c r="L13" s="15">
        <v>48683</v>
      </c>
      <c r="M13" s="15">
        <v>23636</v>
      </c>
      <c r="N13" s="15">
        <v>33142</v>
      </c>
      <c r="O13" s="15">
        <v>17537</v>
      </c>
      <c r="P13" s="15">
        <v>30008</v>
      </c>
      <c r="Q13" s="15">
        <v>23939</v>
      </c>
      <c r="R13" s="15">
        <v>26578</v>
      </c>
      <c r="S13" s="15">
        <v>22202</v>
      </c>
      <c r="T13" s="15">
        <v>19150</v>
      </c>
    </row>
    <row r="14" spans="1:21" x14ac:dyDescent="0.2">
      <c r="A14" s="13">
        <v>2017</v>
      </c>
      <c r="B14" s="14">
        <v>23531</v>
      </c>
      <c r="C14" s="15">
        <v>33462</v>
      </c>
      <c r="D14" s="15">
        <v>29321</v>
      </c>
      <c r="E14" s="15">
        <v>43219</v>
      </c>
      <c r="F14" s="15">
        <v>26576</v>
      </c>
      <c r="G14" s="15">
        <v>25703</v>
      </c>
      <c r="H14" s="15">
        <v>26958</v>
      </c>
      <c r="I14" s="15">
        <v>27152</v>
      </c>
      <c r="J14" s="15">
        <v>16889</v>
      </c>
      <c r="K14" s="15">
        <v>51641</v>
      </c>
      <c r="L14" s="15">
        <v>50524</v>
      </c>
      <c r="M14" s="15">
        <v>25195</v>
      </c>
      <c r="N14" s="15">
        <v>35011</v>
      </c>
      <c r="O14" s="15">
        <v>18861</v>
      </c>
      <c r="P14" s="15">
        <v>32442</v>
      </c>
      <c r="Q14" s="15">
        <v>25359</v>
      </c>
      <c r="R14" s="15">
        <v>28920</v>
      </c>
      <c r="S14" s="15">
        <v>24199</v>
      </c>
      <c r="T14" s="15">
        <v>20018</v>
      </c>
    </row>
    <row r="15" spans="1:21" x14ac:dyDescent="0.2">
      <c r="A15" s="13">
        <v>2018</v>
      </c>
      <c r="B15" s="14">
        <v>25115</v>
      </c>
      <c r="C15" s="15">
        <v>35943</v>
      </c>
      <c r="D15" s="15">
        <v>31646</v>
      </c>
      <c r="E15" s="15">
        <v>45983</v>
      </c>
      <c r="F15" s="15">
        <v>28272</v>
      </c>
      <c r="G15" s="15">
        <v>27822</v>
      </c>
      <c r="H15" s="15">
        <v>28834</v>
      </c>
      <c r="I15" s="15">
        <v>29136</v>
      </c>
      <c r="J15" s="15">
        <v>18270</v>
      </c>
      <c r="K15" s="15">
        <v>55475</v>
      </c>
      <c r="L15" s="15">
        <v>53340</v>
      </c>
      <c r="M15" s="15">
        <v>27060</v>
      </c>
      <c r="N15" s="15">
        <v>37163</v>
      </c>
      <c r="O15" s="15">
        <v>20166</v>
      </c>
      <c r="P15" s="15">
        <v>35715</v>
      </c>
      <c r="Q15" s="15">
        <v>28048</v>
      </c>
      <c r="R15" s="15">
        <v>31630</v>
      </c>
      <c r="S15" s="15">
        <v>26762</v>
      </c>
      <c r="T15" s="15">
        <v>21250</v>
      </c>
    </row>
    <row r="16" spans="1:2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32" customHeight="1" x14ac:dyDescent="0.2">
      <c r="A19" s="48" t="s">
        <v>117</v>
      </c>
      <c r="B19" s="49"/>
      <c r="C19" s="49"/>
      <c r="D19" s="49"/>
      <c r="E19" s="49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x14ac:dyDescent="0.2">
      <c r="A20" s="13">
        <v>2006</v>
      </c>
      <c r="B20" s="2">
        <f>B3-B3</f>
        <v>0</v>
      </c>
      <c r="C20" s="2">
        <f t="shared" ref="C20:T20" si="0">C3-C3</f>
        <v>0</v>
      </c>
      <c r="D20" s="2">
        <f t="shared" si="0"/>
        <v>0</v>
      </c>
      <c r="E20" s="2">
        <f t="shared" si="0"/>
        <v>0</v>
      </c>
      <c r="F20" s="2">
        <f t="shared" si="0"/>
        <v>0</v>
      </c>
      <c r="G20" s="2">
        <f t="shared" si="0"/>
        <v>0</v>
      </c>
      <c r="H20" s="2">
        <f t="shared" si="0"/>
        <v>0</v>
      </c>
      <c r="I20" s="2">
        <f t="shared" si="0"/>
        <v>0</v>
      </c>
      <c r="J20" s="2">
        <f t="shared" si="0"/>
        <v>0</v>
      </c>
      <c r="K20" s="2">
        <f t="shared" si="0"/>
        <v>0</v>
      </c>
      <c r="L20" s="2">
        <f t="shared" si="0"/>
        <v>0</v>
      </c>
      <c r="M20" s="2">
        <f t="shared" si="0"/>
        <v>0</v>
      </c>
      <c r="N20" s="2">
        <f t="shared" si="0"/>
        <v>0</v>
      </c>
      <c r="O20" s="2">
        <f t="shared" si="0"/>
        <v>0</v>
      </c>
      <c r="P20" s="2">
        <f t="shared" si="0"/>
        <v>0</v>
      </c>
      <c r="Q20" s="2">
        <f t="shared" si="0"/>
        <v>0</v>
      </c>
      <c r="R20" s="2">
        <f t="shared" si="0"/>
        <v>0</v>
      </c>
      <c r="S20" s="2">
        <f t="shared" si="0"/>
        <v>0</v>
      </c>
      <c r="T20" s="2">
        <f t="shared" si="0"/>
        <v>0</v>
      </c>
    </row>
    <row r="21" spans="1:20" x14ac:dyDescent="0.2">
      <c r="A21" s="13">
        <v>2007</v>
      </c>
      <c r="B21" s="2">
        <f>B4-B3</f>
        <v>1340</v>
      </c>
      <c r="C21" s="2">
        <f t="shared" ref="C21:T21" si="1">C4-C3</f>
        <v>1658</v>
      </c>
      <c r="D21" s="2">
        <f t="shared" si="1"/>
        <v>1356</v>
      </c>
      <c r="E21" s="2">
        <f t="shared" si="1"/>
        <v>2202</v>
      </c>
      <c r="F21" s="2">
        <f t="shared" si="1"/>
        <v>1051</v>
      </c>
      <c r="G21" s="2">
        <f t="shared" si="1"/>
        <v>1187</v>
      </c>
      <c r="H21" s="2">
        <f t="shared" si="1"/>
        <v>1531</v>
      </c>
      <c r="I21" s="2">
        <f t="shared" si="1"/>
        <v>1400</v>
      </c>
      <c r="J21" s="2">
        <f t="shared" si="1"/>
        <v>633</v>
      </c>
      <c r="K21" s="2">
        <f t="shared" si="1"/>
        <v>2262</v>
      </c>
      <c r="L21" s="2">
        <f t="shared" si="1"/>
        <v>1372</v>
      </c>
      <c r="M21" s="2">
        <f t="shared" si="1"/>
        <v>1444</v>
      </c>
      <c r="N21" s="2">
        <f t="shared" si="1"/>
        <v>2211</v>
      </c>
      <c r="O21" s="2">
        <f t="shared" si="1"/>
        <v>703</v>
      </c>
      <c r="P21" s="2">
        <f t="shared" si="1"/>
        <v>1737</v>
      </c>
      <c r="Q21" s="2">
        <f t="shared" si="1"/>
        <v>1124</v>
      </c>
      <c r="R21" s="2">
        <f t="shared" si="1"/>
        <v>1080</v>
      </c>
      <c r="S21" s="2">
        <f t="shared" si="1"/>
        <v>995</v>
      </c>
      <c r="T21" s="2">
        <f t="shared" si="1"/>
        <v>974</v>
      </c>
    </row>
    <row r="22" spans="1:20" x14ac:dyDescent="0.2">
      <c r="A22" s="13">
        <v>2008</v>
      </c>
      <c r="B22" s="2">
        <f>B5-B4</f>
        <v>1532</v>
      </c>
      <c r="C22" s="2">
        <f t="shared" ref="C22:T22" si="2">C5-C4</f>
        <v>3560</v>
      </c>
      <c r="D22" s="2">
        <f t="shared" si="2"/>
        <v>1496</v>
      </c>
      <c r="E22" s="2">
        <f t="shared" si="2"/>
        <v>4101</v>
      </c>
      <c r="F22" s="2">
        <f t="shared" si="2"/>
        <v>1693</v>
      </c>
      <c r="G22" s="2">
        <f t="shared" si="2"/>
        <v>1862</v>
      </c>
      <c r="H22" s="2">
        <f t="shared" si="2"/>
        <v>1559</v>
      </c>
      <c r="I22" s="2">
        <f t="shared" si="2"/>
        <v>1614</v>
      </c>
      <c r="J22" s="2">
        <f t="shared" si="2"/>
        <v>199</v>
      </c>
      <c r="K22" s="2">
        <f t="shared" si="2"/>
        <v>3658</v>
      </c>
      <c r="L22" s="2">
        <f t="shared" si="2"/>
        <v>3250</v>
      </c>
      <c r="M22" s="2">
        <f t="shared" si="2"/>
        <v>661</v>
      </c>
      <c r="N22" s="2">
        <f t="shared" si="2"/>
        <v>3342</v>
      </c>
      <c r="O22" s="2">
        <f t="shared" si="2"/>
        <v>334</v>
      </c>
      <c r="P22" s="2">
        <f t="shared" si="2"/>
        <v>1169</v>
      </c>
      <c r="Q22" s="2">
        <f t="shared" si="2"/>
        <v>777</v>
      </c>
      <c r="R22" s="2">
        <f t="shared" si="2"/>
        <v>983</v>
      </c>
      <c r="S22" s="2">
        <f t="shared" si="2"/>
        <v>911</v>
      </c>
      <c r="T22" s="2">
        <f t="shared" si="2"/>
        <v>562</v>
      </c>
    </row>
    <row r="23" spans="1:20" x14ac:dyDescent="0.2">
      <c r="A23" s="13">
        <v>2009</v>
      </c>
      <c r="B23" s="2">
        <f>B6-B5</f>
        <v>-100</v>
      </c>
      <c r="C23" s="2">
        <f t="shared" ref="C23:T23" si="3">C6-C5</f>
        <v>-1275</v>
      </c>
      <c r="D23" s="2">
        <f t="shared" si="3"/>
        <v>696</v>
      </c>
      <c r="E23" s="2">
        <f t="shared" si="3"/>
        <v>3427</v>
      </c>
      <c r="F23" s="2">
        <f t="shared" si="3"/>
        <v>653</v>
      </c>
      <c r="G23" s="2">
        <f t="shared" si="3"/>
        <v>1120</v>
      </c>
      <c r="H23" s="2">
        <f t="shared" si="3"/>
        <v>-20</v>
      </c>
      <c r="I23" s="2">
        <f t="shared" si="3"/>
        <v>681</v>
      </c>
      <c r="J23" s="2">
        <f t="shared" si="3"/>
        <v>-155</v>
      </c>
      <c r="K23" s="2">
        <f t="shared" si="3"/>
        <v>1376</v>
      </c>
      <c r="L23" s="2">
        <f t="shared" si="3"/>
        <v>734</v>
      </c>
      <c r="M23" s="2">
        <f t="shared" si="3"/>
        <v>263</v>
      </c>
      <c r="N23" s="2">
        <f t="shared" si="3"/>
        <v>1625</v>
      </c>
      <c r="O23" s="2">
        <f t="shared" si="3"/>
        <v>590</v>
      </c>
      <c r="P23" s="2">
        <f t="shared" si="3"/>
        <v>796</v>
      </c>
      <c r="Q23" s="2">
        <f t="shared" si="3"/>
        <v>1263</v>
      </c>
      <c r="R23" s="2">
        <f t="shared" si="3"/>
        <v>1590</v>
      </c>
      <c r="S23" s="2">
        <f t="shared" si="3"/>
        <v>942</v>
      </c>
      <c r="T23" s="2">
        <f t="shared" si="3"/>
        <v>291</v>
      </c>
    </row>
    <row r="24" spans="1:20" x14ac:dyDescent="0.2">
      <c r="A24" s="13">
        <v>2010</v>
      </c>
      <c r="B24" s="2">
        <f>B7-B6</f>
        <v>827</v>
      </c>
      <c r="C24" s="2">
        <f t="shared" ref="C24:T24" si="4">C7-C6</f>
        <v>2243</v>
      </c>
      <c r="D24" s="2">
        <f t="shared" si="4"/>
        <v>856</v>
      </c>
      <c r="E24" s="2">
        <f t="shared" si="4"/>
        <v>633</v>
      </c>
      <c r="F24" s="2">
        <f t="shared" si="4"/>
        <v>956</v>
      </c>
      <c r="G24" s="2">
        <f t="shared" si="4"/>
        <v>149</v>
      </c>
      <c r="H24" s="2">
        <f t="shared" si="4"/>
        <v>634</v>
      </c>
      <c r="I24" s="2">
        <f t="shared" si="4"/>
        <v>51</v>
      </c>
      <c r="J24" s="2">
        <f t="shared" si="4"/>
        <v>862</v>
      </c>
      <c r="K24" s="2">
        <f t="shared" si="4"/>
        <v>569</v>
      </c>
      <c r="L24" s="2">
        <f t="shared" si="4"/>
        <v>631</v>
      </c>
      <c r="M24" s="2">
        <f t="shared" si="4"/>
        <v>346</v>
      </c>
      <c r="N24" s="2">
        <f t="shared" si="4"/>
        <v>-189</v>
      </c>
      <c r="O24" s="2">
        <f t="shared" si="4"/>
        <v>181</v>
      </c>
      <c r="P24" s="2">
        <f t="shared" si="4"/>
        <v>-84</v>
      </c>
      <c r="Q24" s="2">
        <f t="shared" si="4"/>
        <v>-433</v>
      </c>
      <c r="R24" s="2">
        <f t="shared" si="4"/>
        <v>659</v>
      </c>
      <c r="S24" s="2">
        <f t="shared" si="4"/>
        <v>285</v>
      </c>
      <c r="T24" s="2">
        <f t="shared" si="4"/>
        <v>22</v>
      </c>
    </row>
    <row r="25" spans="1:20" x14ac:dyDescent="0.2">
      <c r="A25" s="13">
        <v>2011</v>
      </c>
      <c r="B25" s="2">
        <f t="shared" ref="B25:B26" si="5">B8-B7</f>
        <v>654</v>
      </c>
      <c r="C25" s="2">
        <f t="shared" ref="C25:T25" si="6">C8-C7</f>
        <v>1242</v>
      </c>
      <c r="D25" s="2">
        <f t="shared" si="6"/>
        <v>820</v>
      </c>
      <c r="E25" s="2">
        <f t="shared" si="6"/>
        <v>1005</v>
      </c>
      <c r="F25" s="2">
        <f t="shared" si="6"/>
        <v>159</v>
      </c>
      <c r="G25" s="2">
        <f t="shared" si="6"/>
        <v>532</v>
      </c>
      <c r="H25" s="2">
        <f t="shared" si="6"/>
        <v>653</v>
      </c>
      <c r="I25" s="2">
        <f t="shared" si="6"/>
        <v>16</v>
      </c>
      <c r="J25" s="2">
        <f t="shared" si="6"/>
        <v>-214</v>
      </c>
      <c r="K25" s="2">
        <f t="shared" si="6"/>
        <v>1458</v>
      </c>
      <c r="L25" s="2">
        <f t="shared" si="6"/>
        <v>1229</v>
      </c>
      <c r="M25" s="2">
        <f t="shared" si="6"/>
        <v>819</v>
      </c>
      <c r="N25" s="2">
        <f t="shared" si="6"/>
        <v>381</v>
      </c>
      <c r="O25" s="2">
        <f t="shared" si="6"/>
        <v>287</v>
      </c>
      <c r="P25" s="2">
        <f t="shared" si="6"/>
        <v>-584</v>
      </c>
      <c r="Q25" s="2">
        <f t="shared" si="6"/>
        <v>574</v>
      </c>
      <c r="R25" s="2">
        <f t="shared" si="6"/>
        <v>890</v>
      </c>
      <c r="S25" s="2">
        <f t="shared" si="6"/>
        <v>-49</v>
      </c>
      <c r="T25" s="2">
        <f t="shared" si="6"/>
        <v>807</v>
      </c>
    </row>
    <row r="26" spans="1:20" x14ac:dyDescent="0.2">
      <c r="A26" s="13">
        <v>2012</v>
      </c>
      <c r="B26" s="2">
        <f t="shared" si="5"/>
        <v>863</v>
      </c>
      <c r="C26" s="2">
        <f t="shared" ref="C26:T26" si="7">C9-C8</f>
        <v>1041</v>
      </c>
      <c r="D26" s="2">
        <f t="shared" si="7"/>
        <v>721</v>
      </c>
      <c r="E26" s="2">
        <f t="shared" si="7"/>
        <v>2262</v>
      </c>
      <c r="F26" s="2">
        <f t="shared" si="7"/>
        <v>509</v>
      </c>
      <c r="G26" s="2">
        <f t="shared" si="7"/>
        <v>78</v>
      </c>
      <c r="H26" s="2">
        <f t="shared" si="7"/>
        <v>577</v>
      </c>
      <c r="I26" s="2">
        <f t="shared" si="7"/>
        <v>243</v>
      </c>
      <c r="J26" s="2">
        <f t="shared" si="7"/>
        <v>275</v>
      </c>
      <c r="K26" s="2">
        <f t="shared" si="7"/>
        <v>1425</v>
      </c>
      <c r="L26" s="2">
        <f t="shared" si="7"/>
        <v>3138</v>
      </c>
      <c r="M26" s="2">
        <f t="shared" si="7"/>
        <v>355</v>
      </c>
      <c r="N26" s="2">
        <f t="shared" si="7"/>
        <v>665</v>
      </c>
      <c r="O26" s="2">
        <f t="shared" si="7"/>
        <v>426</v>
      </c>
      <c r="P26" s="2">
        <f t="shared" si="7"/>
        <v>398</v>
      </c>
      <c r="Q26" s="2">
        <f t="shared" si="7"/>
        <v>411</v>
      </c>
      <c r="R26" s="2">
        <f t="shared" si="7"/>
        <v>446</v>
      </c>
      <c r="S26" s="2">
        <f t="shared" si="7"/>
        <v>989</v>
      </c>
      <c r="T26" s="2">
        <f t="shared" si="7"/>
        <v>242</v>
      </c>
    </row>
    <row r="27" spans="1:20" x14ac:dyDescent="0.2">
      <c r="A27" s="13">
        <v>2013</v>
      </c>
      <c r="B27" s="2">
        <f>B10-B9</f>
        <v>670</v>
      </c>
      <c r="C27" s="2">
        <f t="shared" ref="C27:T27" si="8">C10-C9</f>
        <v>-801</v>
      </c>
      <c r="D27" s="2">
        <f t="shared" si="8"/>
        <v>340</v>
      </c>
      <c r="E27" s="2">
        <f t="shared" si="8"/>
        <v>-1807</v>
      </c>
      <c r="F27" s="2">
        <f t="shared" si="8"/>
        <v>-78</v>
      </c>
      <c r="G27" s="2">
        <f t="shared" si="8"/>
        <v>-498</v>
      </c>
      <c r="H27" s="2">
        <f t="shared" si="8"/>
        <v>-237</v>
      </c>
      <c r="I27" s="2">
        <f t="shared" si="8"/>
        <v>128</v>
      </c>
      <c r="J27" s="2">
        <f t="shared" si="8"/>
        <v>409</v>
      </c>
      <c r="K27" s="2">
        <f t="shared" si="8"/>
        <v>-450</v>
      </c>
      <c r="L27" s="2">
        <f t="shared" si="8"/>
        <v>-4473</v>
      </c>
      <c r="M27" s="2">
        <f t="shared" si="8"/>
        <v>-345</v>
      </c>
      <c r="N27" s="2">
        <f t="shared" si="8"/>
        <v>-867</v>
      </c>
      <c r="O27" s="2">
        <f t="shared" si="8"/>
        <v>91</v>
      </c>
      <c r="P27" s="2">
        <f t="shared" si="8"/>
        <v>9</v>
      </c>
      <c r="Q27" s="2">
        <f t="shared" si="8"/>
        <v>367</v>
      </c>
      <c r="R27" s="2">
        <f t="shared" si="8"/>
        <v>30</v>
      </c>
      <c r="S27" s="2">
        <f t="shared" si="8"/>
        <v>-258</v>
      </c>
      <c r="T27" s="2">
        <f t="shared" si="8"/>
        <v>49</v>
      </c>
    </row>
    <row r="28" spans="1:20" x14ac:dyDescent="0.2">
      <c r="A28" s="13">
        <v>2014</v>
      </c>
      <c r="B28" s="2">
        <f>B11-B10</f>
        <v>745</v>
      </c>
      <c r="C28" s="2">
        <f t="shared" ref="C28:T28" si="9">C11-C10</f>
        <v>-316</v>
      </c>
      <c r="D28" s="2">
        <f t="shared" si="9"/>
        <v>746</v>
      </c>
      <c r="E28" s="2">
        <f t="shared" si="9"/>
        <v>651</v>
      </c>
      <c r="F28" s="2">
        <f t="shared" si="9"/>
        <v>662</v>
      </c>
      <c r="G28" s="2">
        <f t="shared" si="9"/>
        <v>531</v>
      </c>
      <c r="H28" s="2">
        <f t="shared" si="9"/>
        <v>703</v>
      </c>
      <c r="I28" s="2">
        <f t="shared" si="9"/>
        <v>473</v>
      </c>
      <c r="J28" s="2">
        <f t="shared" si="9"/>
        <v>314</v>
      </c>
      <c r="K28" s="2">
        <f t="shared" si="9"/>
        <v>1635</v>
      </c>
      <c r="L28" s="2">
        <f t="shared" si="9"/>
        <v>1766</v>
      </c>
      <c r="M28" s="2">
        <f t="shared" si="9"/>
        <v>718</v>
      </c>
      <c r="N28" s="2">
        <f t="shared" si="9"/>
        <v>820</v>
      </c>
      <c r="O28" s="2">
        <f t="shared" si="9"/>
        <v>165</v>
      </c>
      <c r="P28" s="2">
        <f t="shared" si="9"/>
        <v>811</v>
      </c>
      <c r="Q28" s="2">
        <f t="shared" si="9"/>
        <v>413</v>
      </c>
      <c r="R28" s="2">
        <f t="shared" si="9"/>
        <v>604</v>
      </c>
      <c r="S28" s="2">
        <f t="shared" si="9"/>
        <v>826</v>
      </c>
      <c r="T28" s="2">
        <f t="shared" si="9"/>
        <v>135</v>
      </c>
    </row>
    <row r="29" spans="1:20" x14ac:dyDescent="0.2">
      <c r="A29" s="13">
        <v>2015</v>
      </c>
      <c r="B29" s="2">
        <f t="shared" ref="B29:B31" si="10">B12-B11</f>
        <v>280</v>
      </c>
      <c r="C29" s="2">
        <f t="shared" ref="C29:T29" si="11">C12-C11</f>
        <v>170</v>
      </c>
      <c r="D29" s="2">
        <f t="shared" si="11"/>
        <v>824</v>
      </c>
      <c r="E29" s="2">
        <f t="shared" si="11"/>
        <v>-436</v>
      </c>
      <c r="F29" s="2">
        <f t="shared" si="11"/>
        <v>521</v>
      </c>
      <c r="G29" s="2">
        <f t="shared" si="11"/>
        <v>981</v>
      </c>
      <c r="H29" s="2">
        <f t="shared" si="11"/>
        <v>1006</v>
      </c>
      <c r="I29" s="2">
        <f t="shared" si="11"/>
        <v>770</v>
      </c>
      <c r="J29" s="2">
        <f t="shared" si="11"/>
        <v>769</v>
      </c>
      <c r="K29" s="2">
        <f t="shared" si="11"/>
        <v>958</v>
      </c>
      <c r="L29" s="2">
        <f t="shared" si="11"/>
        <v>77</v>
      </c>
      <c r="M29" s="2">
        <f t="shared" si="11"/>
        <v>757</v>
      </c>
      <c r="N29" s="2">
        <f t="shared" si="11"/>
        <v>935</v>
      </c>
      <c r="O29" s="2">
        <f t="shared" si="11"/>
        <v>369</v>
      </c>
      <c r="P29" s="2">
        <f t="shared" si="11"/>
        <v>1304</v>
      </c>
      <c r="Q29" s="2">
        <f t="shared" si="11"/>
        <v>410</v>
      </c>
      <c r="R29" s="2">
        <f t="shared" si="11"/>
        <v>1096</v>
      </c>
      <c r="S29" s="2">
        <f t="shared" si="11"/>
        <v>732</v>
      </c>
      <c r="T29" s="2">
        <f t="shared" si="11"/>
        <v>564</v>
      </c>
    </row>
    <row r="30" spans="1:20" x14ac:dyDescent="0.2">
      <c r="A30" s="13">
        <v>2016</v>
      </c>
      <c r="B30" s="2">
        <f t="shared" si="10"/>
        <v>1008</v>
      </c>
      <c r="C30" s="2">
        <f t="shared" ref="C30:T30" si="12">C13-C12</f>
        <v>-192</v>
      </c>
      <c r="D30" s="2">
        <f t="shared" si="12"/>
        <v>1106</v>
      </c>
      <c r="E30" s="2">
        <f t="shared" si="12"/>
        <v>441</v>
      </c>
      <c r="F30" s="2">
        <f t="shared" si="12"/>
        <v>641</v>
      </c>
      <c r="G30" s="2">
        <f t="shared" si="12"/>
        <v>965</v>
      </c>
      <c r="H30" s="2">
        <f t="shared" si="12"/>
        <v>1157</v>
      </c>
      <c r="I30" s="2">
        <f t="shared" si="12"/>
        <v>1136</v>
      </c>
      <c r="J30" s="2">
        <f t="shared" si="12"/>
        <v>844</v>
      </c>
      <c r="K30" s="2">
        <f t="shared" si="12"/>
        <v>1328</v>
      </c>
      <c r="L30" s="2">
        <f t="shared" si="12"/>
        <v>1606</v>
      </c>
      <c r="M30" s="2">
        <f t="shared" si="12"/>
        <v>1067</v>
      </c>
      <c r="N30" s="2">
        <f t="shared" si="12"/>
        <v>1113</v>
      </c>
      <c r="O30" s="2">
        <f t="shared" si="12"/>
        <v>977</v>
      </c>
      <c r="P30" s="2">
        <f t="shared" si="12"/>
        <v>1599</v>
      </c>
      <c r="Q30" s="2">
        <f t="shared" si="12"/>
        <v>836</v>
      </c>
      <c r="R30" s="2">
        <f t="shared" si="12"/>
        <v>1226</v>
      </c>
      <c r="S30" s="2">
        <f t="shared" si="12"/>
        <v>1351</v>
      </c>
      <c r="T30" s="2">
        <f t="shared" si="12"/>
        <v>549</v>
      </c>
    </row>
    <row r="31" spans="1:20" x14ac:dyDescent="0.2">
      <c r="A31" s="13">
        <v>2017</v>
      </c>
      <c r="B31" s="2">
        <f t="shared" si="10"/>
        <v>1291</v>
      </c>
      <c r="C31" s="2">
        <f t="shared" ref="C31:T31" si="13">C14-C13</f>
        <v>2114</v>
      </c>
      <c r="D31" s="2">
        <f t="shared" si="13"/>
        <v>2083</v>
      </c>
      <c r="E31" s="2">
        <f t="shared" si="13"/>
        <v>2263</v>
      </c>
      <c r="F31" s="2">
        <f t="shared" si="13"/>
        <v>1568</v>
      </c>
      <c r="G31" s="2">
        <f t="shared" si="13"/>
        <v>1152</v>
      </c>
      <c r="H31" s="2">
        <f t="shared" si="13"/>
        <v>1888</v>
      </c>
      <c r="I31" s="2">
        <f t="shared" si="13"/>
        <v>1646</v>
      </c>
      <c r="J31" s="2">
        <f t="shared" si="13"/>
        <v>1847</v>
      </c>
      <c r="K31" s="2">
        <f t="shared" si="13"/>
        <v>2480</v>
      </c>
      <c r="L31" s="2">
        <f t="shared" si="13"/>
        <v>1841</v>
      </c>
      <c r="M31" s="2">
        <f t="shared" si="13"/>
        <v>1559</v>
      </c>
      <c r="N31" s="2">
        <f t="shared" si="13"/>
        <v>1869</v>
      </c>
      <c r="O31" s="2">
        <f t="shared" si="13"/>
        <v>1324</v>
      </c>
      <c r="P31" s="2">
        <f t="shared" si="13"/>
        <v>2434</v>
      </c>
      <c r="Q31" s="2">
        <f t="shared" si="13"/>
        <v>1420</v>
      </c>
      <c r="R31" s="2">
        <f t="shared" si="13"/>
        <v>2342</v>
      </c>
      <c r="S31" s="2">
        <f t="shared" si="13"/>
        <v>1997</v>
      </c>
      <c r="T31" s="2">
        <f t="shared" si="13"/>
        <v>868</v>
      </c>
    </row>
    <row r="32" spans="1:20" x14ac:dyDescent="0.2">
      <c r="A32" s="13">
        <v>2018</v>
      </c>
      <c r="B32" s="2">
        <f>B15-B14</f>
        <v>1584</v>
      </c>
      <c r="C32" s="2">
        <f t="shared" ref="C32:T32" si="14">C15-C14</f>
        <v>2481</v>
      </c>
      <c r="D32" s="2">
        <f t="shared" si="14"/>
        <v>2325</v>
      </c>
      <c r="E32" s="2">
        <f t="shared" si="14"/>
        <v>2764</v>
      </c>
      <c r="F32" s="2">
        <f t="shared" si="14"/>
        <v>1696</v>
      </c>
      <c r="G32" s="2">
        <f t="shared" si="14"/>
        <v>2119</v>
      </c>
      <c r="H32" s="2">
        <f t="shared" si="14"/>
        <v>1876</v>
      </c>
      <c r="I32" s="2">
        <f t="shared" si="14"/>
        <v>1984</v>
      </c>
      <c r="J32" s="2">
        <f t="shared" si="14"/>
        <v>1381</v>
      </c>
      <c r="K32" s="2">
        <f t="shared" si="14"/>
        <v>3834</v>
      </c>
      <c r="L32" s="2">
        <f t="shared" si="14"/>
        <v>2816</v>
      </c>
      <c r="M32" s="2">
        <f t="shared" si="14"/>
        <v>1865</v>
      </c>
      <c r="N32" s="2">
        <f t="shared" si="14"/>
        <v>2152</v>
      </c>
      <c r="O32" s="2">
        <f t="shared" si="14"/>
        <v>1305</v>
      </c>
      <c r="P32" s="2">
        <f t="shared" si="14"/>
        <v>3273</v>
      </c>
      <c r="Q32" s="2">
        <f t="shared" si="14"/>
        <v>2689</v>
      </c>
      <c r="R32" s="2">
        <f t="shared" si="14"/>
        <v>2710</v>
      </c>
      <c r="S32" s="2">
        <f t="shared" si="14"/>
        <v>2563</v>
      </c>
      <c r="T32" s="2">
        <f t="shared" si="14"/>
        <v>1232</v>
      </c>
    </row>
  </sheetData>
  <mergeCells count="2">
    <mergeCell ref="A19:E19"/>
    <mergeCell ref="A1:E1"/>
  </mergeCells>
  <phoneticPr fontId="3" type="noConversion"/>
  <conditionalFormatting sqref="B4:B11">
    <cfRule type="colorScale" priority="4">
      <colorScale>
        <cfvo type="num" val="&quot;&gt;$B$2&quot;"/>
        <cfvo type="num" val="&quot;&lt;$B$2&quot;"/>
        <color theme="9" tint="0.39997558519241921"/>
        <color rgb="FFFF0000"/>
      </colorScale>
    </cfRule>
  </conditionalFormatting>
  <conditionalFormatting sqref="B20:T32">
    <cfRule type="cellIs" dxfId="19" priority="1" operator="lessThan">
      <formula>0</formula>
    </cfRule>
    <cfRule type="cellIs" dxfId="18" priority="2" operator="greaterThan">
      <formula>0</formula>
    </cfRule>
    <cfRule type="colorScale" priority="3">
      <colorScale>
        <cfvo type="num" val="&quot;&gt;0&quot;"/>
        <cfvo type="num" val="&quot;&lt;0&quot;"/>
        <color theme="9" tint="0.39997558519241921"/>
        <color rgb="FFFF0000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AFDD-8A64-5F42-974F-49830D14CF59}">
  <dimension ref="A1:M26"/>
  <sheetViews>
    <sheetView workbookViewId="0">
      <selection activeCell="A12" sqref="A12:XFD12"/>
    </sheetView>
  </sheetViews>
  <sheetFormatPr baseColWidth="10" defaultRowHeight="16" x14ac:dyDescent="0.2"/>
  <cols>
    <col min="1" max="1" width="3.5" customWidth="1"/>
    <col min="2" max="2" width="54.33203125" customWidth="1"/>
    <col min="3" max="4" width="21.83203125" customWidth="1"/>
    <col min="5" max="5" width="22.1640625" customWidth="1"/>
    <col min="6" max="6" width="17.83203125" customWidth="1"/>
    <col min="7" max="7" width="19.5" customWidth="1"/>
    <col min="8" max="8" width="21.83203125" customWidth="1"/>
    <col min="9" max="9" width="34.5" customWidth="1"/>
    <col min="10" max="10" width="35.1640625" customWidth="1"/>
    <col min="11" max="11" width="34.83203125" customWidth="1"/>
    <col min="12" max="12" width="27" customWidth="1"/>
    <col min="13" max="13" width="26.83203125" customWidth="1"/>
  </cols>
  <sheetData>
    <row r="1" spans="1:13" ht="51" x14ac:dyDescent="0.2">
      <c r="B1" s="1"/>
      <c r="C1" s="17" t="s">
        <v>74</v>
      </c>
      <c r="D1" s="17" t="s">
        <v>75</v>
      </c>
      <c r="E1" s="18" t="s">
        <v>76</v>
      </c>
      <c r="F1" s="18" t="s">
        <v>83</v>
      </c>
      <c r="G1" s="18" t="s">
        <v>77</v>
      </c>
      <c r="H1" s="18" t="s">
        <v>78</v>
      </c>
      <c r="I1" s="19" t="s">
        <v>84</v>
      </c>
      <c r="J1" s="19" t="s">
        <v>85</v>
      </c>
      <c r="K1" s="19" t="s">
        <v>86</v>
      </c>
      <c r="L1" s="10" t="s">
        <v>91</v>
      </c>
      <c r="M1" s="11" t="s">
        <v>90</v>
      </c>
    </row>
    <row r="2" spans="1:13" x14ac:dyDescent="0.2">
      <c r="A2" s="20" t="s">
        <v>0</v>
      </c>
      <c r="B2" s="21" t="s">
        <v>1</v>
      </c>
      <c r="C2" s="2">
        <v>14421</v>
      </c>
      <c r="D2" s="2">
        <v>25115</v>
      </c>
      <c r="E2" s="3">
        <f>C2/14</f>
        <v>1030.0714285714287</v>
      </c>
      <c r="F2" s="3">
        <f>D2/20</f>
        <v>1255.75</v>
      </c>
      <c r="G2" s="3">
        <f>C2/16</f>
        <v>901.3125</v>
      </c>
      <c r="H2" s="3">
        <f>D2/24</f>
        <v>1046.4583333333333</v>
      </c>
      <c r="I2" s="5">
        <f>((F2-E2)/E2)*100</f>
        <v>21.909021565772129</v>
      </c>
      <c r="J2" s="5">
        <f>((H2-G2)/G2)*100</f>
        <v>16.103830062640125</v>
      </c>
      <c r="K2" s="5">
        <f>((D2-C2)/C2)*100</f>
        <v>74.155745093960206</v>
      </c>
      <c r="L2" s="3">
        <f>K2-42.9</f>
        <v>31.255745093960208</v>
      </c>
      <c r="M2" s="3">
        <f>K2-50</f>
        <v>24.155745093960206</v>
      </c>
    </row>
    <row r="3" spans="1:13" x14ac:dyDescent="0.2">
      <c r="A3" s="20" t="s">
        <v>2</v>
      </c>
      <c r="B3" s="21" t="s">
        <v>3</v>
      </c>
      <c r="C3" s="2">
        <v>24018</v>
      </c>
      <c r="D3" s="2">
        <v>35943</v>
      </c>
      <c r="E3" s="3">
        <f>C3/14</f>
        <v>1715.5714285714287</v>
      </c>
      <c r="F3" s="3">
        <f>D3/20</f>
        <v>1797.15</v>
      </c>
      <c r="G3" s="3">
        <f>C3/16</f>
        <v>1501.125</v>
      </c>
      <c r="H3" s="3">
        <f>D3/24</f>
        <v>1497.625</v>
      </c>
      <c r="I3" s="5">
        <f t="shared" ref="I3:I20" si="0">((F3-E3)/E3)*100</f>
        <v>4.7551836122907813</v>
      </c>
      <c r="J3" s="5">
        <f t="shared" ref="J3:J20" si="1">((H3-G3)/G3)*100</f>
        <v>-0.2331584644849696</v>
      </c>
      <c r="K3" s="5">
        <f t="shared" ref="K3:K20" si="2">((D3-C3)/C3)*100</f>
        <v>49.650262303272548</v>
      </c>
      <c r="L3" s="3">
        <f t="shared" ref="L3:L20" si="3">K3-42.9</f>
        <v>6.7502623032725495</v>
      </c>
      <c r="M3" s="3">
        <f t="shared" ref="M3:M20" si="4">K3-50</f>
        <v>-0.34973769672745192</v>
      </c>
    </row>
    <row r="4" spans="1:13" x14ac:dyDescent="0.2">
      <c r="A4" s="20" t="s">
        <v>4</v>
      </c>
      <c r="B4" s="21" t="s">
        <v>5</v>
      </c>
      <c r="C4" s="2">
        <v>18277</v>
      </c>
      <c r="D4" s="2">
        <v>31646</v>
      </c>
      <c r="E4" s="3">
        <f t="shared" ref="E4:E20" si="5">C4/14</f>
        <v>1305.5</v>
      </c>
      <c r="F4" s="3">
        <f t="shared" ref="F4:F20" si="6">D4/20</f>
        <v>1582.3</v>
      </c>
      <c r="G4" s="3">
        <f t="shared" ref="G4:G20" si="7">C4/16</f>
        <v>1142.3125</v>
      </c>
      <c r="H4" s="3">
        <f t="shared" ref="H4:H20" si="8">D4/24</f>
        <v>1318.5833333333333</v>
      </c>
      <c r="I4" s="5">
        <f t="shared" si="0"/>
        <v>21.202604366143238</v>
      </c>
      <c r="J4" s="5">
        <f t="shared" si="1"/>
        <v>15.43105177727927</v>
      </c>
      <c r="K4" s="5">
        <f t="shared" si="2"/>
        <v>73.146577665918912</v>
      </c>
      <c r="L4" s="3">
        <f t="shared" si="3"/>
        <v>30.246577665918913</v>
      </c>
      <c r="M4" s="3">
        <f t="shared" si="4"/>
        <v>23.146577665918912</v>
      </c>
    </row>
    <row r="5" spans="1:13" x14ac:dyDescent="0.2">
      <c r="A5" s="20" t="s">
        <v>6</v>
      </c>
      <c r="B5" s="21" t="s">
        <v>7</v>
      </c>
      <c r="C5" s="2">
        <v>28477</v>
      </c>
      <c r="D5" s="2">
        <v>45983</v>
      </c>
      <c r="E5" s="3">
        <f t="shared" si="5"/>
        <v>2034.0714285714287</v>
      </c>
      <c r="F5" s="3">
        <f t="shared" si="6"/>
        <v>2299.15</v>
      </c>
      <c r="G5" s="3">
        <f t="shared" si="7"/>
        <v>1779.8125</v>
      </c>
      <c r="H5" s="3">
        <f t="shared" si="8"/>
        <v>1915.9583333333333</v>
      </c>
      <c r="I5" s="5">
        <f t="shared" si="0"/>
        <v>13.031920497243387</v>
      </c>
      <c r="J5" s="5">
        <f t="shared" si="1"/>
        <v>7.6494480926127473</v>
      </c>
      <c r="K5" s="5">
        <f t="shared" si="2"/>
        <v>61.474172138919123</v>
      </c>
      <c r="L5" s="3">
        <f t="shared" si="3"/>
        <v>18.574172138919124</v>
      </c>
      <c r="M5" s="3">
        <f t="shared" si="4"/>
        <v>11.474172138919123</v>
      </c>
    </row>
    <row r="6" spans="1:13" x14ac:dyDescent="0.2">
      <c r="A6" s="20" t="s">
        <v>8</v>
      </c>
      <c r="B6" s="21" t="s">
        <v>9</v>
      </c>
      <c r="C6" s="2">
        <v>18241</v>
      </c>
      <c r="D6" s="2">
        <v>28272</v>
      </c>
      <c r="E6" s="3">
        <f t="shared" si="5"/>
        <v>1302.9285714285713</v>
      </c>
      <c r="F6" s="3">
        <f t="shared" si="6"/>
        <v>1413.6</v>
      </c>
      <c r="G6" s="3">
        <f t="shared" si="7"/>
        <v>1140.0625</v>
      </c>
      <c r="H6" s="3">
        <f t="shared" si="8"/>
        <v>1178</v>
      </c>
      <c r="I6" s="5">
        <f t="shared" si="0"/>
        <v>8.4940518611918225</v>
      </c>
      <c r="J6" s="5">
        <f t="shared" si="1"/>
        <v>3.3276684392303051</v>
      </c>
      <c r="K6" s="5">
        <f t="shared" si="2"/>
        <v>54.991502658845462</v>
      </c>
      <c r="L6" s="3">
        <f t="shared" si="3"/>
        <v>12.091502658845464</v>
      </c>
      <c r="M6" s="3">
        <f t="shared" si="4"/>
        <v>4.9915026588454623</v>
      </c>
    </row>
    <row r="7" spans="1:13" x14ac:dyDescent="0.2">
      <c r="A7" s="20" t="s">
        <v>10</v>
      </c>
      <c r="B7" s="21" t="s">
        <v>11</v>
      </c>
      <c r="C7" s="2">
        <v>17644</v>
      </c>
      <c r="D7" s="2">
        <v>27822</v>
      </c>
      <c r="E7" s="3">
        <f t="shared" si="5"/>
        <v>1260.2857142857142</v>
      </c>
      <c r="F7" s="3">
        <f t="shared" si="6"/>
        <v>1391.1</v>
      </c>
      <c r="G7" s="3">
        <f t="shared" si="7"/>
        <v>1102.75</v>
      </c>
      <c r="H7" s="3">
        <f t="shared" si="8"/>
        <v>1159.25</v>
      </c>
      <c r="I7" s="5">
        <f t="shared" si="0"/>
        <v>10.379732486964405</v>
      </c>
      <c r="J7" s="5">
        <f t="shared" si="1"/>
        <v>5.1235547494899114</v>
      </c>
      <c r="K7" s="5">
        <f t="shared" si="2"/>
        <v>57.685332124234868</v>
      </c>
      <c r="L7" s="3">
        <f t="shared" si="3"/>
        <v>14.78533212423487</v>
      </c>
      <c r="M7" s="3">
        <f t="shared" si="4"/>
        <v>7.6853321242348684</v>
      </c>
    </row>
    <row r="8" spans="1:13" x14ac:dyDescent="0.2">
      <c r="A8" s="20" t="s">
        <v>12</v>
      </c>
      <c r="B8" s="21" t="s">
        <v>13</v>
      </c>
      <c r="C8" s="2">
        <v>17507</v>
      </c>
      <c r="D8" s="2">
        <v>28834</v>
      </c>
      <c r="E8" s="3">
        <f t="shared" si="5"/>
        <v>1250.5</v>
      </c>
      <c r="F8" s="3">
        <f t="shared" si="6"/>
        <v>1441.7</v>
      </c>
      <c r="G8" s="3">
        <f t="shared" si="7"/>
        <v>1094.1875</v>
      </c>
      <c r="H8" s="3">
        <f t="shared" si="8"/>
        <v>1201.4166666666667</v>
      </c>
      <c r="I8" s="5">
        <f t="shared" si="0"/>
        <v>15.289884046381452</v>
      </c>
      <c r="J8" s="5">
        <f t="shared" si="1"/>
        <v>9.7998895679823388</v>
      </c>
      <c r="K8" s="5">
        <f t="shared" si="2"/>
        <v>64.699834351973493</v>
      </c>
      <c r="L8" s="3">
        <f t="shared" si="3"/>
        <v>21.799834351973495</v>
      </c>
      <c r="M8" s="3">
        <f t="shared" si="4"/>
        <v>14.699834351973493</v>
      </c>
    </row>
    <row r="9" spans="1:13" x14ac:dyDescent="0.2">
      <c r="A9" s="20" t="s">
        <v>14</v>
      </c>
      <c r="B9" s="21" t="s">
        <v>15</v>
      </c>
      <c r="C9" s="2">
        <v>18994</v>
      </c>
      <c r="D9" s="2">
        <v>29136</v>
      </c>
      <c r="E9" s="3">
        <f t="shared" si="5"/>
        <v>1356.7142857142858</v>
      </c>
      <c r="F9" s="3">
        <f t="shared" si="6"/>
        <v>1456.8</v>
      </c>
      <c r="G9" s="3">
        <f t="shared" si="7"/>
        <v>1187.125</v>
      </c>
      <c r="H9" s="3">
        <f t="shared" si="8"/>
        <v>1214</v>
      </c>
      <c r="I9" s="5">
        <f t="shared" si="0"/>
        <v>7.3770664420343177</v>
      </c>
      <c r="J9" s="5">
        <f t="shared" si="1"/>
        <v>2.2638728019374539</v>
      </c>
      <c r="K9" s="5">
        <f t="shared" si="2"/>
        <v>53.395809202906186</v>
      </c>
      <c r="L9" s="3">
        <f t="shared" si="3"/>
        <v>10.495809202906187</v>
      </c>
      <c r="M9" s="3">
        <f t="shared" si="4"/>
        <v>3.3958092029061859</v>
      </c>
    </row>
    <row r="10" spans="1:13" x14ac:dyDescent="0.2">
      <c r="A10" s="20" t="s">
        <v>16</v>
      </c>
      <c r="B10" s="21" t="s">
        <v>17</v>
      </c>
      <c r="C10" s="2">
        <v>11106</v>
      </c>
      <c r="D10" s="2">
        <v>18270</v>
      </c>
      <c r="E10" s="3">
        <f t="shared" si="5"/>
        <v>793.28571428571433</v>
      </c>
      <c r="F10" s="3">
        <f t="shared" si="6"/>
        <v>913.5</v>
      </c>
      <c r="G10" s="3">
        <f t="shared" si="7"/>
        <v>694.125</v>
      </c>
      <c r="H10" s="3">
        <f t="shared" si="8"/>
        <v>761.25</v>
      </c>
      <c r="I10" s="5">
        <f t="shared" si="0"/>
        <v>15.15397082658022</v>
      </c>
      <c r="J10" s="5">
        <f t="shared" si="1"/>
        <v>9.6704484062668818</v>
      </c>
      <c r="K10" s="5">
        <f t="shared" si="2"/>
        <v>64.505672609400321</v>
      </c>
      <c r="L10" s="3">
        <f t="shared" si="3"/>
        <v>21.605672609400322</v>
      </c>
      <c r="M10" s="3">
        <f t="shared" si="4"/>
        <v>14.505672609400321</v>
      </c>
    </row>
    <row r="11" spans="1:13" x14ac:dyDescent="0.2">
      <c r="A11" s="20" t="s">
        <v>18</v>
      </c>
      <c r="B11" s="21" t="s">
        <v>19</v>
      </c>
      <c r="C11" s="2">
        <v>34942</v>
      </c>
      <c r="D11" s="2">
        <v>55475</v>
      </c>
      <c r="E11" s="3">
        <f t="shared" si="5"/>
        <v>2495.8571428571427</v>
      </c>
      <c r="F11" s="3">
        <f t="shared" si="6"/>
        <v>2773.75</v>
      </c>
      <c r="G11" s="3">
        <f t="shared" si="7"/>
        <v>2183.875</v>
      </c>
      <c r="H11" s="3">
        <f t="shared" si="8"/>
        <v>2311.4583333333335</v>
      </c>
      <c r="I11" s="5">
        <f t="shared" si="0"/>
        <v>11.134165188025879</v>
      </c>
      <c r="J11" s="5">
        <f t="shared" si="1"/>
        <v>5.8420620838341701</v>
      </c>
      <c r="K11" s="5">
        <f t="shared" si="2"/>
        <v>58.76309312575124</v>
      </c>
      <c r="L11" s="3">
        <f t="shared" si="3"/>
        <v>15.863093125751242</v>
      </c>
      <c r="M11" s="3">
        <f t="shared" si="4"/>
        <v>8.7630931257512401</v>
      </c>
    </row>
    <row r="12" spans="1:13" x14ac:dyDescent="0.2">
      <c r="A12" s="20" t="s">
        <v>20</v>
      </c>
      <c r="B12" s="21" t="s">
        <v>21</v>
      </c>
      <c r="C12" s="2">
        <v>39353</v>
      </c>
      <c r="D12" s="2">
        <v>53340</v>
      </c>
      <c r="E12" s="3">
        <f t="shared" si="5"/>
        <v>2810.9285714285716</v>
      </c>
      <c r="F12" s="3">
        <f t="shared" si="6"/>
        <v>2667</v>
      </c>
      <c r="G12" s="3">
        <f t="shared" si="7"/>
        <v>2459.5625</v>
      </c>
      <c r="H12" s="3">
        <f t="shared" si="8"/>
        <v>2222.5</v>
      </c>
      <c r="I12" s="5">
        <f t="shared" si="0"/>
        <v>-5.1203211953345411</v>
      </c>
      <c r="J12" s="5">
        <f t="shared" si="1"/>
        <v>-9.6384011384138439</v>
      </c>
      <c r="K12" s="5">
        <f t="shared" si="2"/>
        <v>35.542398292379232</v>
      </c>
      <c r="L12" s="3">
        <f t="shared" si="3"/>
        <v>-7.3576017076207663</v>
      </c>
      <c r="M12" s="3">
        <f t="shared" si="4"/>
        <v>-14.457601707620768</v>
      </c>
    </row>
    <row r="13" spans="1:13" x14ac:dyDescent="0.2">
      <c r="A13" s="20" t="s">
        <v>22</v>
      </c>
      <c r="B13" s="21" t="s">
        <v>23</v>
      </c>
      <c r="C13" s="2">
        <v>17551</v>
      </c>
      <c r="D13" s="2">
        <v>27060</v>
      </c>
      <c r="E13" s="3">
        <f t="shared" si="5"/>
        <v>1253.6428571428571</v>
      </c>
      <c r="F13" s="3">
        <f t="shared" si="6"/>
        <v>1353</v>
      </c>
      <c r="G13" s="3">
        <f t="shared" si="7"/>
        <v>1096.9375</v>
      </c>
      <c r="H13" s="3">
        <f t="shared" si="8"/>
        <v>1127.5</v>
      </c>
      <c r="I13" s="5">
        <f t="shared" si="0"/>
        <v>7.9254743319469005</v>
      </c>
      <c r="J13" s="5">
        <f t="shared" si="1"/>
        <v>2.7861660304256168</v>
      </c>
      <c r="K13" s="5">
        <f t="shared" si="2"/>
        <v>54.179249045638421</v>
      </c>
      <c r="L13" s="3">
        <f t="shared" si="3"/>
        <v>11.279249045638423</v>
      </c>
      <c r="M13" s="3">
        <f t="shared" si="4"/>
        <v>4.1792490456384215</v>
      </c>
    </row>
    <row r="14" spans="1:13" x14ac:dyDescent="0.2">
      <c r="A14" s="20" t="s">
        <v>24</v>
      </c>
      <c r="B14" s="21" t="s">
        <v>25</v>
      </c>
      <c r="C14" s="2">
        <v>23106</v>
      </c>
      <c r="D14" s="2">
        <v>37163</v>
      </c>
      <c r="E14" s="3">
        <f t="shared" si="5"/>
        <v>1650.4285714285713</v>
      </c>
      <c r="F14" s="3">
        <f t="shared" si="6"/>
        <v>1858.15</v>
      </c>
      <c r="G14" s="3">
        <f t="shared" si="7"/>
        <v>1444.125</v>
      </c>
      <c r="H14" s="3">
        <f t="shared" si="8"/>
        <v>1548.4583333333333</v>
      </c>
      <c r="I14" s="5">
        <f t="shared" si="0"/>
        <v>12.585908422054889</v>
      </c>
      <c r="J14" s="5">
        <f t="shared" si="1"/>
        <v>7.2246746876713068</v>
      </c>
      <c r="K14" s="5">
        <f t="shared" si="2"/>
        <v>60.837012031506966</v>
      </c>
      <c r="L14" s="3">
        <f t="shared" si="3"/>
        <v>17.937012031506967</v>
      </c>
      <c r="M14" s="3">
        <f t="shared" si="4"/>
        <v>10.837012031506966</v>
      </c>
    </row>
    <row r="15" spans="1:13" x14ac:dyDescent="0.2">
      <c r="A15" s="20" t="s">
        <v>26</v>
      </c>
      <c r="B15" s="21" t="s">
        <v>27</v>
      </c>
      <c r="C15" s="2">
        <v>13414</v>
      </c>
      <c r="D15" s="2">
        <v>20166</v>
      </c>
      <c r="E15" s="3">
        <f t="shared" si="5"/>
        <v>958.14285714285711</v>
      </c>
      <c r="F15" s="3">
        <f t="shared" si="6"/>
        <v>1008.3</v>
      </c>
      <c r="G15" s="3">
        <f t="shared" si="7"/>
        <v>838.375</v>
      </c>
      <c r="H15" s="3">
        <f t="shared" si="8"/>
        <v>840.25</v>
      </c>
      <c r="I15" s="5">
        <f t="shared" si="0"/>
        <v>5.2348292828388239</v>
      </c>
      <c r="J15" s="5">
        <f t="shared" si="1"/>
        <v>0.22364693603697627</v>
      </c>
      <c r="K15" s="5">
        <f t="shared" si="2"/>
        <v>50.335470404055457</v>
      </c>
      <c r="L15" s="3">
        <f t="shared" si="3"/>
        <v>7.435470404055458</v>
      </c>
      <c r="M15" s="3">
        <f t="shared" si="4"/>
        <v>0.33547040405545658</v>
      </c>
    </row>
    <row r="16" spans="1:13" x14ac:dyDescent="0.2">
      <c r="A16" s="20" t="s">
        <v>28</v>
      </c>
      <c r="B16" s="21" t="s">
        <v>29</v>
      </c>
      <c r="C16" s="2">
        <v>22853</v>
      </c>
      <c r="D16" s="2">
        <v>35715</v>
      </c>
      <c r="E16" s="3">
        <f t="shared" si="5"/>
        <v>1632.3571428571429</v>
      </c>
      <c r="F16" s="3">
        <f t="shared" si="6"/>
        <v>1785.75</v>
      </c>
      <c r="G16" s="3">
        <f t="shared" si="7"/>
        <v>1428.3125</v>
      </c>
      <c r="H16" s="3">
        <f t="shared" si="8"/>
        <v>1488.125</v>
      </c>
      <c r="I16" s="5">
        <f t="shared" si="0"/>
        <v>9.3970157090972712</v>
      </c>
      <c r="J16" s="5">
        <f t="shared" si="1"/>
        <v>4.1876340086640704</v>
      </c>
      <c r="K16" s="5">
        <f t="shared" si="2"/>
        <v>56.281451012996108</v>
      </c>
      <c r="L16" s="3">
        <f t="shared" si="3"/>
        <v>13.381451012996109</v>
      </c>
      <c r="M16" s="3">
        <f t="shared" si="4"/>
        <v>6.2814510129961079</v>
      </c>
    </row>
    <row r="17" spans="1:13" x14ac:dyDescent="0.2">
      <c r="A17" s="20" t="s">
        <v>30</v>
      </c>
      <c r="B17" s="21" t="s">
        <v>31</v>
      </c>
      <c r="C17" s="2">
        <v>18197</v>
      </c>
      <c r="D17" s="2">
        <v>28048</v>
      </c>
      <c r="E17" s="3">
        <f t="shared" si="5"/>
        <v>1299.7857142857142</v>
      </c>
      <c r="F17" s="3">
        <f t="shared" si="6"/>
        <v>1402.4</v>
      </c>
      <c r="G17" s="3">
        <f t="shared" si="7"/>
        <v>1137.3125</v>
      </c>
      <c r="H17" s="3">
        <f t="shared" si="8"/>
        <v>1168.6666666666667</v>
      </c>
      <c r="I17" s="5">
        <f t="shared" si="0"/>
        <v>7.8947079188877414</v>
      </c>
      <c r="J17" s="5">
        <f t="shared" si="1"/>
        <v>2.7568646846549862</v>
      </c>
      <c r="K17" s="5">
        <f t="shared" si="2"/>
        <v>54.135297026982464</v>
      </c>
      <c r="L17" s="3">
        <f t="shared" si="3"/>
        <v>11.235297026982465</v>
      </c>
      <c r="M17" s="3">
        <f t="shared" si="4"/>
        <v>4.1352970269824638</v>
      </c>
    </row>
    <row r="18" spans="1:13" x14ac:dyDescent="0.2">
      <c r="A18" s="20" t="s">
        <v>32</v>
      </c>
      <c r="B18" s="21" t="s">
        <v>33</v>
      </c>
      <c r="C18" s="2">
        <v>17974</v>
      </c>
      <c r="D18" s="2">
        <v>31630</v>
      </c>
      <c r="E18" s="3">
        <f t="shared" si="5"/>
        <v>1283.8571428571429</v>
      </c>
      <c r="F18" s="3">
        <f t="shared" si="6"/>
        <v>1581.5</v>
      </c>
      <c r="G18" s="3">
        <f t="shared" si="7"/>
        <v>1123.375</v>
      </c>
      <c r="H18" s="3">
        <f t="shared" si="8"/>
        <v>1317.9166666666667</v>
      </c>
      <c r="I18" s="5">
        <f t="shared" si="0"/>
        <v>23.183487259374651</v>
      </c>
      <c r="J18" s="5">
        <f t="shared" si="1"/>
        <v>17.317606913690149</v>
      </c>
      <c r="K18" s="5">
        <f t="shared" si="2"/>
        <v>75.97641037053522</v>
      </c>
      <c r="L18" s="3">
        <f t="shared" si="3"/>
        <v>33.076410370535221</v>
      </c>
      <c r="M18" s="3">
        <f t="shared" si="4"/>
        <v>25.97641037053522</v>
      </c>
    </row>
    <row r="19" spans="1:13" x14ac:dyDescent="0.2">
      <c r="A19" s="20" t="s">
        <v>34</v>
      </c>
      <c r="B19" s="21" t="s">
        <v>35</v>
      </c>
      <c r="C19" s="2">
        <v>15478</v>
      </c>
      <c r="D19" s="2">
        <v>26762</v>
      </c>
      <c r="E19" s="3">
        <f t="shared" si="5"/>
        <v>1105.5714285714287</v>
      </c>
      <c r="F19" s="3">
        <f t="shared" si="6"/>
        <v>1338.1</v>
      </c>
      <c r="G19" s="3">
        <f t="shared" si="7"/>
        <v>967.375</v>
      </c>
      <c r="H19" s="3">
        <f t="shared" si="8"/>
        <v>1115.0833333333333</v>
      </c>
      <c r="I19" s="5">
        <f t="shared" si="0"/>
        <v>21.032433130895445</v>
      </c>
      <c r="J19" s="5">
        <f t="shared" si="1"/>
        <v>15.268983934186148</v>
      </c>
      <c r="K19" s="5">
        <f t="shared" si="2"/>
        <v>72.903475901279236</v>
      </c>
      <c r="L19" s="3">
        <f t="shared" si="3"/>
        <v>30.003475901279238</v>
      </c>
      <c r="M19" s="3">
        <f t="shared" si="4"/>
        <v>22.903475901279236</v>
      </c>
    </row>
    <row r="20" spans="1:13" x14ac:dyDescent="0.2">
      <c r="A20" s="20" t="s">
        <v>36</v>
      </c>
      <c r="B20" s="21" t="s">
        <v>37</v>
      </c>
      <c r="C20" s="2">
        <v>14955</v>
      </c>
      <c r="D20" s="2">
        <v>21250</v>
      </c>
      <c r="E20" s="3">
        <f t="shared" si="5"/>
        <v>1068.2142857142858</v>
      </c>
      <c r="F20" s="3">
        <f t="shared" si="6"/>
        <v>1062.5</v>
      </c>
      <c r="G20" s="3">
        <f t="shared" si="7"/>
        <v>934.6875</v>
      </c>
      <c r="H20" s="3">
        <f t="shared" si="8"/>
        <v>885.41666666666663</v>
      </c>
      <c r="I20" s="5">
        <f t="shared" si="0"/>
        <v>-0.53493814777666937</v>
      </c>
      <c r="J20" s="5">
        <f t="shared" si="1"/>
        <v>-5.2713696645492076</v>
      </c>
      <c r="K20" s="5">
        <f t="shared" si="2"/>
        <v>42.092945503176196</v>
      </c>
      <c r="L20" s="3">
        <f t="shared" si="3"/>
        <v>-0.80705449682380248</v>
      </c>
      <c r="M20" s="3">
        <f t="shared" si="4"/>
        <v>-7.9070544968238039</v>
      </c>
    </row>
    <row r="22" spans="1:13" ht="68" x14ac:dyDescent="0.2">
      <c r="H22" s="7" t="s">
        <v>89</v>
      </c>
      <c r="I22" s="8">
        <f>((20-14)/14)*100</f>
        <v>42.857142857142854</v>
      </c>
      <c r="J22" s="8">
        <f>((24-16)/16)*100</f>
        <v>50</v>
      </c>
    </row>
    <row r="23" spans="1:13" x14ac:dyDescent="0.2">
      <c r="B23" t="s">
        <v>79</v>
      </c>
      <c r="C23">
        <v>14</v>
      </c>
      <c r="H23" s="9"/>
      <c r="I23" s="4" t="s">
        <v>87</v>
      </c>
      <c r="J23" s="4" t="s">
        <v>88</v>
      </c>
    </row>
    <row r="24" spans="1:13" x14ac:dyDescent="0.2">
      <c r="B24" t="s">
        <v>82</v>
      </c>
      <c r="C24">
        <v>16</v>
      </c>
    </row>
    <row r="25" spans="1:13" x14ac:dyDescent="0.2">
      <c r="B25" t="s">
        <v>80</v>
      </c>
      <c r="C25">
        <v>20</v>
      </c>
    </row>
    <row r="26" spans="1:13" x14ac:dyDescent="0.2">
      <c r="B26" t="s">
        <v>81</v>
      </c>
      <c r="C26">
        <v>24</v>
      </c>
    </row>
  </sheetData>
  <conditionalFormatting sqref="L2:L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{296D8665-3936-374D-A944-FCBB28A518EE}</x14:id>
        </ext>
      </extLst>
    </cfRule>
  </conditionalFormatting>
  <conditionalFormatting sqref="M2:M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{5DDF9A9F-1730-1D44-AC30-29789E780181}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D8665-3936-374D-A944-FCBB28A51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L2:L20</xm:sqref>
        </x14:conditionalFormatting>
        <x14:conditionalFormatting xmlns:xm="http://schemas.microsoft.com/office/excel/2006/main">
          <x14:cfRule type="dataBar" id="{5DDF9A9F-1730-1D44-AC30-29789E780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6F31-CE7C-2D44-946B-FD490B5ECA83}">
  <dimension ref="A1:AA33"/>
  <sheetViews>
    <sheetView workbookViewId="0">
      <selection sqref="A1:E1"/>
    </sheetView>
  </sheetViews>
  <sheetFormatPr baseColWidth="10" defaultRowHeight="16" x14ac:dyDescent="0.2"/>
  <cols>
    <col min="5" max="5" width="10.6640625" customWidth="1"/>
  </cols>
  <sheetData>
    <row r="1" spans="1:27" ht="41" customHeight="1" x14ac:dyDescent="0.2">
      <c r="A1" s="50" t="s">
        <v>118</v>
      </c>
      <c r="B1" s="50"/>
      <c r="C1" s="50"/>
      <c r="D1" s="50"/>
      <c r="E1" s="50"/>
    </row>
    <row r="2" spans="1:27" x14ac:dyDescent="0.2">
      <c r="A2" s="24"/>
      <c r="B2" s="24">
        <v>111101</v>
      </c>
      <c r="C2" s="24">
        <v>111201</v>
      </c>
      <c r="D2" s="24">
        <v>111301</v>
      </c>
      <c r="E2" s="24">
        <v>111303</v>
      </c>
      <c r="F2" s="24">
        <v>111602</v>
      </c>
      <c r="G2" s="24">
        <v>112101</v>
      </c>
      <c r="H2" s="24">
        <v>112201</v>
      </c>
      <c r="I2" s="24">
        <v>112401</v>
      </c>
      <c r="J2" s="24">
        <v>112704</v>
      </c>
      <c r="K2" s="24">
        <v>114201</v>
      </c>
      <c r="L2" s="24">
        <v>114401</v>
      </c>
      <c r="M2" s="24">
        <v>114501</v>
      </c>
      <c r="N2" s="24">
        <v>114701</v>
      </c>
      <c r="O2" s="24">
        <v>115101</v>
      </c>
      <c r="P2" s="24">
        <v>115201</v>
      </c>
      <c r="Q2" s="24">
        <v>116101</v>
      </c>
      <c r="R2" s="24">
        <v>116103</v>
      </c>
      <c r="S2" s="24">
        <v>116104</v>
      </c>
      <c r="T2" s="24">
        <v>117101</v>
      </c>
      <c r="U2" s="23">
        <v>117103</v>
      </c>
      <c r="V2" s="24">
        <v>117106</v>
      </c>
      <c r="W2" s="24">
        <v>117401</v>
      </c>
      <c r="X2" s="24">
        <v>118101</v>
      </c>
      <c r="Y2" s="24">
        <v>122102</v>
      </c>
      <c r="Z2" s="24">
        <v>213201</v>
      </c>
      <c r="AA2" s="24">
        <v>2000001</v>
      </c>
    </row>
    <row r="3" spans="1:27" ht="68" x14ac:dyDescent="0.2">
      <c r="A3" s="23"/>
      <c r="B3" s="23" t="s">
        <v>38</v>
      </c>
      <c r="C3" s="23" t="s">
        <v>41</v>
      </c>
      <c r="D3" s="23" t="s">
        <v>42</v>
      </c>
      <c r="E3" s="23" t="s">
        <v>43</v>
      </c>
      <c r="F3" s="23" t="s">
        <v>44</v>
      </c>
      <c r="G3" s="23" t="s">
        <v>45</v>
      </c>
      <c r="H3" s="23" t="s">
        <v>46</v>
      </c>
      <c r="I3" s="23" t="s">
        <v>47</v>
      </c>
      <c r="J3" s="23" t="s">
        <v>48</v>
      </c>
      <c r="K3" s="23" t="s">
        <v>49</v>
      </c>
      <c r="L3" s="23" t="s">
        <v>51</v>
      </c>
      <c r="M3" s="23" t="s">
        <v>54</v>
      </c>
      <c r="N3" s="23" t="s">
        <v>55</v>
      </c>
      <c r="O3" s="23" t="s">
        <v>58</v>
      </c>
      <c r="P3" s="23" t="s">
        <v>59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3" t="s">
        <v>65</v>
      </c>
      <c r="W3" s="23" t="s">
        <v>66</v>
      </c>
      <c r="X3" s="23" t="s">
        <v>67</v>
      </c>
      <c r="Y3" s="23" t="s">
        <v>68</v>
      </c>
      <c r="Z3" s="23" t="s">
        <v>111</v>
      </c>
      <c r="AA3" s="23" t="s">
        <v>73</v>
      </c>
    </row>
    <row r="4" spans="1:27" x14ac:dyDescent="0.2">
      <c r="A4" s="29">
        <v>2006</v>
      </c>
      <c r="B4" s="26">
        <v>21</v>
      </c>
      <c r="C4" s="28">
        <v>7</v>
      </c>
      <c r="D4" s="28">
        <v>16</v>
      </c>
      <c r="E4" s="28">
        <v>39</v>
      </c>
      <c r="F4" s="28">
        <v>26</v>
      </c>
      <c r="G4" s="28">
        <v>166</v>
      </c>
      <c r="H4" s="28">
        <v>105</v>
      </c>
      <c r="I4" s="28">
        <v>47</v>
      </c>
      <c r="J4" s="28">
        <v>117</v>
      </c>
      <c r="K4" s="28">
        <v>14</v>
      </c>
      <c r="L4" s="28">
        <v>6</v>
      </c>
      <c r="M4" s="28">
        <v>111</v>
      </c>
      <c r="N4" s="28">
        <v>23</v>
      </c>
      <c r="O4" s="28">
        <v>104</v>
      </c>
      <c r="P4" s="28">
        <v>69</v>
      </c>
      <c r="Q4" s="28">
        <v>25</v>
      </c>
      <c r="R4" s="28">
        <v>27</v>
      </c>
      <c r="S4" s="28">
        <v>31</v>
      </c>
      <c r="T4" s="28">
        <v>58</v>
      </c>
      <c r="U4" s="28">
        <v>35</v>
      </c>
      <c r="V4" s="28">
        <v>14</v>
      </c>
      <c r="W4" s="28">
        <v>12</v>
      </c>
      <c r="X4" s="28">
        <v>22</v>
      </c>
      <c r="Y4" s="28">
        <v>8</v>
      </c>
      <c r="Z4" s="28">
        <v>8</v>
      </c>
      <c r="AA4" s="28">
        <v>69</v>
      </c>
    </row>
    <row r="5" spans="1:27" x14ac:dyDescent="0.2">
      <c r="A5" s="29">
        <v>2007</v>
      </c>
      <c r="B5" s="26">
        <v>24</v>
      </c>
      <c r="C5" s="28">
        <v>9</v>
      </c>
      <c r="D5" s="28">
        <v>19</v>
      </c>
      <c r="E5" s="28">
        <v>44</v>
      </c>
      <c r="F5" s="28">
        <v>27</v>
      </c>
      <c r="G5" s="28">
        <v>169</v>
      </c>
      <c r="H5" s="28">
        <v>103</v>
      </c>
      <c r="I5" s="28">
        <v>54</v>
      </c>
      <c r="J5" s="28">
        <v>116</v>
      </c>
      <c r="K5" s="28">
        <v>16</v>
      </c>
      <c r="L5" s="28">
        <v>6</v>
      </c>
      <c r="M5" s="28">
        <v>123</v>
      </c>
      <c r="N5" s="28">
        <v>25</v>
      </c>
      <c r="O5" s="28">
        <v>116</v>
      </c>
      <c r="P5" s="28">
        <v>70</v>
      </c>
      <c r="Q5" s="28">
        <v>30</v>
      </c>
      <c r="R5" s="28">
        <v>31</v>
      </c>
      <c r="S5" s="28">
        <v>28</v>
      </c>
      <c r="T5" s="28">
        <v>40</v>
      </c>
      <c r="U5" s="28">
        <v>69</v>
      </c>
      <c r="V5" s="28">
        <v>14</v>
      </c>
      <c r="W5" s="28">
        <v>14</v>
      </c>
      <c r="X5" s="28">
        <v>22</v>
      </c>
      <c r="Y5" s="28">
        <v>8</v>
      </c>
      <c r="Z5" s="28">
        <v>9</v>
      </c>
      <c r="AA5" s="28">
        <v>79</v>
      </c>
    </row>
    <row r="6" spans="1:27" x14ac:dyDescent="0.2">
      <c r="A6" s="29">
        <v>2008</v>
      </c>
      <c r="B6" s="26">
        <v>33</v>
      </c>
      <c r="C6" s="28">
        <v>13</v>
      </c>
      <c r="D6" s="28">
        <v>23</v>
      </c>
      <c r="E6" s="28">
        <v>54</v>
      </c>
      <c r="F6" s="28">
        <v>31</v>
      </c>
      <c r="G6" s="28">
        <v>176</v>
      </c>
      <c r="H6" s="28">
        <v>106</v>
      </c>
      <c r="I6" s="28">
        <v>61</v>
      </c>
      <c r="J6" s="28">
        <v>119</v>
      </c>
      <c r="K6" s="28">
        <v>18</v>
      </c>
      <c r="L6" s="28">
        <v>6</v>
      </c>
      <c r="M6" s="28">
        <v>135</v>
      </c>
      <c r="N6" s="28">
        <v>28</v>
      </c>
      <c r="O6" s="28">
        <v>115</v>
      </c>
      <c r="P6" s="28">
        <v>84</v>
      </c>
      <c r="Q6" s="28">
        <v>31</v>
      </c>
      <c r="R6" s="28">
        <v>31</v>
      </c>
      <c r="S6" s="28">
        <v>33</v>
      </c>
      <c r="T6" s="28">
        <v>36</v>
      </c>
      <c r="U6" s="28">
        <v>62</v>
      </c>
      <c r="V6" s="28">
        <v>17</v>
      </c>
      <c r="W6" s="28">
        <v>11</v>
      </c>
      <c r="X6" s="28">
        <v>21</v>
      </c>
      <c r="Y6" s="28">
        <v>8</v>
      </c>
      <c r="Z6" s="28">
        <v>9</v>
      </c>
      <c r="AA6" s="28">
        <v>80</v>
      </c>
    </row>
    <row r="7" spans="1:27" x14ac:dyDescent="0.2">
      <c r="A7" s="29">
        <v>2009</v>
      </c>
      <c r="B7" s="26">
        <v>36</v>
      </c>
      <c r="C7" s="28">
        <v>10</v>
      </c>
      <c r="D7" s="28">
        <v>20</v>
      </c>
      <c r="E7" s="28">
        <v>39</v>
      </c>
      <c r="F7" s="28">
        <v>31</v>
      </c>
      <c r="G7" s="28">
        <v>179</v>
      </c>
      <c r="H7" s="28">
        <v>106</v>
      </c>
      <c r="I7" s="28">
        <v>58</v>
      </c>
      <c r="J7" s="28">
        <v>118</v>
      </c>
      <c r="K7" s="28">
        <v>16</v>
      </c>
      <c r="L7" s="28">
        <v>6</v>
      </c>
      <c r="M7" s="28">
        <v>112</v>
      </c>
      <c r="N7" s="28">
        <v>26</v>
      </c>
      <c r="O7" s="28">
        <v>96</v>
      </c>
      <c r="P7" s="28">
        <v>84</v>
      </c>
      <c r="Q7" s="28">
        <v>30</v>
      </c>
      <c r="R7" s="28">
        <v>31</v>
      </c>
      <c r="S7" s="28">
        <v>26</v>
      </c>
      <c r="T7" s="28">
        <v>35</v>
      </c>
      <c r="U7" s="28">
        <v>52</v>
      </c>
      <c r="V7" s="28">
        <v>17</v>
      </c>
      <c r="W7" s="28">
        <v>10</v>
      </c>
      <c r="X7" s="28">
        <v>20</v>
      </c>
      <c r="Y7" s="28">
        <v>8</v>
      </c>
      <c r="Z7" s="28">
        <v>9</v>
      </c>
      <c r="AA7" s="28">
        <v>82</v>
      </c>
    </row>
    <row r="8" spans="1:27" x14ac:dyDescent="0.2">
      <c r="A8" s="29">
        <v>2010</v>
      </c>
      <c r="B8" s="26">
        <v>34</v>
      </c>
      <c r="C8" s="28">
        <v>9</v>
      </c>
      <c r="D8" s="28">
        <v>18</v>
      </c>
      <c r="E8" s="28">
        <v>34</v>
      </c>
      <c r="F8" s="28">
        <v>32</v>
      </c>
      <c r="G8" s="28">
        <v>176</v>
      </c>
      <c r="H8" s="28">
        <v>100</v>
      </c>
      <c r="I8" s="28">
        <v>57</v>
      </c>
      <c r="J8" s="28">
        <v>117</v>
      </c>
      <c r="K8" s="28">
        <v>16</v>
      </c>
      <c r="L8" s="28">
        <v>6</v>
      </c>
      <c r="M8" s="28">
        <v>120</v>
      </c>
      <c r="N8" s="28">
        <v>25</v>
      </c>
      <c r="O8" s="28">
        <v>118</v>
      </c>
      <c r="P8" s="28">
        <v>80</v>
      </c>
      <c r="Q8" s="28">
        <v>31</v>
      </c>
      <c r="R8" s="28">
        <v>27</v>
      </c>
      <c r="S8" s="28">
        <v>25</v>
      </c>
      <c r="T8" s="28">
        <v>42</v>
      </c>
      <c r="U8" s="28">
        <v>61</v>
      </c>
      <c r="V8" s="28">
        <v>16</v>
      </c>
      <c r="W8" s="28">
        <v>13</v>
      </c>
      <c r="X8" s="28">
        <v>18</v>
      </c>
      <c r="Y8" s="28">
        <v>8</v>
      </c>
      <c r="Z8" s="28">
        <v>10</v>
      </c>
      <c r="AA8" s="28">
        <v>84</v>
      </c>
    </row>
    <row r="9" spans="1:27" x14ac:dyDescent="0.2">
      <c r="A9" s="29">
        <v>2011</v>
      </c>
      <c r="B9" s="26">
        <v>33</v>
      </c>
      <c r="C9" s="28">
        <v>11</v>
      </c>
      <c r="D9" s="28">
        <v>22</v>
      </c>
      <c r="E9" s="28">
        <v>43</v>
      </c>
      <c r="F9" s="28">
        <v>35</v>
      </c>
      <c r="G9" s="28">
        <v>181</v>
      </c>
      <c r="H9" s="28">
        <v>100</v>
      </c>
      <c r="I9" s="28">
        <v>58</v>
      </c>
      <c r="J9" s="28">
        <v>116</v>
      </c>
      <c r="K9" s="28">
        <v>18</v>
      </c>
      <c r="L9" s="28">
        <v>7</v>
      </c>
      <c r="M9" s="28">
        <v>122</v>
      </c>
      <c r="N9" s="28">
        <v>23</v>
      </c>
      <c r="O9" s="28">
        <v>139</v>
      </c>
      <c r="P9" s="28">
        <v>89</v>
      </c>
      <c r="Q9" s="28">
        <v>28</v>
      </c>
      <c r="R9" s="28">
        <v>27</v>
      </c>
      <c r="S9" s="28">
        <v>29</v>
      </c>
      <c r="T9" s="28">
        <v>30</v>
      </c>
      <c r="U9" s="28">
        <v>53</v>
      </c>
      <c r="V9" s="28">
        <v>16</v>
      </c>
      <c r="W9" s="28">
        <v>14</v>
      </c>
      <c r="X9" s="28">
        <v>22</v>
      </c>
      <c r="Y9" s="28">
        <v>8</v>
      </c>
      <c r="Z9" s="28">
        <v>10</v>
      </c>
      <c r="AA9" s="28">
        <v>87</v>
      </c>
    </row>
    <row r="10" spans="1:27" x14ac:dyDescent="0.2">
      <c r="A10" s="29">
        <v>2012</v>
      </c>
      <c r="B10" s="26">
        <v>34</v>
      </c>
      <c r="C10" s="28">
        <v>12</v>
      </c>
      <c r="D10" s="28">
        <v>23</v>
      </c>
      <c r="E10" s="28">
        <v>44</v>
      </c>
      <c r="F10" s="28">
        <v>38</v>
      </c>
      <c r="G10" s="28">
        <v>201</v>
      </c>
      <c r="H10" s="28">
        <v>109</v>
      </c>
      <c r="I10" s="28">
        <v>63</v>
      </c>
      <c r="J10" s="28">
        <v>122</v>
      </c>
      <c r="K10" s="28">
        <v>19</v>
      </c>
      <c r="L10" s="28">
        <v>7</v>
      </c>
      <c r="M10" s="28">
        <v>128</v>
      </c>
      <c r="N10" s="28">
        <v>36</v>
      </c>
      <c r="O10" s="28">
        <v>137</v>
      </c>
      <c r="P10" s="28">
        <v>90</v>
      </c>
      <c r="Q10" s="28">
        <v>30</v>
      </c>
      <c r="R10" s="28">
        <v>31</v>
      </c>
      <c r="S10" s="28">
        <v>31</v>
      </c>
      <c r="T10" s="28">
        <v>38</v>
      </c>
      <c r="U10" s="28">
        <v>59</v>
      </c>
      <c r="V10" s="28">
        <v>17</v>
      </c>
      <c r="W10" s="28">
        <v>11</v>
      </c>
      <c r="X10" s="28">
        <v>24</v>
      </c>
      <c r="Y10" s="28">
        <v>9</v>
      </c>
      <c r="Z10" s="28">
        <v>10</v>
      </c>
      <c r="AA10" s="28">
        <v>90</v>
      </c>
    </row>
    <row r="11" spans="1:27" x14ac:dyDescent="0.2">
      <c r="A11" s="29">
        <v>2013</v>
      </c>
      <c r="B11" s="26">
        <v>35</v>
      </c>
      <c r="C11" s="28">
        <v>13</v>
      </c>
      <c r="D11" s="28">
        <v>23</v>
      </c>
      <c r="E11" s="28">
        <v>42</v>
      </c>
      <c r="F11" s="28">
        <v>41</v>
      </c>
      <c r="G11" s="28">
        <v>207</v>
      </c>
      <c r="H11" s="28">
        <v>116</v>
      </c>
      <c r="I11" s="28">
        <v>69</v>
      </c>
      <c r="J11" s="28">
        <v>126</v>
      </c>
      <c r="K11" s="28">
        <v>19</v>
      </c>
      <c r="L11" s="28">
        <v>8</v>
      </c>
      <c r="M11" s="28">
        <v>142</v>
      </c>
      <c r="N11" s="28">
        <v>30</v>
      </c>
      <c r="O11" s="28">
        <v>155</v>
      </c>
      <c r="P11" s="28">
        <v>93</v>
      </c>
      <c r="Q11" s="28">
        <v>31</v>
      </c>
      <c r="R11" s="28">
        <v>32</v>
      </c>
      <c r="S11" s="28">
        <v>34</v>
      </c>
      <c r="T11" s="28">
        <v>37</v>
      </c>
      <c r="U11" s="28">
        <v>62</v>
      </c>
      <c r="V11" s="28">
        <v>19</v>
      </c>
      <c r="W11" s="28">
        <v>17</v>
      </c>
      <c r="X11" s="28">
        <v>24</v>
      </c>
      <c r="Y11" s="28">
        <v>9</v>
      </c>
      <c r="Z11" s="28">
        <v>11</v>
      </c>
      <c r="AA11" s="28">
        <v>88</v>
      </c>
    </row>
    <row r="12" spans="1:27" x14ac:dyDescent="0.2">
      <c r="A12" s="29">
        <v>2014</v>
      </c>
      <c r="B12" s="26">
        <v>35</v>
      </c>
      <c r="C12" s="28">
        <v>13</v>
      </c>
      <c r="D12" s="28">
        <v>23</v>
      </c>
      <c r="E12" s="28">
        <v>41</v>
      </c>
      <c r="F12" s="28">
        <v>43</v>
      </c>
      <c r="G12" s="28">
        <v>205</v>
      </c>
      <c r="H12" s="28">
        <v>116</v>
      </c>
      <c r="I12" s="28">
        <v>72</v>
      </c>
      <c r="J12" s="28">
        <v>129</v>
      </c>
      <c r="K12" s="28">
        <v>21</v>
      </c>
      <c r="L12" s="28">
        <v>8</v>
      </c>
      <c r="M12" s="28">
        <v>151</v>
      </c>
      <c r="N12" s="28">
        <v>31</v>
      </c>
      <c r="O12" s="28">
        <v>163</v>
      </c>
      <c r="P12" s="28">
        <v>93</v>
      </c>
      <c r="Q12" s="28">
        <v>30</v>
      </c>
      <c r="R12" s="28">
        <v>32</v>
      </c>
      <c r="S12" s="28">
        <v>31</v>
      </c>
      <c r="T12" s="28">
        <v>41</v>
      </c>
      <c r="U12" s="28">
        <v>61</v>
      </c>
      <c r="V12" s="28">
        <v>16</v>
      </c>
      <c r="W12" s="28">
        <v>14</v>
      </c>
      <c r="X12" s="28">
        <v>22</v>
      </c>
      <c r="Y12" s="28">
        <v>9</v>
      </c>
      <c r="Z12" s="28">
        <v>11</v>
      </c>
      <c r="AA12" s="28">
        <v>86</v>
      </c>
    </row>
    <row r="13" spans="1:27" x14ac:dyDescent="0.2">
      <c r="A13" s="29">
        <v>2015</v>
      </c>
      <c r="B13" s="26">
        <v>36</v>
      </c>
      <c r="C13" s="28">
        <v>13</v>
      </c>
      <c r="D13" s="28">
        <v>22</v>
      </c>
      <c r="E13" s="28">
        <v>39</v>
      </c>
      <c r="F13" s="28">
        <v>44</v>
      </c>
      <c r="G13" s="28">
        <v>203</v>
      </c>
      <c r="H13" s="28">
        <v>109</v>
      </c>
      <c r="I13" s="28">
        <v>70</v>
      </c>
      <c r="J13" s="28">
        <v>129</v>
      </c>
      <c r="K13" s="28">
        <v>20</v>
      </c>
      <c r="L13" s="28">
        <v>9</v>
      </c>
      <c r="M13" s="28">
        <v>119</v>
      </c>
      <c r="N13" s="28">
        <v>31</v>
      </c>
      <c r="O13" s="28">
        <v>157</v>
      </c>
      <c r="P13" s="28">
        <v>92</v>
      </c>
      <c r="Q13" s="28">
        <v>32</v>
      </c>
      <c r="R13" s="28">
        <v>32</v>
      </c>
      <c r="S13" s="28">
        <v>30</v>
      </c>
      <c r="T13" s="28">
        <v>43</v>
      </c>
      <c r="U13" s="28">
        <v>64</v>
      </c>
      <c r="V13" s="28">
        <v>21</v>
      </c>
      <c r="W13" s="28">
        <v>13</v>
      </c>
      <c r="X13" s="28">
        <v>18</v>
      </c>
      <c r="Y13" s="28">
        <v>9</v>
      </c>
      <c r="Z13" s="28">
        <v>11</v>
      </c>
      <c r="AA13" s="28">
        <v>87</v>
      </c>
    </row>
    <row r="14" spans="1:27" x14ac:dyDescent="0.2">
      <c r="A14" s="29">
        <v>2016</v>
      </c>
      <c r="B14" s="26">
        <v>37</v>
      </c>
      <c r="C14" s="28">
        <v>11</v>
      </c>
      <c r="D14" s="28">
        <v>22</v>
      </c>
      <c r="E14" s="28">
        <v>41</v>
      </c>
      <c r="F14" s="28">
        <v>45</v>
      </c>
      <c r="G14" s="28">
        <v>206</v>
      </c>
      <c r="H14" s="28">
        <v>109</v>
      </c>
      <c r="I14" s="28">
        <v>69</v>
      </c>
      <c r="J14" s="28">
        <v>130</v>
      </c>
      <c r="K14" s="28">
        <v>18</v>
      </c>
      <c r="L14" s="28">
        <v>8</v>
      </c>
      <c r="M14" s="28">
        <v>111</v>
      </c>
      <c r="N14" s="28">
        <v>29</v>
      </c>
      <c r="O14" s="28">
        <v>148</v>
      </c>
      <c r="P14" s="28">
        <v>91</v>
      </c>
      <c r="Q14" s="28">
        <v>33</v>
      </c>
      <c r="R14" s="28">
        <v>32</v>
      </c>
      <c r="S14" s="28">
        <v>30</v>
      </c>
      <c r="T14" s="28">
        <v>41</v>
      </c>
      <c r="U14" s="28">
        <v>65</v>
      </c>
      <c r="V14" s="28">
        <v>19</v>
      </c>
      <c r="W14" s="28">
        <v>15</v>
      </c>
      <c r="X14" s="28">
        <v>18</v>
      </c>
      <c r="Y14" s="28">
        <v>9</v>
      </c>
      <c r="Z14" s="28">
        <v>11</v>
      </c>
      <c r="AA14" s="28">
        <v>85</v>
      </c>
    </row>
    <row r="15" spans="1:27" x14ac:dyDescent="0.2">
      <c r="A15" s="29">
        <v>2017</v>
      </c>
      <c r="B15" s="26">
        <v>36</v>
      </c>
      <c r="C15" s="28">
        <v>11</v>
      </c>
      <c r="D15" s="28">
        <v>24</v>
      </c>
      <c r="E15" s="28">
        <v>45</v>
      </c>
      <c r="F15" s="28">
        <v>47</v>
      </c>
      <c r="G15" s="28">
        <v>218</v>
      </c>
      <c r="H15" s="28">
        <v>118</v>
      </c>
      <c r="I15" s="28">
        <v>68</v>
      </c>
      <c r="J15" s="28">
        <v>142</v>
      </c>
      <c r="K15" s="28">
        <v>19</v>
      </c>
      <c r="L15" s="28">
        <v>9</v>
      </c>
      <c r="M15" s="28">
        <v>143</v>
      </c>
      <c r="N15" s="28">
        <v>36</v>
      </c>
      <c r="O15" s="28">
        <v>198</v>
      </c>
      <c r="P15" s="28">
        <v>94</v>
      </c>
      <c r="Q15" s="28">
        <v>36</v>
      </c>
      <c r="R15" s="28">
        <v>31</v>
      </c>
      <c r="S15" s="28">
        <v>33</v>
      </c>
      <c r="T15" s="28">
        <v>45</v>
      </c>
      <c r="U15" s="28">
        <v>62</v>
      </c>
      <c r="V15" s="28">
        <v>15</v>
      </c>
      <c r="W15" s="28">
        <v>16</v>
      </c>
      <c r="X15" s="28">
        <v>20</v>
      </c>
      <c r="Y15" s="28">
        <v>9</v>
      </c>
      <c r="Z15" s="28">
        <v>11</v>
      </c>
      <c r="AA15" s="28">
        <v>88</v>
      </c>
    </row>
    <row r="16" spans="1:27" x14ac:dyDescent="0.2">
      <c r="A16" s="29">
        <v>2018</v>
      </c>
      <c r="B16" s="26">
        <v>36</v>
      </c>
      <c r="C16" s="28">
        <v>11</v>
      </c>
      <c r="D16" s="28">
        <v>24</v>
      </c>
      <c r="E16" s="28">
        <v>44</v>
      </c>
      <c r="F16" s="28">
        <v>48</v>
      </c>
      <c r="G16" s="28">
        <v>223</v>
      </c>
      <c r="H16" s="28">
        <v>117</v>
      </c>
      <c r="I16" s="28">
        <v>69</v>
      </c>
      <c r="J16" s="28">
        <v>145</v>
      </c>
      <c r="K16" s="28">
        <v>20</v>
      </c>
      <c r="L16" s="28">
        <v>9</v>
      </c>
      <c r="M16" s="28">
        <v>142</v>
      </c>
      <c r="N16" s="28">
        <v>38</v>
      </c>
      <c r="O16" s="28">
        <v>207</v>
      </c>
      <c r="P16" s="28">
        <v>99</v>
      </c>
      <c r="Q16" s="28">
        <v>37</v>
      </c>
      <c r="R16" s="28">
        <v>29</v>
      </c>
      <c r="S16" s="28">
        <v>36</v>
      </c>
      <c r="T16" s="28">
        <v>44</v>
      </c>
      <c r="U16" s="28">
        <v>60</v>
      </c>
      <c r="V16" s="28">
        <v>22</v>
      </c>
      <c r="W16" s="28">
        <v>15</v>
      </c>
      <c r="X16" s="28">
        <v>16</v>
      </c>
      <c r="Y16" s="28">
        <v>9</v>
      </c>
      <c r="Z16" s="28">
        <v>12</v>
      </c>
      <c r="AA16" s="28">
        <v>93</v>
      </c>
    </row>
    <row r="19" spans="1:27" ht="61" customHeight="1" x14ac:dyDescent="0.2">
      <c r="A19" s="50" t="s">
        <v>119</v>
      </c>
      <c r="B19" s="50"/>
      <c r="C19" s="50"/>
      <c r="D19" s="50"/>
      <c r="E19" s="50"/>
      <c r="F19" s="51"/>
      <c r="G19" s="51"/>
      <c r="I19" s="40" t="s">
        <v>120</v>
      </c>
      <c r="J19" s="41" t="s">
        <v>121</v>
      </c>
      <c r="K19" s="42" t="s">
        <v>122</v>
      </c>
      <c r="L19" s="43" t="s">
        <v>123</v>
      </c>
    </row>
    <row r="20" spans="1:27" x14ac:dyDescent="0.2">
      <c r="A20" s="39">
        <v>2006</v>
      </c>
      <c r="B20" s="22"/>
    </row>
    <row r="21" spans="1:27" x14ac:dyDescent="0.2">
      <c r="A21" s="13">
        <v>2007</v>
      </c>
      <c r="B21" s="38">
        <f t="shared" ref="B21:C32" si="0">((B5-B4)/B4)*100</f>
        <v>14.285714285714285</v>
      </c>
      <c r="C21" s="38">
        <f t="shared" si="0"/>
        <v>28.571428571428569</v>
      </c>
      <c r="D21" s="38">
        <f t="shared" ref="D21:AA31" si="1">((D5-D4)/D4)*100</f>
        <v>18.75</v>
      </c>
      <c r="E21" s="38">
        <f t="shared" si="1"/>
        <v>12.820512820512819</v>
      </c>
      <c r="F21" s="38">
        <f t="shared" si="1"/>
        <v>3.8461538461538463</v>
      </c>
      <c r="G21" s="38">
        <f t="shared" si="1"/>
        <v>1.8072289156626504</v>
      </c>
      <c r="H21" s="38">
        <f t="shared" si="1"/>
        <v>-1.9047619047619049</v>
      </c>
      <c r="I21" s="38">
        <f t="shared" si="1"/>
        <v>14.893617021276595</v>
      </c>
      <c r="J21" s="38">
        <f t="shared" si="1"/>
        <v>-0.85470085470085477</v>
      </c>
      <c r="K21" s="38">
        <f t="shared" si="1"/>
        <v>14.285714285714285</v>
      </c>
      <c r="L21" s="38">
        <f t="shared" si="1"/>
        <v>0</v>
      </c>
      <c r="M21" s="38">
        <f t="shared" si="1"/>
        <v>10.810810810810811</v>
      </c>
      <c r="N21" s="38">
        <f t="shared" si="1"/>
        <v>8.695652173913043</v>
      </c>
      <c r="O21" s="38">
        <f t="shared" si="1"/>
        <v>11.538461538461538</v>
      </c>
      <c r="P21" s="38">
        <f t="shared" si="1"/>
        <v>1.4492753623188406</v>
      </c>
      <c r="Q21" s="38">
        <f t="shared" si="1"/>
        <v>20</v>
      </c>
      <c r="R21" s="38">
        <f t="shared" si="1"/>
        <v>14.814814814814813</v>
      </c>
      <c r="S21" s="38">
        <f t="shared" si="1"/>
        <v>-9.67741935483871</v>
      </c>
      <c r="T21" s="38">
        <f t="shared" si="1"/>
        <v>-31.03448275862069</v>
      </c>
      <c r="U21" s="38">
        <f t="shared" si="1"/>
        <v>97.142857142857139</v>
      </c>
      <c r="V21" s="38">
        <f t="shared" si="1"/>
        <v>0</v>
      </c>
      <c r="W21" s="38">
        <f t="shared" si="1"/>
        <v>16.666666666666664</v>
      </c>
      <c r="X21" s="38">
        <f t="shared" si="1"/>
        <v>0</v>
      </c>
      <c r="Y21" s="38">
        <f t="shared" si="1"/>
        <v>0</v>
      </c>
      <c r="Z21" s="38">
        <f t="shared" si="1"/>
        <v>12.5</v>
      </c>
      <c r="AA21" s="38">
        <f t="shared" si="1"/>
        <v>14.492753623188406</v>
      </c>
    </row>
    <row r="22" spans="1:27" x14ac:dyDescent="0.2">
      <c r="A22" s="13">
        <v>2008</v>
      </c>
      <c r="B22" s="38">
        <f t="shared" si="0"/>
        <v>37.5</v>
      </c>
      <c r="C22" s="38">
        <f t="shared" si="0"/>
        <v>44.444444444444443</v>
      </c>
      <c r="D22" s="38">
        <f t="shared" si="1"/>
        <v>21.052631578947366</v>
      </c>
      <c r="E22" s="38">
        <f t="shared" si="1"/>
        <v>22.727272727272727</v>
      </c>
      <c r="F22" s="38">
        <f t="shared" si="1"/>
        <v>14.814814814814813</v>
      </c>
      <c r="G22" s="38">
        <f t="shared" si="1"/>
        <v>4.1420118343195274</v>
      </c>
      <c r="H22" s="38">
        <f t="shared" si="1"/>
        <v>2.912621359223301</v>
      </c>
      <c r="I22" s="38">
        <f t="shared" si="1"/>
        <v>12.962962962962962</v>
      </c>
      <c r="J22" s="38">
        <f t="shared" si="1"/>
        <v>2.5862068965517242</v>
      </c>
      <c r="K22" s="38">
        <f t="shared" si="1"/>
        <v>12.5</v>
      </c>
      <c r="L22" s="38">
        <f t="shared" si="1"/>
        <v>0</v>
      </c>
      <c r="M22" s="38">
        <f t="shared" si="1"/>
        <v>9.7560975609756095</v>
      </c>
      <c r="N22" s="38">
        <f t="shared" si="1"/>
        <v>12</v>
      </c>
      <c r="O22" s="38">
        <f t="shared" si="1"/>
        <v>-0.86206896551724133</v>
      </c>
      <c r="P22" s="38">
        <f t="shared" si="1"/>
        <v>20</v>
      </c>
      <c r="Q22" s="38">
        <f t="shared" si="1"/>
        <v>3.3333333333333335</v>
      </c>
      <c r="R22" s="38">
        <f t="shared" si="1"/>
        <v>0</v>
      </c>
      <c r="S22" s="38">
        <f t="shared" si="1"/>
        <v>17.857142857142858</v>
      </c>
      <c r="T22" s="38">
        <f t="shared" si="1"/>
        <v>-10</v>
      </c>
      <c r="U22" s="38">
        <f t="shared" si="1"/>
        <v>-10.144927536231885</v>
      </c>
      <c r="V22" s="38">
        <f t="shared" si="1"/>
        <v>21.428571428571427</v>
      </c>
      <c r="W22" s="38">
        <f t="shared" si="1"/>
        <v>-21.428571428571427</v>
      </c>
      <c r="X22" s="38">
        <f t="shared" si="1"/>
        <v>-4.5454545454545459</v>
      </c>
      <c r="Y22" s="38">
        <f t="shared" si="1"/>
        <v>0</v>
      </c>
      <c r="Z22" s="38">
        <f t="shared" si="1"/>
        <v>0</v>
      </c>
      <c r="AA22" s="38">
        <f t="shared" si="1"/>
        <v>1.2658227848101267</v>
      </c>
    </row>
    <row r="23" spans="1:27" x14ac:dyDescent="0.2">
      <c r="A23" s="13">
        <v>2009</v>
      </c>
      <c r="B23" s="38">
        <f t="shared" si="0"/>
        <v>9.0909090909090917</v>
      </c>
      <c r="C23" s="38">
        <f t="shared" si="0"/>
        <v>-23.076923076923077</v>
      </c>
      <c r="D23" s="38">
        <f t="shared" si="1"/>
        <v>-13.043478260869565</v>
      </c>
      <c r="E23" s="38">
        <f t="shared" si="1"/>
        <v>-27.777777777777779</v>
      </c>
      <c r="F23" s="38">
        <f t="shared" si="1"/>
        <v>0</v>
      </c>
      <c r="G23" s="38">
        <f t="shared" si="1"/>
        <v>1.7045454545454544</v>
      </c>
      <c r="H23" s="38">
        <f t="shared" si="1"/>
        <v>0</v>
      </c>
      <c r="I23" s="38">
        <f t="shared" si="1"/>
        <v>-4.918032786885246</v>
      </c>
      <c r="J23" s="38">
        <f t="shared" si="1"/>
        <v>-0.84033613445378152</v>
      </c>
      <c r="K23" s="38">
        <f t="shared" si="1"/>
        <v>-11.111111111111111</v>
      </c>
      <c r="L23" s="38">
        <f t="shared" si="1"/>
        <v>0</v>
      </c>
      <c r="M23" s="38">
        <f t="shared" si="1"/>
        <v>-17.037037037037038</v>
      </c>
      <c r="N23" s="38">
        <f t="shared" si="1"/>
        <v>-7.1428571428571423</v>
      </c>
      <c r="O23" s="38">
        <f t="shared" si="1"/>
        <v>-16.521739130434781</v>
      </c>
      <c r="P23" s="38">
        <f t="shared" si="1"/>
        <v>0</v>
      </c>
      <c r="Q23" s="38">
        <f t="shared" si="1"/>
        <v>-3.225806451612903</v>
      </c>
      <c r="R23" s="38">
        <f t="shared" si="1"/>
        <v>0</v>
      </c>
      <c r="S23" s="38">
        <f t="shared" si="1"/>
        <v>-21.212121212121211</v>
      </c>
      <c r="T23" s="38">
        <f t="shared" si="1"/>
        <v>-2.7777777777777777</v>
      </c>
      <c r="U23" s="38">
        <f t="shared" si="1"/>
        <v>-16.129032258064516</v>
      </c>
      <c r="V23" s="38">
        <f t="shared" si="1"/>
        <v>0</v>
      </c>
      <c r="W23" s="38">
        <f t="shared" si="1"/>
        <v>-9.0909090909090917</v>
      </c>
      <c r="X23" s="38">
        <f t="shared" si="1"/>
        <v>-4.7619047619047619</v>
      </c>
      <c r="Y23" s="38">
        <f t="shared" si="1"/>
        <v>0</v>
      </c>
      <c r="Z23" s="38">
        <f t="shared" si="1"/>
        <v>0</v>
      </c>
      <c r="AA23" s="38">
        <f t="shared" si="1"/>
        <v>2.5</v>
      </c>
    </row>
    <row r="24" spans="1:27" x14ac:dyDescent="0.2">
      <c r="A24" s="13">
        <v>2010</v>
      </c>
      <c r="B24" s="38">
        <f t="shared" si="0"/>
        <v>-5.5555555555555554</v>
      </c>
      <c r="C24" s="38">
        <f t="shared" si="0"/>
        <v>-10</v>
      </c>
      <c r="D24" s="38">
        <f t="shared" si="1"/>
        <v>-10</v>
      </c>
      <c r="E24" s="38">
        <f t="shared" si="1"/>
        <v>-12.820512820512819</v>
      </c>
      <c r="F24" s="38">
        <f t="shared" si="1"/>
        <v>3.225806451612903</v>
      </c>
      <c r="G24" s="38">
        <f t="shared" si="1"/>
        <v>-1.6759776536312849</v>
      </c>
      <c r="H24" s="38">
        <f t="shared" si="1"/>
        <v>-5.6603773584905666</v>
      </c>
      <c r="I24" s="38">
        <f t="shared" si="1"/>
        <v>-1.7241379310344827</v>
      </c>
      <c r="J24" s="38">
        <f t="shared" si="1"/>
        <v>-0.84745762711864403</v>
      </c>
      <c r="K24" s="38">
        <f t="shared" si="1"/>
        <v>0</v>
      </c>
      <c r="L24" s="38">
        <f t="shared" si="1"/>
        <v>0</v>
      </c>
      <c r="M24" s="38">
        <f t="shared" si="1"/>
        <v>7.1428571428571423</v>
      </c>
      <c r="N24" s="38">
        <f t="shared" si="1"/>
        <v>-3.8461538461538463</v>
      </c>
      <c r="O24" s="38">
        <f t="shared" si="1"/>
        <v>22.916666666666664</v>
      </c>
      <c r="P24" s="38">
        <f t="shared" si="1"/>
        <v>-4.7619047619047619</v>
      </c>
      <c r="Q24" s="38">
        <f t="shared" si="1"/>
        <v>3.3333333333333335</v>
      </c>
      <c r="R24" s="38">
        <f t="shared" si="1"/>
        <v>-12.903225806451612</v>
      </c>
      <c r="S24" s="38">
        <f t="shared" si="1"/>
        <v>-3.8461538461538463</v>
      </c>
      <c r="T24" s="38">
        <f t="shared" si="1"/>
        <v>20</v>
      </c>
      <c r="U24" s="38">
        <f t="shared" si="1"/>
        <v>17.307692307692307</v>
      </c>
      <c r="V24" s="38">
        <f t="shared" si="1"/>
        <v>-5.8823529411764701</v>
      </c>
      <c r="W24" s="38">
        <f t="shared" si="1"/>
        <v>30</v>
      </c>
      <c r="X24" s="38">
        <f t="shared" si="1"/>
        <v>-10</v>
      </c>
      <c r="Y24" s="38">
        <f t="shared" si="1"/>
        <v>0</v>
      </c>
      <c r="Z24" s="38">
        <f t="shared" si="1"/>
        <v>11.111111111111111</v>
      </c>
      <c r="AA24" s="38">
        <f t="shared" si="1"/>
        <v>2.4390243902439024</v>
      </c>
    </row>
    <row r="25" spans="1:27" x14ac:dyDescent="0.2">
      <c r="A25" s="13">
        <v>2011</v>
      </c>
      <c r="B25" s="38">
        <f t="shared" si="0"/>
        <v>-2.9411764705882351</v>
      </c>
      <c r="C25" s="38">
        <f t="shared" si="0"/>
        <v>22.222222222222221</v>
      </c>
      <c r="D25" s="38">
        <f t="shared" si="1"/>
        <v>22.222222222222221</v>
      </c>
      <c r="E25" s="38">
        <f t="shared" si="1"/>
        <v>26.47058823529412</v>
      </c>
      <c r="F25" s="38">
        <f t="shared" si="1"/>
        <v>9.375</v>
      </c>
      <c r="G25" s="38">
        <f t="shared" si="1"/>
        <v>2.8409090909090908</v>
      </c>
      <c r="H25" s="38">
        <f t="shared" si="1"/>
        <v>0</v>
      </c>
      <c r="I25" s="38">
        <f t="shared" si="1"/>
        <v>1.7543859649122806</v>
      </c>
      <c r="J25" s="38">
        <f t="shared" si="1"/>
        <v>-0.85470085470085477</v>
      </c>
      <c r="K25" s="38">
        <f t="shared" si="1"/>
        <v>12.5</v>
      </c>
      <c r="L25" s="38">
        <f t="shared" si="1"/>
        <v>16.666666666666664</v>
      </c>
      <c r="M25" s="38">
        <f t="shared" si="1"/>
        <v>1.6666666666666667</v>
      </c>
      <c r="N25" s="38">
        <f t="shared" si="1"/>
        <v>-8</v>
      </c>
      <c r="O25" s="38">
        <f t="shared" si="1"/>
        <v>17.796610169491526</v>
      </c>
      <c r="P25" s="38">
        <f t="shared" si="1"/>
        <v>11.25</v>
      </c>
      <c r="Q25" s="38">
        <f t="shared" si="1"/>
        <v>-9.67741935483871</v>
      </c>
      <c r="R25" s="38">
        <f t="shared" si="1"/>
        <v>0</v>
      </c>
      <c r="S25" s="38">
        <f t="shared" si="1"/>
        <v>16</v>
      </c>
      <c r="T25" s="38">
        <f t="shared" si="1"/>
        <v>-28.571428571428569</v>
      </c>
      <c r="U25" s="38">
        <f t="shared" si="1"/>
        <v>-13.114754098360656</v>
      </c>
      <c r="V25" s="38">
        <f t="shared" si="1"/>
        <v>0</v>
      </c>
      <c r="W25" s="38">
        <f t="shared" si="1"/>
        <v>7.6923076923076925</v>
      </c>
      <c r="X25" s="38">
        <f t="shared" si="1"/>
        <v>22.222222222222221</v>
      </c>
      <c r="Y25" s="38">
        <f t="shared" si="1"/>
        <v>0</v>
      </c>
      <c r="Z25" s="38">
        <f t="shared" si="1"/>
        <v>0</v>
      </c>
      <c r="AA25" s="38">
        <f t="shared" si="1"/>
        <v>3.5714285714285712</v>
      </c>
    </row>
    <row r="26" spans="1:27" x14ac:dyDescent="0.2">
      <c r="A26" s="13">
        <v>2012</v>
      </c>
      <c r="B26" s="38">
        <f t="shared" si="0"/>
        <v>3.0303030303030303</v>
      </c>
      <c r="C26" s="38">
        <f t="shared" si="0"/>
        <v>9.0909090909090917</v>
      </c>
      <c r="D26" s="38">
        <f t="shared" si="1"/>
        <v>4.5454545454545459</v>
      </c>
      <c r="E26" s="38">
        <f t="shared" si="1"/>
        <v>2.3255813953488373</v>
      </c>
      <c r="F26" s="38">
        <f t="shared" si="1"/>
        <v>8.5714285714285712</v>
      </c>
      <c r="G26" s="38">
        <f t="shared" si="1"/>
        <v>11.049723756906078</v>
      </c>
      <c r="H26" s="38">
        <f t="shared" si="1"/>
        <v>9</v>
      </c>
      <c r="I26" s="38">
        <f t="shared" si="1"/>
        <v>8.6206896551724146</v>
      </c>
      <c r="J26" s="38">
        <f t="shared" si="1"/>
        <v>5.1724137931034484</v>
      </c>
      <c r="K26" s="38">
        <f t="shared" si="1"/>
        <v>5.5555555555555554</v>
      </c>
      <c r="L26" s="38">
        <f t="shared" si="1"/>
        <v>0</v>
      </c>
      <c r="M26" s="38">
        <f t="shared" si="1"/>
        <v>4.918032786885246</v>
      </c>
      <c r="N26" s="38">
        <f t="shared" si="1"/>
        <v>56.521739130434781</v>
      </c>
      <c r="O26" s="38">
        <f t="shared" si="1"/>
        <v>-1.4388489208633095</v>
      </c>
      <c r="P26" s="38">
        <f t="shared" si="1"/>
        <v>1.1235955056179776</v>
      </c>
      <c r="Q26" s="38">
        <f t="shared" si="1"/>
        <v>7.1428571428571423</v>
      </c>
      <c r="R26" s="38">
        <f t="shared" si="1"/>
        <v>14.814814814814813</v>
      </c>
      <c r="S26" s="38">
        <f t="shared" si="1"/>
        <v>6.8965517241379306</v>
      </c>
      <c r="T26" s="38">
        <f t="shared" si="1"/>
        <v>26.666666666666668</v>
      </c>
      <c r="U26" s="38">
        <f t="shared" si="1"/>
        <v>11.320754716981133</v>
      </c>
      <c r="V26" s="38">
        <f t="shared" si="1"/>
        <v>6.25</v>
      </c>
      <c r="W26" s="38">
        <f t="shared" si="1"/>
        <v>-21.428571428571427</v>
      </c>
      <c r="X26" s="38">
        <f t="shared" si="1"/>
        <v>9.0909090909090917</v>
      </c>
      <c r="Y26" s="38">
        <f t="shared" si="1"/>
        <v>12.5</v>
      </c>
      <c r="Z26" s="38">
        <f t="shared" si="1"/>
        <v>0</v>
      </c>
      <c r="AA26" s="38">
        <f t="shared" si="1"/>
        <v>3.4482758620689653</v>
      </c>
    </row>
    <row r="27" spans="1:27" x14ac:dyDescent="0.2">
      <c r="A27" s="13">
        <v>2013</v>
      </c>
      <c r="B27" s="38">
        <f t="shared" si="0"/>
        <v>2.9411764705882351</v>
      </c>
      <c r="C27" s="38">
        <f t="shared" si="0"/>
        <v>8.3333333333333321</v>
      </c>
      <c r="D27" s="38">
        <f t="shared" si="1"/>
        <v>0</v>
      </c>
      <c r="E27" s="38">
        <f t="shared" si="1"/>
        <v>-4.5454545454545459</v>
      </c>
      <c r="F27" s="38">
        <f t="shared" si="1"/>
        <v>7.8947368421052628</v>
      </c>
      <c r="G27" s="38">
        <f t="shared" si="1"/>
        <v>2.9850746268656714</v>
      </c>
      <c r="H27" s="38">
        <f t="shared" si="1"/>
        <v>6.4220183486238538</v>
      </c>
      <c r="I27" s="38">
        <f t="shared" si="1"/>
        <v>9.5238095238095237</v>
      </c>
      <c r="J27" s="38">
        <f t="shared" si="1"/>
        <v>3.278688524590164</v>
      </c>
      <c r="K27" s="38">
        <f t="shared" si="1"/>
        <v>0</v>
      </c>
      <c r="L27" s="38">
        <f t="shared" si="1"/>
        <v>14.285714285714285</v>
      </c>
      <c r="M27" s="38">
        <f t="shared" si="1"/>
        <v>10.9375</v>
      </c>
      <c r="N27" s="38">
        <f t="shared" si="1"/>
        <v>-16.666666666666664</v>
      </c>
      <c r="O27" s="38">
        <f t="shared" si="1"/>
        <v>13.138686131386862</v>
      </c>
      <c r="P27" s="38">
        <f t="shared" si="1"/>
        <v>3.3333333333333335</v>
      </c>
      <c r="Q27" s="38">
        <f t="shared" si="1"/>
        <v>3.3333333333333335</v>
      </c>
      <c r="R27" s="38">
        <f t="shared" si="1"/>
        <v>3.225806451612903</v>
      </c>
      <c r="S27" s="38">
        <f t="shared" si="1"/>
        <v>9.67741935483871</v>
      </c>
      <c r="T27" s="38">
        <f t="shared" si="1"/>
        <v>-2.6315789473684208</v>
      </c>
      <c r="U27" s="38">
        <f t="shared" si="1"/>
        <v>5.0847457627118651</v>
      </c>
      <c r="V27" s="38">
        <f t="shared" si="1"/>
        <v>11.76470588235294</v>
      </c>
      <c r="W27" s="38">
        <f t="shared" si="1"/>
        <v>54.54545454545454</v>
      </c>
      <c r="X27" s="38">
        <f t="shared" si="1"/>
        <v>0</v>
      </c>
      <c r="Y27" s="38">
        <f t="shared" si="1"/>
        <v>0</v>
      </c>
      <c r="Z27" s="38">
        <f t="shared" si="1"/>
        <v>10</v>
      </c>
      <c r="AA27" s="38">
        <f t="shared" si="1"/>
        <v>-2.2222222222222223</v>
      </c>
    </row>
    <row r="28" spans="1:27" x14ac:dyDescent="0.2">
      <c r="A28" s="13">
        <v>2014</v>
      </c>
      <c r="B28" s="38">
        <f t="shared" si="0"/>
        <v>0</v>
      </c>
      <c r="C28" s="38">
        <f t="shared" si="0"/>
        <v>0</v>
      </c>
      <c r="D28" s="38">
        <f t="shared" si="1"/>
        <v>0</v>
      </c>
      <c r="E28" s="38">
        <f t="shared" si="1"/>
        <v>-2.3809523809523809</v>
      </c>
      <c r="F28" s="38">
        <f t="shared" si="1"/>
        <v>4.8780487804878048</v>
      </c>
      <c r="G28" s="38">
        <f t="shared" si="1"/>
        <v>-0.96618357487922701</v>
      </c>
      <c r="H28" s="38">
        <f t="shared" si="1"/>
        <v>0</v>
      </c>
      <c r="I28" s="38">
        <f t="shared" si="1"/>
        <v>4.3478260869565215</v>
      </c>
      <c r="J28" s="38">
        <f t="shared" si="1"/>
        <v>2.3809523809523809</v>
      </c>
      <c r="K28" s="38">
        <f t="shared" si="1"/>
        <v>10.526315789473683</v>
      </c>
      <c r="L28" s="38">
        <f t="shared" si="1"/>
        <v>0</v>
      </c>
      <c r="M28" s="38">
        <f t="shared" si="1"/>
        <v>6.3380281690140841</v>
      </c>
      <c r="N28" s="38">
        <f t="shared" si="1"/>
        <v>3.3333333333333335</v>
      </c>
      <c r="O28" s="38">
        <f t="shared" si="1"/>
        <v>5.161290322580645</v>
      </c>
      <c r="P28" s="38">
        <f t="shared" si="1"/>
        <v>0</v>
      </c>
      <c r="Q28" s="38">
        <f t="shared" si="1"/>
        <v>-3.225806451612903</v>
      </c>
      <c r="R28" s="38">
        <f t="shared" si="1"/>
        <v>0</v>
      </c>
      <c r="S28" s="38">
        <f t="shared" si="1"/>
        <v>-8.8235294117647065</v>
      </c>
      <c r="T28" s="38">
        <f t="shared" si="1"/>
        <v>10.810810810810811</v>
      </c>
      <c r="U28" s="38">
        <f t="shared" si="1"/>
        <v>-1.6129032258064515</v>
      </c>
      <c r="V28" s="38">
        <f t="shared" si="1"/>
        <v>-15.789473684210526</v>
      </c>
      <c r="W28" s="38">
        <f t="shared" si="1"/>
        <v>-17.647058823529413</v>
      </c>
      <c r="X28" s="38">
        <f t="shared" si="1"/>
        <v>-8.3333333333333321</v>
      </c>
      <c r="Y28" s="38">
        <f t="shared" si="1"/>
        <v>0</v>
      </c>
      <c r="Z28" s="38">
        <f t="shared" si="1"/>
        <v>0</v>
      </c>
      <c r="AA28" s="38">
        <f t="shared" si="1"/>
        <v>-2.2727272727272729</v>
      </c>
    </row>
    <row r="29" spans="1:27" x14ac:dyDescent="0.2">
      <c r="A29" s="13">
        <v>2015</v>
      </c>
      <c r="B29" s="38">
        <f t="shared" si="0"/>
        <v>2.8571428571428572</v>
      </c>
      <c r="C29" s="38">
        <f t="shared" si="0"/>
        <v>0</v>
      </c>
      <c r="D29" s="38">
        <f t="shared" si="1"/>
        <v>-4.3478260869565215</v>
      </c>
      <c r="E29" s="38">
        <f t="shared" si="1"/>
        <v>-4.8780487804878048</v>
      </c>
      <c r="F29" s="38">
        <f t="shared" si="1"/>
        <v>2.3255813953488373</v>
      </c>
      <c r="G29" s="38">
        <f t="shared" si="1"/>
        <v>-0.97560975609756095</v>
      </c>
      <c r="H29" s="38">
        <f t="shared" si="1"/>
        <v>-6.0344827586206895</v>
      </c>
      <c r="I29" s="38">
        <f t="shared" si="1"/>
        <v>-2.7777777777777777</v>
      </c>
      <c r="J29" s="38">
        <f t="shared" si="1"/>
        <v>0</v>
      </c>
      <c r="K29" s="38">
        <f t="shared" si="1"/>
        <v>-4.7619047619047619</v>
      </c>
      <c r="L29" s="38">
        <f t="shared" si="1"/>
        <v>12.5</v>
      </c>
      <c r="M29" s="38">
        <f t="shared" si="1"/>
        <v>-21.192052980132452</v>
      </c>
      <c r="N29" s="38">
        <f t="shared" si="1"/>
        <v>0</v>
      </c>
      <c r="O29" s="38">
        <f t="shared" si="1"/>
        <v>-3.6809815950920246</v>
      </c>
      <c r="P29" s="38">
        <f t="shared" si="1"/>
        <v>-1.0752688172043012</v>
      </c>
      <c r="Q29" s="38">
        <f t="shared" si="1"/>
        <v>6.666666666666667</v>
      </c>
      <c r="R29" s="38">
        <f t="shared" si="1"/>
        <v>0</v>
      </c>
      <c r="S29" s="38">
        <f t="shared" si="1"/>
        <v>-3.225806451612903</v>
      </c>
      <c r="T29" s="38">
        <f t="shared" si="1"/>
        <v>4.8780487804878048</v>
      </c>
      <c r="U29" s="38">
        <f t="shared" si="1"/>
        <v>4.918032786885246</v>
      </c>
      <c r="V29" s="38">
        <f t="shared" si="1"/>
        <v>31.25</v>
      </c>
      <c r="W29" s="38">
        <f t="shared" si="1"/>
        <v>-7.1428571428571423</v>
      </c>
      <c r="X29" s="38">
        <f t="shared" si="1"/>
        <v>-18.181818181818183</v>
      </c>
      <c r="Y29" s="38">
        <f t="shared" si="1"/>
        <v>0</v>
      </c>
      <c r="Z29" s="38">
        <f t="shared" si="1"/>
        <v>0</v>
      </c>
      <c r="AA29" s="38">
        <f t="shared" si="1"/>
        <v>1.1627906976744187</v>
      </c>
    </row>
    <row r="30" spans="1:27" x14ac:dyDescent="0.2">
      <c r="A30" s="13">
        <v>2016</v>
      </c>
      <c r="B30" s="38">
        <f t="shared" si="0"/>
        <v>2.7777777777777777</v>
      </c>
      <c r="C30" s="38">
        <f t="shared" si="0"/>
        <v>-15.384615384615385</v>
      </c>
      <c r="D30" s="38">
        <f t="shared" si="1"/>
        <v>0</v>
      </c>
      <c r="E30" s="38">
        <f t="shared" si="1"/>
        <v>5.1282051282051277</v>
      </c>
      <c r="F30" s="38">
        <f t="shared" si="1"/>
        <v>2.2727272727272729</v>
      </c>
      <c r="G30" s="38">
        <f t="shared" si="1"/>
        <v>1.4778325123152709</v>
      </c>
      <c r="H30" s="38">
        <f t="shared" si="1"/>
        <v>0</v>
      </c>
      <c r="I30" s="38">
        <f t="shared" si="1"/>
        <v>-1.4285714285714286</v>
      </c>
      <c r="J30" s="38">
        <f t="shared" si="1"/>
        <v>0.77519379844961245</v>
      </c>
      <c r="K30" s="38">
        <f t="shared" si="1"/>
        <v>-10</v>
      </c>
      <c r="L30" s="38">
        <f t="shared" si="1"/>
        <v>-11.111111111111111</v>
      </c>
      <c r="M30" s="38">
        <f t="shared" si="1"/>
        <v>-6.7226890756302522</v>
      </c>
      <c r="N30" s="38">
        <f t="shared" si="1"/>
        <v>-6.4516129032258061</v>
      </c>
      <c r="O30" s="38">
        <f t="shared" si="1"/>
        <v>-5.7324840764331215</v>
      </c>
      <c r="P30" s="38">
        <f t="shared" si="1"/>
        <v>-1.0869565217391304</v>
      </c>
      <c r="Q30" s="38">
        <f t="shared" si="1"/>
        <v>3.125</v>
      </c>
      <c r="R30" s="38">
        <f t="shared" si="1"/>
        <v>0</v>
      </c>
      <c r="S30" s="38">
        <f t="shared" si="1"/>
        <v>0</v>
      </c>
      <c r="T30" s="38">
        <f t="shared" si="1"/>
        <v>-4.6511627906976747</v>
      </c>
      <c r="U30" s="38">
        <f t="shared" si="1"/>
        <v>1.5625</v>
      </c>
      <c r="V30" s="38">
        <f t="shared" si="1"/>
        <v>-9.5238095238095237</v>
      </c>
      <c r="W30" s="38">
        <f t="shared" si="1"/>
        <v>15.384615384615385</v>
      </c>
      <c r="X30" s="38">
        <f t="shared" si="1"/>
        <v>0</v>
      </c>
      <c r="Y30" s="38">
        <f t="shared" si="1"/>
        <v>0</v>
      </c>
      <c r="Z30" s="38">
        <f t="shared" si="1"/>
        <v>0</v>
      </c>
      <c r="AA30" s="38">
        <f t="shared" si="1"/>
        <v>-2.2988505747126435</v>
      </c>
    </row>
    <row r="31" spans="1:27" x14ac:dyDescent="0.2">
      <c r="A31" s="13">
        <v>2017</v>
      </c>
      <c r="B31" s="38">
        <f t="shared" si="0"/>
        <v>-2.7027027027027026</v>
      </c>
      <c r="C31" s="38">
        <f t="shared" si="0"/>
        <v>0</v>
      </c>
      <c r="D31" s="38">
        <f t="shared" si="1"/>
        <v>9.0909090909090917</v>
      </c>
      <c r="E31" s="38">
        <f t="shared" si="1"/>
        <v>9.7560975609756095</v>
      </c>
      <c r="F31" s="38">
        <f t="shared" si="1"/>
        <v>4.4444444444444446</v>
      </c>
      <c r="G31" s="38">
        <f t="shared" si="1"/>
        <v>5.825242718446602</v>
      </c>
      <c r="H31" s="38">
        <f t="shared" si="1"/>
        <v>8.2568807339449553</v>
      </c>
      <c r="I31" s="38">
        <f t="shared" si="1"/>
        <v>-1.4492753623188406</v>
      </c>
      <c r="J31" s="38">
        <f t="shared" si="1"/>
        <v>9.2307692307692317</v>
      </c>
      <c r="K31" s="38">
        <f t="shared" si="1"/>
        <v>5.5555555555555554</v>
      </c>
      <c r="L31" s="38">
        <f t="shared" si="1"/>
        <v>12.5</v>
      </c>
      <c r="M31" s="38">
        <f t="shared" si="1"/>
        <v>28.828828828828829</v>
      </c>
      <c r="N31" s="38">
        <f t="shared" si="1"/>
        <v>24.137931034482758</v>
      </c>
      <c r="O31" s="38">
        <f t="shared" si="1"/>
        <v>33.783783783783782</v>
      </c>
      <c r="P31" s="38">
        <f t="shared" si="1"/>
        <v>3.296703296703297</v>
      </c>
      <c r="Q31" s="38">
        <f t="shared" si="1"/>
        <v>9.0909090909090917</v>
      </c>
      <c r="R31" s="38">
        <f t="shared" si="1"/>
        <v>-3.125</v>
      </c>
      <c r="S31" s="38">
        <f t="shared" ref="S31:AA31" si="2">((S15-S14)/S14)*100</f>
        <v>10</v>
      </c>
      <c r="T31" s="38">
        <f t="shared" si="2"/>
        <v>9.7560975609756095</v>
      </c>
      <c r="U31" s="38">
        <f t="shared" si="2"/>
        <v>-4.6153846153846159</v>
      </c>
      <c r="V31" s="38">
        <f t="shared" si="2"/>
        <v>-21.052631578947366</v>
      </c>
      <c r="W31" s="38">
        <f t="shared" si="2"/>
        <v>6.666666666666667</v>
      </c>
      <c r="X31" s="38">
        <f t="shared" si="2"/>
        <v>11.111111111111111</v>
      </c>
      <c r="Y31" s="38">
        <f t="shared" si="2"/>
        <v>0</v>
      </c>
      <c r="Z31" s="38">
        <f t="shared" si="2"/>
        <v>0</v>
      </c>
      <c r="AA31" s="38">
        <f t="shared" si="2"/>
        <v>3.5294117647058822</v>
      </c>
    </row>
    <row r="32" spans="1:27" x14ac:dyDescent="0.2">
      <c r="A32" s="36">
        <v>2018</v>
      </c>
      <c r="B32" s="38">
        <f t="shared" si="0"/>
        <v>0</v>
      </c>
      <c r="C32" s="38">
        <f t="shared" si="0"/>
        <v>0</v>
      </c>
      <c r="D32" s="38">
        <f t="shared" ref="D32:AA32" si="3">((D16-D15)/D15)*100</f>
        <v>0</v>
      </c>
      <c r="E32" s="38">
        <f t="shared" si="3"/>
        <v>-2.2222222222222223</v>
      </c>
      <c r="F32" s="38">
        <f t="shared" si="3"/>
        <v>2.1276595744680851</v>
      </c>
      <c r="G32" s="38">
        <f t="shared" si="3"/>
        <v>2.2935779816513762</v>
      </c>
      <c r="H32" s="38">
        <f t="shared" si="3"/>
        <v>-0.84745762711864403</v>
      </c>
      <c r="I32" s="38">
        <f t="shared" si="3"/>
        <v>1.4705882352941175</v>
      </c>
      <c r="J32" s="38">
        <f t="shared" si="3"/>
        <v>2.112676056338028</v>
      </c>
      <c r="K32" s="38">
        <f t="shared" si="3"/>
        <v>5.2631578947368416</v>
      </c>
      <c r="L32" s="38">
        <f t="shared" si="3"/>
        <v>0</v>
      </c>
      <c r="M32" s="38">
        <f t="shared" si="3"/>
        <v>-0.69930069930069927</v>
      </c>
      <c r="N32" s="38">
        <f t="shared" si="3"/>
        <v>5.5555555555555554</v>
      </c>
      <c r="O32" s="38">
        <f t="shared" si="3"/>
        <v>4.5454545454545459</v>
      </c>
      <c r="P32" s="38">
        <f t="shared" si="3"/>
        <v>5.3191489361702127</v>
      </c>
      <c r="Q32" s="38">
        <f t="shared" si="3"/>
        <v>2.7777777777777777</v>
      </c>
      <c r="R32" s="38">
        <f t="shared" si="3"/>
        <v>-6.4516129032258061</v>
      </c>
      <c r="S32" s="38">
        <f t="shared" si="3"/>
        <v>9.0909090909090917</v>
      </c>
      <c r="T32" s="38">
        <f t="shared" si="3"/>
        <v>-2.2222222222222223</v>
      </c>
      <c r="U32" s="38">
        <f t="shared" si="3"/>
        <v>-3.225806451612903</v>
      </c>
      <c r="V32" s="38">
        <f t="shared" si="3"/>
        <v>46.666666666666664</v>
      </c>
      <c r="W32" s="38">
        <f t="shared" si="3"/>
        <v>-6.25</v>
      </c>
      <c r="X32" s="38">
        <f t="shared" si="3"/>
        <v>-20</v>
      </c>
      <c r="Y32" s="38">
        <f t="shared" si="3"/>
        <v>0</v>
      </c>
      <c r="Z32" s="38">
        <f t="shared" si="3"/>
        <v>9.0909090909090917</v>
      </c>
      <c r="AA32" s="38">
        <f t="shared" si="3"/>
        <v>5.6818181818181817</v>
      </c>
    </row>
    <row r="33" spans="1:27" ht="34" x14ac:dyDescent="0.2">
      <c r="A33" s="34" t="s">
        <v>112</v>
      </c>
      <c r="B33" s="37">
        <f>AVERAGE(B21:B32)</f>
        <v>5.1069657319657322</v>
      </c>
      <c r="C33" s="37">
        <f>AVERAGE(C21:C32)</f>
        <v>5.3500666000665982</v>
      </c>
      <c r="D33" s="37">
        <f t="shared" ref="D33:AA33" si="4">AVERAGE(D21:D32)</f>
        <v>4.0224927574755958</v>
      </c>
      <c r="E33" s="37">
        <f t="shared" si="4"/>
        <v>2.0502741116834735</v>
      </c>
      <c r="F33" s="37">
        <f t="shared" si="4"/>
        <v>5.3147001661326527</v>
      </c>
      <c r="G33" s="37">
        <f t="shared" si="4"/>
        <v>2.5423646589178044</v>
      </c>
      <c r="H33" s="37">
        <f t="shared" si="4"/>
        <v>1.0120367327333588</v>
      </c>
      <c r="I33" s="37">
        <f t="shared" si="4"/>
        <v>3.4396736803163868</v>
      </c>
      <c r="J33" s="37">
        <f t="shared" si="4"/>
        <v>1.8449754341483713</v>
      </c>
      <c r="K33" s="37">
        <f t="shared" si="4"/>
        <v>3.3594402673350046</v>
      </c>
      <c r="L33" s="37">
        <f t="shared" si="4"/>
        <v>3.7367724867724861</v>
      </c>
      <c r="M33" s="37">
        <f t="shared" si="4"/>
        <v>2.8956451811614952</v>
      </c>
      <c r="N33" s="37">
        <f t="shared" si="4"/>
        <v>5.6780767224013351</v>
      </c>
      <c r="O33" s="37">
        <f t="shared" si="4"/>
        <v>6.7204025391237572</v>
      </c>
      <c r="P33" s="37">
        <f t="shared" si="4"/>
        <v>3.2373271944412898</v>
      </c>
      <c r="Q33" s="37">
        <f t="shared" si="4"/>
        <v>3.5561815350121804</v>
      </c>
      <c r="R33" s="37">
        <f t="shared" si="4"/>
        <v>0.86463311429709266</v>
      </c>
      <c r="S33" s="37">
        <f t="shared" si="4"/>
        <v>1.894749395878101</v>
      </c>
      <c r="T33" s="37">
        <f t="shared" si="4"/>
        <v>-0.8147524374312054</v>
      </c>
      <c r="U33" s="37">
        <f t="shared" si="4"/>
        <v>7.3744812109722213</v>
      </c>
      <c r="V33" s="37">
        <f t="shared" si="4"/>
        <v>5.4259730207872616</v>
      </c>
      <c r="W33" s="37">
        <f t="shared" si="4"/>
        <v>3.9973119201060374</v>
      </c>
      <c r="X33" s="37">
        <f t="shared" si="4"/>
        <v>-1.9498556998557</v>
      </c>
      <c r="Y33" s="37">
        <f t="shared" si="4"/>
        <v>1.0416666666666667</v>
      </c>
      <c r="Z33" s="37">
        <f t="shared" si="4"/>
        <v>3.5585016835016838</v>
      </c>
      <c r="AA33" s="37">
        <f t="shared" si="4"/>
        <v>2.6081271505230261</v>
      </c>
    </row>
  </sheetData>
  <mergeCells count="2">
    <mergeCell ref="A1:E1"/>
    <mergeCell ref="A19:G19"/>
  </mergeCells>
  <conditionalFormatting sqref="B20:AA32">
    <cfRule type="cellIs" dxfId="17" priority="7" operator="greaterThan">
      <formula>0</formula>
    </cfRule>
  </conditionalFormatting>
  <conditionalFormatting sqref="B21:AA32">
    <cfRule type="cellIs" dxfId="16" priority="4" operator="greaterThan">
      <formula>10</formula>
    </cfRule>
    <cfRule type="cellIs" dxfId="15" priority="5" operator="equal">
      <formula>0</formula>
    </cfRule>
    <cfRule type="cellIs" dxfId="14" priority="6" operator="lessThan">
      <formula>0</formula>
    </cfRule>
  </conditionalFormatting>
  <conditionalFormatting sqref="B33:AA33">
    <cfRule type="cellIs" dxfId="13" priority="1" operator="greaterThan">
      <formula>5</formula>
    </cfRule>
    <cfRule type="cellIs" dxfId="12" priority="2" operator="between">
      <formula>-5</formula>
      <formula>0</formula>
    </cfRule>
    <cfRule type="cellIs" dxfId="11" priority="3" operator="between">
      <formula>0</formula>
      <formula>5</formula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C3AA-58B4-994B-A4A1-4ABD76FD5204}">
  <dimension ref="A1:AB80"/>
  <sheetViews>
    <sheetView topLeftCell="A18" workbookViewId="0">
      <selection activeCell="A52" sqref="A52:G52"/>
    </sheetView>
  </sheetViews>
  <sheetFormatPr baseColWidth="10" defaultRowHeight="16" x14ac:dyDescent="0.2"/>
  <cols>
    <col min="2" max="2" width="11" bestFit="1" customWidth="1"/>
    <col min="3" max="3" width="9.5" customWidth="1"/>
    <col min="4" max="27" width="11" bestFit="1" customWidth="1"/>
    <col min="28" max="28" width="15.6640625" bestFit="1" customWidth="1"/>
  </cols>
  <sheetData>
    <row r="1" spans="1:27" ht="44" customHeight="1" x14ac:dyDescent="0.2">
      <c r="A1" s="52" t="s">
        <v>118</v>
      </c>
      <c r="B1" s="53"/>
      <c r="C1" s="53"/>
      <c r="D1" s="53"/>
      <c r="E1" s="54"/>
    </row>
    <row r="2" spans="1:27" s="24" customFormat="1" x14ac:dyDescent="0.2">
      <c r="B2" s="24">
        <v>111101</v>
      </c>
      <c r="C2" s="24">
        <v>111201</v>
      </c>
      <c r="D2" s="24">
        <v>111301</v>
      </c>
      <c r="E2" s="24">
        <v>111303</v>
      </c>
      <c r="F2" s="24">
        <v>111602</v>
      </c>
      <c r="G2" s="24">
        <v>112101</v>
      </c>
      <c r="H2" s="24">
        <v>112201</v>
      </c>
      <c r="I2" s="24">
        <v>112401</v>
      </c>
      <c r="J2" s="24">
        <v>112704</v>
      </c>
      <c r="K2" s="24">
        <v>114201</v>
      </c>
      <c r="L2" s="24">
        <v>114401</v>
      </c>
      <c r="M2" s="24">
        <v>114501</v>
      </c>
      <c r="N2" s="24">
        <v>114701</v>
      </c>
      <c r="O2" s="24">
        <v>115101</v>
      </c>
      <c r="P2" s="24">
        <v>115201</v>
      </c>
      <c r="Q2" s="24">
        <v>116101</v>
      </c>
      <c r="R2" s="24">
        <v>116103</v>
      </c>
      <c r="S2" s="24">
        <v>116104</v>
      </c>
      <c r="T2" s="24">
        <v>117101</v>
      </c>
      <c r="U2" s="23">
        <v>117103</v>
      </c>
      <c r="V2" s="24">
        <v>117106</v>
      </c>
      <c r="W2" s="24">
        <v>117401</v>
      </c>
      <c r="X2" s="24">
        <v>118101</v>
      </c>
      <c r="Y2" s="24">
        <v>122102</v>
      </c>
      <c r="Z2" s="24">
        <v>213201</v>
      </c>
      <c r="AA2" s="24">
        <v>2000001</v>
      </c>
    </row>
    <row r="3" spans="1:27" s="23" customFormat="1" ht="126" customHeight="1" x14ac:dyDescent="0.2">
      <c r="B3" s="23" t="s">
        <v>38</v>
      </c>
      <c r="C3" s="23" t="s">
        <v>41</v>
      </c>
      <c r="D3" s="23" t="s">
        <v>42</v>
      </c>
      <c r="E3" s="23" t="s">
        <v>43</v>
      </c>
      <c r="F3" s="23" t="s">
        <v>44</v>
      </c>
      <c r="G3" s="23" t="s">
        <v>45</v>
      </c>
      <c r="H3" s="23" t="s">
        <v>46</v>
      </c>
      <c r="I3" s="23" t="s">
        <v>47</v>
      </c>
      <c r="J3" s="23" t="s">
        <v>48</v>
      </c>
      <c r="K3" s="23" t="s">
        <v>49</v>
      </c>
      <c r="L3" s="23" t="s">
        <v>51</v>
      </c>
      <c r="M3" s="23" t="s">
        <v>54</v>
      </c>
      <c r="N3" s="23" t="s">
        <v>55</v>
      </c>
      <c r="O3" s="23" t="s">
        <v>58</v>
      </c>
      <c r="P3" s="23" t="s">
        <v>59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3" t="s">
        <v>65</v>
      </c>
      <c r="W3" s="23" t="s">
        <v>66</v>
      </c>
      <c r="X3" s="23" t="s">
        <v>67</v>
      </c>
      <c r="Y3" s="23" t="s">
        <v>68</v>
      </c>
      <c r="Z3" s="23" t="s">
        <v>111</v>
      </c>
      <c r="AA3" s="23" t="s">
        <v>73</v>
      </c>
    </row>
    <row r="4" spans="1:27" s="28" customFormat="1" x14ac:dyDescent="0.2">
      <c r="A4" s="29">
        <v>2006</v>
      </c>
      <c r="B4" s="26">
        <v>21</v>
      </c>
      <c r="C4" s="28">
        <v>7</v>
      </c>
      <c r="D4" s="28">
        <v>16</v>
      </c>
      <c r="E4" s="28">
        <v>39</v>
      </c>
      <c r="F4" s="28">
        <v>26</v>
      </c>
      <c r="G4" s="28">
        <v>166</v>
      </c>
      <c r="H4" s="28">
        <v>105</v>
      </c>
      <c r="I4" s="28">
        <v>47</v>
      </c>
      <c r="J4" s="28">
        <v>117</v>
      </c>
      <c r="K4" s="28">
        <v>14</v>
      </c>
      <c r="L4" s="28">
        <v>6</v>
      </c>
      <c r="M4" s="28">
        <v>111</v>
      </c>
      <c r="N4" s="28">
        <v>23</v>
      </c>
      <c r="O4" s="28">
        <v>104</v>
      </c>
      <c r="P4" s="28">
        <v>69</v>
      </c>
      <c r="Q4" s="28">
        <v>25</v>
      </c>
      <c r="R4" s="28">
        <v>27</v>
      </c>
      <c r="S4" s="28">
        <v>31</v>
      </c>
      <c r="T4" s="28">
        <v>58</v>
      </c>
      <c r="U4" s="28">
        <v>35</v>
      </c>
      <c r="V4" s="28">
        <v>14</v>
      </c>
      <c r="W4" s="28">
        <v>12</v>
      </c>
      <c r="X4" s="28">
        <v>22</v>
      </c>
      <c r="Y4" s="28">
        <v>8</v>
      </c>
      <c r="Z4" s="28">
        <v>8</v>
      </c>
      <c r="AA4" s="28">
        <v>69</v>
      </c>
    </row>
    <row r="5" spans="1:27" s="28" customFormat="1" x14ac:dyDescent="0.2">
      <c r="A5" s="29">
        <v>2007</v>
      </c>
      <c r="B5" s="26">
        <v>24</v>
      </c>
      <c r="C5" s="28">
        <v>9</v>
      </c>
      <c r="D5" s="28">
        <v>19</v>
      </c>
      <c r="E5" s="28">
        <v>44</v>
      </c>
      <c r="F5" s="28">
        <v>27</v>
      </c>
      <c r="G5" s="28">
        <v>169</v>
      </c>
      <c r="H5" s="28">
        <v>103</v>
      </c>
      <c r="I5" s="28">
        <v>54</v>
      </c>
      <c r="J5" s="28">
        <v>116</v>
      </c>
      <c r="K5" s="28">
        <v>16</v>
      </c>
      <c r="L5" s="28">
        <v>6</v>
      </c>
      <c r="M5" s="28">
        <v>123</v>
      </c>
      <c r="N5" s="28">
        <v>25</v>
      </c>
      <c r="O5" s="28">
        <v>116</v>
      </c>
      <c r="P5" s="28">
        <v>70</v>
      </c>
      <c r="Q5" s="28">
        <v>30</v>
      </c>
      <c r="R5" s="28">
        <v>31</v>
      </c>
      <c r="S5" s="28">
        <v>28</v>
      </c>
      <c r="T5" s="28">
        <v>40</v>
      </c>
      <c r="U5" s="28">
        <v>69</v>
      </c>
      <c r="V5" s="28">
        <v>14</v>
      </c>
      <c r="W5" s="28">
        <v>14</v>
      </c>
      <c r="X5" s="28">
        <v>22</v>
      </c>
      <c r="Y5" s="28">
        <v>8</v>
      </c>
      <c r="Z5" s="28">
        <v>9</v>
      </c>
      <c r="AA5" s="28">
        <v>79</v>
      </c>
    </row>
    <row r="6" spans="1:27" s="28" customFormat="1" x14ac:dyDescent="0.2">
      <c r="A6" s="29">
        <v>2008</v>
      </c>
      <c r="B6" s="26">
        <v>33</v>
      </c>
      <c r="C6" s="28">
        <v>13</v>
      </c>
      <c r="D6" s="28">
        <v>23</v>
      </c>
      <c r="E6" s="28">
        <v>54</v>
      </c>
      <c r="F6" s="28">
        <v>31</v>
      </c>
      <c r="G6" s="28">
        <v>176</v>
      </c>
      <c r="H6" s="28">
        <v>106</v>
      </c>
      <c r="I6" s="28">
        <v>61</v>
      </c>
      <c r="J6" s="28">
        <v>119</v>
      </c>
      <c r="K6" s="28">
        <v>18</v>
      </c>
      <c r="L6" s="28">
        <v>6</v>
      </c>
      <c r="M6" s="28">
        <v>135</v>
      </c>
      <c r="N6" s="28">
        <v>28</v>
      </c>
      <c r="O6" s="28">
        <v>115</v>
      </c>
      <c r="P6" s="28">
        <v>84</v>
      </c>
      <c r="Q6" s="28">
        <v>31</v>
      </c>
      <c r="R6" s="28">
        <v>31</v>
      </c>
      <c r="S6" s="28">
        <v>33</v>
      </c>
      <c r="T6" s="28">
        <v>36</v>
      </c>
      <c r="U6" s="28">
        <v>62</v>
      </c>
      <c r="V6" s="28">
        <v>17</v>
      </c>
      <c r="W6" s="28">
        <v>11</v>
      </c>
      <c r="X6" s="28">
        <v>21</v>
      </c>
      <c r="Y6" s="28">
        <v>8</v>
      </c>
      <c r="Z6" s="28">
        <v>9</v>
      </c>
      <c r="AA6" s="28">
        <v>80</v>
      </c>
    </row>
    <row r="7" spans="1:27" s="28" customFormat="1" x14ac:dyDescent="0.2">
      <c r="A7" s="29">
        <v>2009</v>
      </c>
      <c r="B7" s="26">
        <v>36</v>
      </c>
      <c r="C7" s="28">
        <v>10</v>
      </c>
      <c r="D7" s="28">
        <v>20</v>
      </c>
      <c r="E7" s="28">
        <v>39</v>
      </c>
      <c r="F7" s="28">
        <v>31</v>
      </c>
      <c r="G7" s="28">
        <v>179</v>
      </c>
      <c r="H7" s="28">
        <v>106</v>
      </c>
      <c r="I7" s="28">
        <v>58</v>
      </c>
      <c r="J7" s="28">
        <v>118</v>
      </c>
      <c r="K7" s="28">
        <v>16</v>
      </c>
      <c r="L7" s="28">
        <v>6</v>
      </c>
      <c r="M7" s="28">
        <v>112</v>
      </c>
      <c r="N7" s="28">
        <v>26</v>
      </c>
      <c r="O7" s="28">
        <v>96</v>
      </c>
      <c r="P7" s="28">
        <v>84</v>
      </c>
      <c r="Q7" s="28">
        <v>30</v>
      </c>
      <c r="R7" s="28">
        <v>31</v>
      </c>
      <c r="S7" s="28">
        <v>26</v>
      </c>
      <c r="T7" s="28">
        <v>35</v>
      </c>
      <c r="U7" s="28">
        <v>52</v>
      </c>
      <c r="V7" s="28">
        <v>17</v>
      </c>
      <c r="W7" s="28">
        <v>10</v>
      </c>
      <c r="X7" s="28">
        <v>20</v>
      </c>
      <c r="Y7" s="28">
        <v>8</v>
      </c>
      <c r="Z7" s="28">
        <v>9</v>
      </c>
      <c r="AA7" s="28">
        <v>82</v>
      </c>
    </row>
    <row r="8" spans="1:27" s="28" customFormat="1" x14ac:dyDescent="0.2">
      <c r="A8" s="29">
        <v>2010</v>
      </c>
      <c r="B8" s="26">
        <v>34</v>
      </c>
      <c r="C8" s="28">
        <v>9</v>
      </c>
      <c r="D8" s="28">
        <v>18</v>
      </c>
      <c r="E8" s="28">
        <v>34</v>
      </c>
      <c r="F8" s="28">
        <v>32</v>
      </c>
      <c r="G8" s="28">
        <v>176</v>
      </c>
      <c r="H8" s="28">
        <v>100</v>
      </c>
      <c r="I8" s="28">
        <v>57</v>
      </c>
      <c r="J8" s="28">
        <v>117</v>
      </c>
      <c r="K8" s="28">
        <v>16</v>
      </c>
      <c r="L8" s="28">
        <v>6</v>
      </c>
      <c r="M8" s="28">
        <v>120</v>
      </c>
      <c r="N8" s="28">
        <v>25</v>
      </c>
      <c r="O8" s="28">
        <v>118</v>
      </c>
      <c r="P8" s="28">
        <v>80</v>
      </c>
      <c r="Q8" s="28">
        <v>31</v>
      </c>
      <c r="R8" s="28">
        <v>27</v>
      </c>
      <c r="S8" s="28">
        <v>25</v>
      </c>
      <c r="T8" s="28">
        <v>42</v>
      </c>
      <c r="U8" s="28">
        <v>61</v>
      </c>
      <c r="V8" s="28">
        <v>16</v>
      </c>
      <c r="W8" s="28">
        <v>13</v>
      </c>
      <c r="X8" s="28">
        <v>18</v>
      </c>
      <c r="Y8" s="28">
        <v>8</v>
      </c>
      <c r="Z8" s="28">
        <v>10</v>
      </c>
      <c r="AA8" s="28">
        <v>84</v>
      </c>
    </row>
    <row r="9" spans="1:27" s="28" customFormat="1" x14ac:dyDescent="0.2">
      <c r="A9" s="29">
        <v>2011</v>
      </c>
      <c r="B9" s="26">
        <v>33</v>
      </c>
      <c r="C9" s="28">
        <v>11</v>
      </c>
      <c r="D9" s="28">
        <v>22</v>
      </c>
      <c r="E9" s="28">
        <v>43</v>
      </c>
      <c r="F9" s="28">
        <v>35</v>
      </c>
      <c r="G9" s="28">
        <v>181</v>
      </c>
      <c r="H9" s="28">
        <v>100</v>
      </c>
      <c r="I9" s="28">
        <v>58</v>
      </c>
      <c r="J9" s="28">
        <v>116</v>
      </c>
      <c r="K9" s="28">
        <v>18</v>
      </c>
      <c r="L9" s="28">
        <v>7</v>
      </c>
      <c r="M9" s="28">
        <v>122</v>
      </c>
      <c r="N9" s="28">
        <v>23</v>
      </c>
      <c r="O9" s="28">
        <v>139</v>
      </c>
      <c r="P9" s="28">
        <v>89</v>
      </c>
      <c r="Q9" s="28">
        <v>28</v>
      </c>
      <c r="R9" s="28">
        <v>27</v>
      </c>
      <c r="S9" s="28">
        <v>29</v>
      </c>
      <c r="T9" s="28">
        <v>30</v>
      </c>
      <c r="U9" s="28">
        <v>53</v>
      </c>
      <c r="V9" s="28">
        <v>16</v>
      </c>
      <c r="W9" s="28">
        <v>14</v>
      </c>
      <c r="X9" s="28">
        <v>22</v>
      </c>
      <c r="Y9" s="28">
        <v>8</v>
      </c>
      <c r="Z9" s="28">
        <v>10</v>
      </c>
      <c r="AA9" s="28">
        <v>87</v>
      </c>
    </row>
    <row r="10" spans="1:27" s="28" customFormat="1" x14ac:dyDescent="0.2">
      <c r="A10" s="29">
        <v>2012</v>
      </c>
      <c r="B10" s="26">
        <v>34</v>
      </c>
      <c r="C10" s="28">
        <v>12</v>
      </c>
      <c r="D10" s="28">
        <v>23</v>
      </c>
      <c r="E10" s="28">
        <v>44</v>
      </c>
      <c r="F10" s="28">
        <v>38</v>
      </c>
      <c r="G10" s="28">
        <v>201</v>
      </c>
      <c r="H10" s="28">
        <v>109</v>
      </c>
      <c r="I10" s="28">
        <v>63</v>
      </c>
      <c r="J10" s="28">
        <v>122</v>
      </c>
      <c r="K10" s="28">
        <v>19</v>
      </c>
      <c r="L10" s="28">
        <v>7</v>
      </c>
      <c r="M10" s="28">
        <v>128</v>
      </c>
      <c r="N10" s="28">
        <v>36</v>
      </c>
      <c r="O10" s="28">
        <v>137</v>
      </c>
      <c r="P10" s="28">
        <v>90</v>
      </c>
      <c r="Q10" s="28">
        <v>30</v>
      </c>
      <c r="R10" s="28">
        <v>31</v>
      </c>
      <c r="S10" s="28">
        <v>31</v>
      </c>
      <c r="T10" s="28">
        <v>38</v>
      </c>
      <c r="U10" s="28">
        <v>59</v>
      </c>
      <c r="V10" s="28">
        <v>17</v>
      </c>
      <c r="W10" s="28">
        <v>11</v>
      </c>
      <c r="X10" s="28">
        <v>24</v>
      </c>
      <c r="Y10" s="28">
        <v>9</v>
      </c>
      <c r="Z10" s="28">
        <v>10</v>
      </c>
      <c r="AA10" s="28">
        <v>90</v>
      </c>
    </row>
    <row r="11" spans="1:27" s="28" customFormat="1" x14ac:dyDescent="0.2">
      <c r="A11" s="29">
        <v>2013</v>
      </c>
      <c r="B11" s="26">
        <v>35</v>
      </c>
      <c r="C11" s="28">
        <v>13</v>
      </c>
      <c r="D11" s="28">
        <v>23</v>
      </c>
      <c r="E11" s="28">
        <v>42</v>
      </c>
      <c r="F11" s="28">
        <v>41</v>
      </c>
      <c r="G11" s="28">
        <v>207</v>
      </c>
      <c r="H11" s="28">
        <v>116</v>
      </c>
      <c r="I11" s="28">
        <v>69</v>
      </c>
      <c r="J11" s="28">
        <v>126</v>
      </c>
      <c r="K11" s="28">
        <v>19</v>
      </c>
      <c r="L11" s="28">
        <v>8</v>
      </c>
      <c r="M11" s="28">
        <v>142</v>
      </c>
      <c r="N11" s="28">
        <v>30</v>
      </c>
      <c r="O11" s="28">
        <v>155</v>
      </c>
      <c r="P11" s="28">
        <v>93</v>
      </c>
      <c r="Q11" s="28">
        <v>31</v>
      </c>
      <c r="R11" s="28">
        <v>32</v>
      </c>
      <c r="S11" s="28">
        <v>34</v>
      </c>
      <c r="T11" s="28">
        <v>37</v>
      </c>
      <c r="U11" s="28">
        <v>62</v>
      </c>
      <c r="V11" s="28">
        <v>19</v>
      </c>
      <c r="W11" s="28">
        <v>17</v>
      </c>
      <c r="X11" s="28">
        <v>24</v>
      </c>
      <c r="Y11" s="28">
        <v>9</v>
      </c>
      <c r="Z11" s="28">
        <v>11</v>
      </c>
      <c r="AA11" s="28">
        <v>88</v>
      </c>
    </row>
    <row r="12" spans="1:27" s="28" customFormat="1" x14ac:dyDescent="0.2">
      <c r="A12" s="29">
        <v>2014</v>
      </c>
      <c r="B12" s="26">
        <v>35</v>
      </c>
      <c r="C12" s="28">
        <v>13</v>
      </c>
      <c r="D12" s="28">
        <v>23</v>
      </c>
      <c r="E12" s="28">
        <v>41</v>
      </c>
      <c r="F12" s="28">
        <v>43</v>
      </c>
      <c r="G12" s="28">
        <v>205</v>
      </c>
      <c r="H12" s="28">
        <v>116</v>
      </c>
      <c r="I12" s="28">
        <v>72</v>
      </c>
      <c r="J12" s="28">
        <v>129</v>
      </c>
      <c r="K12" s="28">
        <v>21</v>
      </c>
      <c r="L12" s="28">
        <v>8</v>
      </c>
      <c r="M12" s="28">
        <v>151</v>
      </c>
      <c r="N12" s="28">
        <v>31</v>
      </c>
      <c r="O12" s="28">
        <v>163</v>
      </c>
      <c r="P12" s="28">
        <v>93</v>
      </c>
      <c r="Q12" s="28">
        <v>30</v>
      </c>
      <c r="R12" s="28">
        <v>32</v>
      </c>
      <c r="S12" s="28">
        <v>31</v>
      </c>
      <c r="T12" s="28">
        <v>41</v>
      </c>
      <c r="U12" s="28">
        <v>61</v>
      </c>
      <c r="V12" s="28">
        <v>16</v>
      </c>
      <c r="W12" s="28">
        <v>14</v>
      </c>
      <c r="X12" s="28">
        <v>22</v>
      </c>
      <c r="Y12" s="28">
        <v>9</v>
      </c>
      <c r="Z12" s="28">
        <v>11</v>
      </c>
      <c r="AA12" s="28">
        <v>86</v>
      </c>
    </row>
    <row r="13" spans="1:27" s="28" customFormat="1" x14ac:dyDescent="0.2">
      <c r="A13" s="29">
        <v>2015</v>
      </c>
      <c r="B13" s="26">
        <v>36</v>
      </c>
      <c r="C13" s="28">
        <v>13</v>
      </c>
      <c r="D13" s="28">
        <v>22</v>
      </c>
      <c r="E13" s="28">
        <v>39</v>
      </c>
      <c r="F13" s="28">
        <v>44</v>
      </c>
      <c r="G13" s="28">
        <v>203</v>
      </c>
      <c r="H13" s="28">
        <v>109</v>
      </c>
      <c r="I13" s="28">
        <v>70</v>
      </c>
      <c r="J13" s="28">
        <v>129</v>
      </c>
      <c r="K13" s="28">
        <v>20</v>
      </c>
      <c r="L13" s="28">
        <v>9</v>
      </c>
      <c r="M13" s="28">
        <v>119</v>
      </c>
      <c r="N13" s="28">
        <v>31</v>
      </c>
      <c r="O13" s="28">
        <v>157</v>
      </c>
      <c r="P13" s="28">
        <v>92</v>
      </c>
      <c r="Q13" s="28">
        <v>32</v>
      </c>
      <c r="R13" s="28">
        <v>32</v>
      </c>
      <c r="S13" s="28">
        <v>30</v>
      </c>
      <c r="T13" s="28">
        <v>43</v>
      </c>
      <c r="U13" s="28">
        <v>64</v>
      </c>
      <c r="V13" s="28">
        <v>21</v>
      </c>
      <c r="W13" s="28">
        <v>13</v>
      </c>
      <c r="X13" s="28">
        <v>18</v>
      </c>
      <c r="Y13" s="28">
        <v>9</v>
      </c>
      <c r="Z13" s="28">
        <v>11</v>
      </c>
      <c r="AA13" s="28">
        <v>87</v>
      </c>
    </row>
    <row r="14" spans="1:27" s="28" customFormat="1" x14ac:dyDescent="0.2">
      <c r="A14" s="29">
        <v>2016</v>
      </c>
      <c r="B14" s="26">
        <v>37</v>
      </c>
      <c r="C14" s="28">
        <v>11</v>
      </c>
      <c r="D14" s="28">
        <v>22</v>
      </c>
      <c r="E14" s="28">
        <v>41</v>
      </c>
      <c r="F14" s="28">
        <v>45</v>
      </c>
      <c r="G14" s="28">
        <v>206</v>
      </c>
      <c r="H14" s="28">
        <v>109</v>
      </c>
      <c r="I14" s="28">
        <v>69</v>
      </c>
      <c r="J14" s="28">
        <v>130</v>
      </c>
      <c r="K14" s="28">
        <v>18</v>
      </c>
      <c r="L14" s="28">
        <v>8</v>
      </c>
      <c r="M14" s="28">
        <v>111</v>
      </c>
      <c r="N14" s="28">
        <v>29</v>
      </c>
      <c r="O14" s="28">
        <v>148</v>
      </c>
      <c r="P14" s="28">
        <v>91</v>
      </c>
      <c r="Q14" s="28">
        <v>33</v>
      </c>
      <c r="R14" s="28">
        <v>32</v>
      </c>
      <c r="S14" s="28">
        <v>30</v>
      </c>
      <c r="T14" s="28">
        <v>41</v>
      </c>
      <c r="U14" s="28">
        <v>65</v>
      </c>
      <c r="V14" s="28">
        <v>19</v>
      </c>
      <c r="W14" s="28">
        <v>15</v>
      </c>
      <c r="X14" s="28">
        <v>18</v>
      </c>
      <c r="Y14" s="28">
        <v>9</v>
      </c>
      <c r="Z14" s="28">
        <v>11</v>
      </c>
      <c r="AA14" s="28">
        <v>85</v>
      </c>
    </row>
    <row r="15" spans="1:27" s="28" customFormat="1" x14ac:dyDescent="0.2">
      <c r="A15" s="29">
        <v>2017</v>
      </c>
      <c r="B15" s="26">
        <v>36</v>
      </c>
      <c r="C15" s="28">
        <v>11</v>
      </c>
      <c r="D15" s="28">
        <v>24</v>
      </c>
      <c r="E15" s="28">
        <v>45</v>
      </c>
      <c r="F15" s="28">
        <v>47</v>
      </c>
      <c r="G15" s="28">
        <v>218</v>
      </c>
      <c r="H15" s="28">
        <v>118</v>
      </c>
      <c r="I15" s="28">
        <v>68</v>
      </c>
      <c r="J15" s="28">
        <v>142</v>
      </c>
      <c r="K15" s="28">
        <v>19</v>
      </c>
      <c r="L15" s="28">
        <v>9</v>
      </c>
      <c r="M15" s="28">
        <v>143</v>
      </c>
      <c r="N15" s="28">
        <v>36</v>
      </c>
      <c r="O15" s="28">
        <v>198</v>
      </c>
      <c r="P15" s="28">
        <v>94</v>
      </c>
      <c r="Q15" s="28">
        <v>36</v>
      </c>
      <c r="R15" s="28">
        <v>31</v>
      </c>
      <c r="S15" s="28">
        <v>33</v>
      </c>
      <c r="T15" s="28">
        <v>45</v>
      </c>
      <c r="U15" s="28">
        <v>62</v>
      </c>
      <c r="V15" s="28">
        <v>15</v>
      </c>
      <c r="W15" s="28">
        <v>16</v>
      </c>
      <c r="X15" s="28">
        <v>20</v>
      </c>
      <c r="Y15" s="28">
        <v>9</v>
      </c>
      <c r="Z15" s="28">
        <v>11</v>
      </c>
      <c r="AA15" s="28">
        <v>88</v>
      </c>
    </row>
    <row r="16" spans="1:27" s="28" customFormat="1" x14ac:dyDescent="0.2">
      <c r="A16" s="29">
        <v>2018</v>
      </c>
      <c r="B16" s="26">
        <v>36</v>
      </c>
      <c r="C16" s="28">
        <v>11</v>
      </c>
      <c r="D16" s="28">
        <v>24</v>
      </c>
      <c r="E16" s="28">
        <v>44</v>
      </c>
      <c r="F16" s="28">
        <v>48</v>
      </c>
      <c r="G16" s="28">
        <v>223</v>
      </c>
      <c r="H16" s="28">
        <v>117</v>
      </c>
      <c r="I16" s="28">
        <v>69</v>
      </c>
      <c r="J16" s="28">
        <v>145</v>
      </c>
      <c r="K16" s="28">
        <v>20</v>
      </c>
      <c r="L16" s="28">
        <v>9</v>
      </c>
      <c r="M16" s="28">
        <v>142</v>
      </c>
      <c r="N16" s="28">
        <v>38</v>
      </c>
      <c r="O16" s="28">
        <v>207</v>
      </c>
      <c r="P16" s="28">
        <v>99</v>
      </c>
      <c r="Q16" s="28">
        <v>37</v>
      </c>
      <c r="R16" s="28">
        <v>29</v>
      </c>
      <c r="S16" s="28">
        <v>36</v>
      </c>
      <c r="T16" s="28">
        <v>44</v>
      </c>
      <c r="U16" s="28">
        <v>60</v>
      </c>
      <c r="V16" s="28">
        <v>22</v>
      </c>
      <c r="W16" s="28">
        <v>15</v>
      </c>
      <c r="X16" s="28">
        <v>16</v>
      </c>
      <c r="Y16" s="28">
        <v>9</v>
      </c>
      <c r="Z16" s="28">
        <v>12</v>
      </c>
      <c r="AA16" s="28">
        <v>93</v>
      </c>
    </row>
    <row r="17" spans="1:28" ht="18" customHeight="1" x14ac:dyDescent="0.2"/>
    <row r="18" spans="1:28" ht="23" customHeight="1" x14ac:dyDescent="0.2"/>
    <row r="19" spans="1:28" ht="37" customHeight="1" x14ac:dyDescent="0.2">
      <c r="A19" s="50" t="s">
        <v>119</v>
      </c>
      <c r="B19" s="50"/>
      <c r="C19" s="50"/>
      <c r="D19" s="50"/>
      <c r="E19" s="50"/>
      <c r="F19" s="51"/>
      <c r="G19" s="51"/>
      <c r="I19" s="40" t="s">
        <v>120</v>
      </c>
      <c r="J19" s="41" t="s">
        <v>121</v>
      </c>
      <c r="K19" s="42" t="s">
        <v>122</v>
      </c>
      <c r="L19" s="43" t="s">
        <v>123</v>
      </c>
    </row>
    <row r="20" spans="1:28" x14ac:dyDescent="0.2">
      <c r="A20" s="13">
        <v>2006</v>
      </c>
      <c r="B20" s="22"/>
    </row>
    <row r="21" spans="1:28" x14ac:dyDescent="0.2">
      <c r="A21" s="13">
        <v>2007</v>
      </c>
      <c r="B21" s="30">
        <f t="shared" ref="B21:C32" si="0">((B5-B4)/B4)*100</f>
        <v>14.285714285714285</v>
      </c>
      <c r="C21" s="30">
        <f t="shared" si="0"/>
        <v>28.571428571428569</v>
      </c>
      <c r="D21" s="30">
        <f t="shared" ref="D21:AA21" si="1">((D5-D4)/D4)*100</f>
        <v>18.75</v>
      </c>
      <c r="E21" s="30">
        <f t="shared" si="1"/>
        <v>12.820512820512819</v>
      </c>
      <c r="F21" s="30">
        <f t="shared" si="1"/>
        <v>3.8461538461538463</v>
      </c>
      <c r="G21" s="30">
        <f t="shared" si="1"/>
        <v>1.8072289156626504</v>
      </c>
      <c r="H21" s="30">
        <f t="shared" si="1"/>
        <v>-1.9047619047619049</v>
      </c>
      <c r="I21" s="30">
        <f t="shared" si="1"/>
        <v>14.893617021276595</v>
      </c>
      <c r="J21" s="30">
        <f t="shared" si="1"/>
        <v>-0.85470085470085477</v>
      </c>
      <c r="K21" s="30">
        <f t="shared" si="1"/>
        <v>14.285714285714285</v>
      </c>
      <c r="L21" s="30">
        <f t="shared" si="1"/>
        <v>0</v>
      </c>
      <c r="M21" s="30">
        <f t="shared" si="1"/>
        <v>10.810810810810811</v>
      </c>
      <c r="N21" s="30">
        <f t="shared" si="1"/>
        <v>8.695652173913043</v>
      </c>
      <c r="O21" s="30">
        <f t="shared" si="1"/>
        <v>11.538461538461538</v>
      </c>
      <c r="P21" s="30">
        <f t="shared" si="1"/>
        <v>1.4492753623188406</v>
      </c>
      <c r="Q21" s="30">
        <f t="shared" si="1"/>
        <v>20</v>
      </c>
      <c r="R21" s="30">
        <f t="shared" si="1"/>
        <v>14.814814814814813</v>
      </c>
      <c r="S21" s="30">
        <f t="shared" si="1"/>
        <v>-9.67741935483871</v>
      </c>
      <c r="T21" s="30">
        <f t="shared" si="1"/>
        <v>-31.03448275862069</v>
      </c>
      <c r="U21" s="30">
        <f t="shared" si="1"/>
        <v>97.142857142857139</v>
      </c>
      <c r="V21" s="30">
        <f t="shared" si="1"/>
        <v>0</v>
      </c>
      <c r="W21" s="30">
        <f t="shared" si="1"/>
        <v>16.666666666666664</v>
      </c>
      <c r="X21" s="30">
        <f t="shared" si="1"/>
        <v>0</v>
      </c>
      <c r="Y21" s="30">
        <f t="shared" si="1"/>
        <v>0</v>
      </c>
      <c r="Z21" s="30">
        <f t="shared" si="1"/>
        <v>12.5</v>
      </c>
      <c r="AA21" s="30">
        <f t="shared" si="1"/>
        <v>14.492753623188406</v>
      </c>
      <c r="AB21" s="31"/>
    </row>
    <row r="22" spans="1:28" x14ac:dyDescent="0.2">
      <c r="A22" s="13">
        <v>2008</v>
      </c>
      <c r="B22" s="30">
        <f t="shared" si="0"/>
        <v>37.5</v>
      </c>
      <c r="C22" s="30">
        <f t="shared" si="0"/>
        <v>44.444444444444443</v>
      </c>
      <c r="D22" s="30">
        <f t="shared" ref="D22:AA22" si="2">((D6-D5)/D5)*100</f>
        <v>21.052631578947366</v>
      </c>
      <c r="E22" s="30">
        <f t="shared" si="2"/>
        <v>22.727272727272727</v>
      </c>
      <c r="F22" s="30">
        <f t="shared" si="2"/>
        <v>14.814814814814813</v>
      </c>
      <c r="G22" s="30">
        <f t="shared" si="2"/>
        <v>4.1420118343195274</v>
      </c>
      <c r="H22" s="30">
        <f t="shared" si="2"/>
        <v>2.912621359223301</v>
      </c>
      <c r="I22" s="30">
        <f t="shared" si="2"/>
        <v>12.962962962962962</v>
      </c>
      <c r="J22" s="30">
        <f t="shared" si="2"/>
        <v>2.5862068965517242</v>
      </c>
      <c r="K22" s="30">
        <f t="shared" si="2"/>
        <v>12.5</v>
      </c>
      <c r="L22" s="30">
        <f t="shared" si="2"/>
        <v>0</v>
      </c>
      <c r="M22" s="30">
        <f t="shared" si="2"/>
        <v>9.7560975609756095</v>
      </c>
      <c r="N22" s="30">
        <f t="shared" si="2"/>
        <v>12</v>
      </c>
      <c r="O22" s="30">
        <f t="shared" si="2"/>
        <v>-0.86206896551724133</v>
      </c>
      <c r="P22" s="30">
        <f t="shared" si="2"/>
        <v>20</v>
      </c>
      <c r="Q22" s="30">
        <f t="shared" si="2"/>
        <v>3.3333333333333335</v>
      </c>
      <c r="R22" s="30">
        <f t="shared" si="2"/>
        <v>0</v>
      </c>
      <c r="S22" s="30">
        <f t="shared" si="2"/>
        <v>17.857142857142858</v>
      </c>
      <c r="T22" s="30">
        <f t="shared" si="2"/>
        <v>-10</v>
      </c>
      <c r="U22" s="30">
        <f t="shared" si="2"/>
        <v>-10.144927536231885</v>
      </c>
      <c r="V22" s="30">
        <f t="shared" si="2"/>
        <v>21.428571428571427</v>
      </c>
      <c r="W22" s="30">
        <f t="shared" si="2"/>
        <v>-21.428571428571427</v>
      </c>
      <c r="X22" s="30">
        <f t="shared" si="2"/>
        <v>-4.5454545454545459</v>
      </c>
      <c r="Y22" s="30">
        <f t="shared" si="2"/>
        <v>0</v>
      </c>
      <c r="Z22" s="30">
        <f t="shared" si="2"/>
        <v>0</v>
      </c>
      <c r="AA22" s="30">
        <f t="shared" si="2"/>
        <v>1.2658227848101267</v>
      </c>
      <c r="AB22" s="31"/>
    </row>
    <row r="23" spans="1:28" x14ac:dyDescent="0.2">
      <c r="A23" s="13">
        <v>2009</v>
      </c>
      <c r="B23" s="30">
        <f t="shared" si="0"/>
        <v>9.0909090909090917</v>
      </c>
      <c r="C23" s="30">
        <f t="shared" si="0"/>
        <v>-23.076923076923077</v>
      </c>
      <c r="D23" s="30">
        <f t="shared" ref="D23:AA23" si="3">((D7-D6)/D6)*100</f>
        <v>-13.043478260869565</v>
      </c>
      <c r="E23" s="30">
        <f t="shared" si="3"/>
        <v>-27.777777777777779</v>
      </c>
      <c r="F23" s="30">
        <f t="shared" si="3"/>
        <v>0</v>
      </c>
      <c r="G23" s="30">
        <f t="shared" si="3"/>
        <v>1.7045454545454544</v>
      </c>
      <c r="H23" s="30">
        <f t="shared" si="3"/>
        <v>0</v>
      </c>
      <c r="I23" s="30">
        <f t="shared" si="3"/>
        <v>-4.918032786885246</v>
      </c>
      <c r="J23" s="30">
        <f t="shared" si="3"/>
        <v>-0.84033613445378152</v>
      </c>
      <c r="K23" s="30">
        <f t="shared" si="3"/>
        <v>-11.111111111111111</v>
      </c>
      <c r="L23" s="30">
        <f t="shared" si="3"/>
        <v>0</v>
      </c>
      <c r="M23" s="30">
        <f t="shared" si="3"/>
        <v>-17.037037037037038</v>
      </c>
      <c r="N23" s="30">
        <f t="shared" si="3"/>
        <v>-7.1428571428571423</v>
      </c>
      <c r="O23" s="30">
        <f t="shared" si="3"/>
        <v>-16.521739130434781</v>
      </c>
      <c r="P23" s="30">
        <f t="shared" si="3"/>
        <v>0</v>
      </c>
      <c r="Q23" s="30">
        <f t="shared" si="3"/>
        <v>-3.225806451612903</v>
      </c>
      <c r="R23" s="30">
        <f t="shared" si="3"/>
        <v>0</v>
      </c>
      <c r="S23" s="30">
        <f t="shared" si="3"/>
        <v>-21.212121212121211</v>
      </c>
      <c r="T23" s="30">
        <f t="shared" si="3"/>
        <v>-2.7777777777777777</v>
      </c>
      <c r="U23" s="30">
        <f t="shared" si="3"/>
        <v>-16.129032258064516</v>
      </c>
      <c r="V23" s="30">
        <f t="shared" si="3"/>
        <v>0</v>
      </c>
      <c r="W23" s="30">
        <f t="shared" si="3"/>
        <v>-9.0909090909090917</v>
      </c>
      <c r="X23" s="30">
        <f t="shared" si="3"/>
        <v>-4.7619047619047619</v>
      </c>
      <c r="Y23" s="30">
        <f t="shared" si="3"/>
        <v>0</v>
      </c>
      <c r="Z23" s="30">
        <f t="shared" si="3"/>
        <v>0</v>
      </c>
      <c r="AA23" s="30">
        <f t="shared" si="3"/>
        <v>2.5</v>
      </c>
      <c r="AB23" s="31"/>
    </row>
    <row r="24" spans="1:28" x14ac:dyDescent="0.2">
      <c r="A24" s="13">
        <v>2010</v>
      </c>
      <c r="B24" s="30">
        <f t="shared" si="0"/>
        <v>-5.5555555555555554</v>
      </c>
      <c r="C24" s="30">
        <f t="shared" si="0"/>
        <v>-10</v>
      </c>
      <c r="D24" s="30">
        <f t="shared" ref="D24:AA24" si="4">((D8-D7)/D7)*100</f>
        <v>-10</v>
      </c>
      <c r="E24" s="30">
        <f t="shared" si="4"/>
        <v>-12.820512820512819</v>
      </c>
      <c r="F24" s="30">
        <f t="shared" si="4"/>
        <v>3.225806451612903</v>
      </c>
      <c r="G24" s="30">
        <f t="shared" si="4"/>
        <v>-1.6759776536312849</v>
      </c>
      <c r="H24" s="30">
        <f t="shared" si="4"/>
        <v>-5.6603773584905666</v>
      </c>
      <c r="I24" s="30">
        <f t="shared" si="4"/>
        <v>-1.7241379310344827</v>
      </c>
      <c r="J24" s="30">
        <f t="shared" si="4"/>
        <v>-0.84745762711864403</v>
      </c>
      <c r="K24" s="30">
        <f t="shared" si="4"/>
        <v>0</v>
      </c>
      <c r="L24" s="30">
        <f t="shared" si="4"/>
        <v>0</v>
      </c>
      <c r="M24" s="30">
        <f t="shared" si="4"/>
        <v>7.1428571428571423</v>
      </c>
      <c r="N24" s="30">
        <f t="shared" si="4"/>
        <v>-3.8461538461538463</v>
      </c>
      <c r="O24" s="30">
        <f t="shared" si="4"/>
        <v>22.916666666666664</v>
      </c>
      <c r="P24" s="30">
        <f t="shared" si="4"/>
        <v>-4.7619047619047619</v>
      </c>
      <c r="Q24" s="30">
        <f t="shared" si="4"/>
        <v>3.3333333333333335</v>
      </c>
      <c r="R24" s="30">
        <f t="shared" si="4"/>
        <v>-12.903225806451612</v>
      </c>
      <c r="S24" s="30">
        <f t="shared" si="4"/>
        <v>-3.8461538461538463</v>
      </c>
      <c r="T24" s="30">
        <f t="shared" si="4"/>
        <v>20</v>
      </c>
      <c r="U24" s="30">
        <f t="shared" si="4"/>
        <v>17.307692307692307</v>
      </c>
      <c r="V24" s="30">
        <f t="shared" si="4"/>
        <v>-5.8823529411764701</v>
      </c>
      <c r="W24" s="30">
        <f t="shared" si="4"/>
        <v>30</v>
      </c>
      <c r="X24" s="30">
        <f t="shared" si="4"/>
        <v>-10</v>
      </c>
      <c r="Y24" s="30">
        <f t="shared" si="4"/>
        <v>0</v>
      </c>
      <c r="Z24" s="30">
        <f t="shared" si="4"/>
        <v>11.111111111111111</v>
      </c>
      <c r="AA24" s="30">
        <f t="shared" si="4"/>
        <v>2.4390243902439024</v>
      </c>
      <c r="AB24" s="31"/>
    </row>
    <row r="25" spans="1:28" x14ac:dyDescent="0.2">
      <c r="A25" s="13">
        <v>2011</v>
      </c>
      <c r="B25" s="30">
        <f t="shared" si="0"/>
        <v>-2.9411764705882351</v>
      </c>
      <c r="C25" s="30">
        <f t="shared" si="0"/>
        <v>22.222222222222221</v>
      </c>
      <c r="D25" s="30">
        <f t="shared" ref="D25:AA25" si="5">((D9-D8)/D8)*100</f>
        <v>22.222222222222221</v>
      </c>
      <c r="E25" s="30">
        <f t="shared" si="5"/>
        <v>26.47058823529412</v>
      </c>
      <c r="F25" s="30">
        <f t="shared" si="5"/>
        <v>9.375</v>
      </c>
      <c r="G25" s="30">
        <f t="shared" si="5"/>
        <v>2.8409090909090908</v>
      </c>
      <c r="H25" s="30">
        <f t="shared" si="5"/>
        <v>0</v>
      </c>
      <c r="I25" s="30">
        <f t="shared" si="5"/>
        <v>1.7543859649122806</v>
      </c>
      <c r="J25" s="30">
        <f t="shared" si="5"/>
        <v>-0.85470085470085477</v>
      </c>
      <c r="K25" s="30">
        <f t="shared" si="5"/>
        <v>12.5</v>
      </c>
      <c r="L25" s="30">
        <f t="shared" si="5"/>
        <v>16.666666666666664</v>
      </c>
      <c r="M25" s="30">
        <f t="shared" si="5"/>
        <v>1.6666666666666667</v>
      </c>
      <c r="N25" s="30">
        <f t="shared" si="5"/>
        <v>-8</v>
      </c>
      <c r="O25" s="30">
        <f t="shared" si="5"/>
        <v>17.796610169491526</v>
      </c>
      <c r="P25" s="30">
        <f t="shared" si="5"/>
        <v>11.25</v>
      </c>
      <c r="Q25" s="30">
        <f t="shared" si="5"/>
        <v>-9.67741935483871</v>
      </c>
      <c r="R25" s="30">
        <f t="shared" si="5"/>
        <v>0</v>
      </c>
      <c r="S25" s="30">
        <f t="shared" si="5"/>
        <v>16</v>
      </c>
      <c r="T25" s="30">
        <f t="shared" si="5"/>
        <v>-28.571428571428569</v>
      </c>
      <c r="U25" s="30">
        <f t="shared" si="5"/>
        <v>-13.114754098360656</v>
      </c>
      <c r="V25" s="30">
        <f t="shared" si="5"/>
        <v>0</v>
      </c>
      <c r="W25" s="30">
        <f t="shared" si="5"/>
        <v>7.6923076923076925</v>
      </c>
      <c r="X25" s="30">
        <f t="shared" si="5"/>
        <v>22.222222222222221</v>
      </c>
      <c r="Y25" s="30">
        <f t="shared" si="5"/>
        <v>0</v>
      </c>
      <c r="Z25" s="30">
        <f t="shared" si="5"/>
        <v>0</v>
      </c>
      <c r="AA25" s="30">
        <f t="shared" si="5"/>
        <v>3.5714285714285712</v>
      </c>
      <c r="AB25" s="31"/>
    </row>
    <row r="26" spans="1:28" x14ac:dyDescent="0.2">
      <c r="A26" s="13">
        <v>2012</v>
      </c>
      <c r="B26" s="30">
        <f t="shared" si="0"/>
        <v>3.0303030303030303</v>
      </c>
      <c r="C26" s="30">
        <f t="shared" si="0"/>
        <v>9.0909090909090917</v>
      </c>
      <c r="D26" s="30">
        <f t="shared" ref="D26:AA26" si="6">((D10-D9)/D9)*100</f>
        <v>4.5454545454545459</v>
      </c>
      <c r="E26" s="30">
        <f t="shared" si="6"/>
        <v>2.3255813953488373</v>
      </c>
      <c r="F26" s="30">
        <f t="shared" si="6"/>
        <v>8.5714285714285712</v>
      </c>
      <c r="G26" s="30">
        <f t="shared" si="6"/>
        <v>11.049723756906078</v>
      </c>
      <c r="H26" s="30">
        <f t="shared" si="6"/>
        <v>9</v>
      </c>
      <c r="I26" s="30">
        <f t="shared" si="6"/>
        <v>8.6206896551724146</v>
      </c>
      <c r="J26" s="30">
        <f t="shared" si="6"/>
        <v>5.1724137931034484</v>
      </c>
      <c r="K26" s="30">
        <f t="shared" si="6"/>
        <v>5.5555555555555554</v>
      </c>
      <c r="L26" s="30">
        <f t="shared" si="6"/>
        <v>0</v>
      </c>
      <c r="M26" s="30">
        <f t="shared" si="6"/>
        <v>4.918032786885246</v>
      </c>
      <c r="N26" s="30">
        <f t="shared" si="6"/>
        <v>56.521739130434781</v>
      </c>
      <c r="O26" s="30">
        <f t="shared" si="6"/>
        <v>-1.4388489208633095</v>
      </c>
      <c r="P26" s="30">
        <f t="shared" si="6"/>
        <v>1.1235955056179776</v>
      </c>
      <c r="Q26" s="30">
        <f t="shared" si="6"/>
        <v>7.1428571428571423</v>
      </c>
      <c r="R26" s="30">
        <f t="shared" si="6"/>
        <v>14.814814814814813</v>
      </c>
      <c r="S26" s="30">
        <f t="shared" si="6"/>
        <v>6.8965517241379306</v>
      </c>
      <c r="T26" s="30">
        <f t="shared" si="6"/>
        <v>26.666666666666668</v>
      </c>
      <c r="U26" s="30">
        <f t="shared" si="6"/>
        <v>11.320754716981133</v>
      </c>
      <c r="V26" s="30">
        <f t="shared" si="6"/>
        <v>6.25</v>
      </c>
      <c r="W26" s="30">
        <f t="shared" si="6"/>
        <v>-21.428571428571427</v>
      </c>
      <c r="X26" s="30">
        <f t="shared" si="6"/>
        <v>9.0909090909090917</v>
      </c>
      <c r="Y26" s="30">
        <f t="shared" si="6"/>
        <v>12.5</v>
      </c>
      <c r="Z26" s="30">
        <f t="shared" si="6"/>
        <v>0</v>
      </c>
      <c r="AA26" s="30">
        <f t="shared" si="6"/>
        <v>3.4482758620689653</v>
      </c>
      <c r="AB26" s="31"/>
    </row>
    <row r="27" spans="1:28" x14ac:dyDescent="0.2">
      <c r="A27" s="13">
        <v>2013</v>
      </c>
      <c r="B27" s="30">
        <f t="shared" si="0"/>
        <v>2.9411764705882351</v>
      </c>
      <c r="C27" s="30">
        <f t="shared" si="0"/>
        <v>8.3333333333333321</v>
      </c>
      <c r="D27" s="30">
        <f t="shared" ref="D27:AA27" si="7">((D11-D10)/D10)*100</f>
        <v>0</v>
      </c>
      <c r="E27" s="30">
        <f t="shared" si="7"/>
        <v>-4.5454545454545459</v>
      </c>
      <c r="F27" s="30">
        <f t="shared" si="7"/>
        <v>7.8947368421052628</v>
      </c>
      <c r="G27" s="30">
        <f t="shared" si="7"/>
        <v>2.9850746268656714</v>
      </c>
      <c r="H27" s="30">
        <f t="shared" si="7"/>
        <v>6.4220183486238538</v>
      </c>
      <c r="I27" s="30">
        <f t="shared" si="7"/>
        <v>9.5238095238095237</v>
      </c>
      <c r="J27" s="30">
        <f t="shared" si="7"/>
        <v>3.278688524590164</v>
      </c>
      <c r="K27" s="30">
        <f t="shared" si="7"/>
        <v>0</v>
      </c>
      <c r="L27" s="30">
        <f t="shared" si="7"/>
        <v>14.285714285714285</v>
      </c>
      <c r="M27" s="30">
        <f t="shared" si="7"/>
        <v>10.9375</v>
      </c>
      <c r="N27" s="30">
        <f t="shared" si="7"/>
        <v>-16.666666666666664</v>
      </c>
      <c r="O27" s="30">
        <f t="shared" si="7"/>
        <v>13.138686131386862</v>
      </c>
      <c r="P27" s="30">
        <f t="shared" si="7"/>
        <v>3.3333333333333335</v>
      </c>
      <c r="Q27" s="30">
        <f t="shared" si="7"/>
        <v>3.3333333333333335</v>
      </c>
      <c r="R27" s="30">
        <f t="shared" si="7"/>
        <v>3.225806451612903</v>
      </c>
      <c r="S27" s="30">
        <f t="shared" si="7"/>
        <v>9.67741935483871</v>
      </c>
      <c r="T27" s="30">
        <f t="shared" si="7"/>
        <v>-2.6315789473684208</v>
      </c>
      <c r="U27" s="30">
        <f t="shared" si="7"/>
        <v>5.0847457627118651</v>
      </c>
      <c r="V27" s="30">
        <f t="shared" si="7"/>
        <v>11.76470588235294</v>
      </c>
      <c r="W27" s="30">
        <f t="shared" si="7"/>
        <v>54.54545454545454</v>
      </c>
      <c r="X27" s="30">
        <f t="shared" si="7"/>
        <v>0</v>
      </c>
      <c r="Y27" s="30">
        <f t="shared" si="7"/>
        <v>0</v>
      </c>
      <c r="Z27" s="30">
        <f t="shared" si="7"/>
        <v>10</v>
      </c>
      <c r="AA27" s="30">
        <f t="shared" si="7"/>
        <v>-2.2222222222222223</v>
      </c>
      <c r="AB27" s="31"/>
    </row>
    <row r="28" spans="1:28" x14ac:dyDescent="0.2">
      <c r="A28" s="13">
        <v>2014</v>
      </c>
      <c r="B28" s="30">
        <f t="shared" si="0"/>
        <v>0</v>
      </c>
      <c r="C28" s="30">
        <f t="shared" si="0"/>
        <v>0</v>
      </c>
      <c r="D28" s="30">
        <f t="shared" ref="D28:AA28" si="8">((D12-D11)/D11)*100</f>
        <v>0</v>
      </c>
      <c r="E28" s="30">
        <f t="shared" si="8"/>
        <v>-2.3809523809523809</v>
      </c>
      <c r="F28" s="30">
        <f t="shared" si="8"/>
        <v>4.8780487804878048</v>
      </c>
      <c r="G28" s="30">
        <f t="shared" si="8"/>
        <v>-0.96618357487922701</v>
      </c>
      <c r="H28" s="30">
        <f t="shared" si="8"/>
        <v>0</v>
      </c>
      <c r="I28" s="30">
        <f t="shared" si="8"/>
        <v>4.3478260869565215</v>
      </c>
      <c r="J28" s="30">
        <f t="shared" si="8"/>
        <v>2.3809523809523809</v>
      </c>
      <c r="K28" s="30">
        <f t="shared" si="8"/>
        <v>10.526315789473683</v>
      </c>
      <c r="L28" s="30">
        <f t="shared" si="8"/>
        <v>0</v>
      </c>
      <c r="M28" s="30">
        <f t="shared" si="8"/>
        <v>6.3380281690140841</v>
      </c>
      <c r="N28" s="30">
        <f t="shared" si="8"/>
        <v>3.3333333333333335</v>
      </c>
      <c r="O28" s="30">
        <f t="shared" si="8"/>
        <v>5.161290322580645</v>
      </c>
      <c r="P28" s="30">
        <f t="shared" si="8"/>
        <v>0</v>
      </c>
      <c r="Q28" s="30">
        <f t="shared" si="8"/>
        <v>-3.225806451612903</v>
      </c>
      <c r="R28" s="30">
        <f t="shared" si="8"/>
        <v>0</v>
      </c>
      <c r="S28" s="30">
        <f t="shared" si="8"/>
        <v>-8.8235294117647065</v>
      </c>
      <c r="T28" s="30">
        <f t="shared" si="8"/>
        <v>10.810810810810811</v>
      </c>
      <c r="U28" s="30">
        <f t="shared" si="8"/>
        <v>-1.6129032258064515</v>
      </c>
      <c r="V28" s="30">
        <f t="shared" si="8"/>
        <v>-15.789473684210526</v>
      </c>
      <c r="W28" s="30">
        <f t="shared" si="8"/>
        <v>-17.647058823529413</v>
      </c>
      <c r="X28" s="30">
        <f t="shared" si="8"/>
        <v>-8.3333333333333321</v>
      </c>
      <c r="Y28" s="30">
        <f t="shared" si="8"/>
        <v>0</v>
      </c>
      <c r="Z28" s="30">
        <f t="shared" si="8"/>
        <v>0</v>
      </c>
      <c r="AA28" s="30">
        <f t="shared" si="8"/>
        <v>-2.2727272727272729</v>
      </c>
      <c r="AB28" s="31"/>
    </row>
    <row r="29" spans="1:28" x14ac:dyDescent="0.2">
      <c r="A29" s="13">
        <v>2015</v>
      </c>
      <c r="B29" s="30">
        <f t="shared" si="0"/>
        <v>2.8571428571428572</v>
      </c>
      <c r="C29" s="30">
        <f t="shared" si="0"/>
        <v>0</v>
      </c>
      <c r="D29" s="30">
        <f t="shared" ref="D29:AA29" si="9">((D13-D12)/D12)*100</f>
        <v>-4.3478260869565215</v>
      </c>
      <c r="E29" s="30">
        <f t="shared" si="9"/>
        <v>-4.8780487804878048</v>
      </c>
      <c r="F29" s="30">
        <f t="shared" si="9"/>
        <v>2.3255813953488373</v>
      </c>
      <c r="G29" s="30">
        <f t="shared" si="9"/>
        <v>-0.97560975609756095</v>
      </c>
      <c r="H29" s="30">
        <f t="shared" si="9"/>
        <v>-6.0344827586206895</v>
      </c>
      <c r="I29" s="30">
        <f t="shared" si="9"/>
        <v>-2.7777777777777777</v>
      </c>
      <c r="J29" s="30">
        <f t="shared" si="9"/>
        <v>0</v>
      </c>
      <c r="K29" s="30">
        <f t="shared" si="9"/>
        <v>-4.7619047619047619</v>
      </c>
      <c r="L29" s="30">
        <f t="shared" si="9"/>
        <v>12.5</v>
      </c>
      <c r="M29" s="30">
        <f t="shared" si="9"/>
        <v>-21.192052980132452</v>
      </c>
      <c r="N29" s="30">
        <f t="shared" si="9"/>
        <v>0</v>
      </c>
      <c r="O29" s="30">
        <f t="shared" si="9"/>
        <v>-3.6809815950920246</v>
      </c>
      <c r="P29" s="30">
        <f t="shared" si="9"/>
        <v>-1.0752688172043012</v>
      </c>
      <c r="Q29" s="30">
        <f t="shared" si="9"/>
        <v>6.666666666666667</v>
      </c>
      <c r="R29" s="30">
        <f t="shared" si="9"/>
        <v>0</v>
      </c>
      <c r="S29" s="30">
        <f t="shared" si="9"/>
        <v>-3.225806451612903</v>
      </c>
      <c r="T29" s="30">
        <f t="shared" si="9"/>
        <v>4.8780487804878048</v>
      </c>
      <c r="U29" s="30">
        <f t="shared" si="9"/>
        <v>4.918032786885246</v>
      </c>
      <c r="V29" s="30">
        <f t="shared" si="9"/>
        <v>31.25</v>
      </c>
      <c r="W29" s="30">
        <f t="shared" si="9"/>
        <v>-7.1428571428571423</v>
      </c>
      <c r="X29" s="30">
        <f t="shared" si="9"/>
        <v>-18.181818181818183</v>
      </c>
      <c r="Y29" s="30">
        <f t="shared" si="9"/>
        <v>0</v>
      </c>
      <c r="Z29" s="30">
        <f t="shared" si="9"/>
        <v>0</v>
      </c>
      <c r="AA29" s="30">
        <f t="shared" si="9"/>
        <v>1.1627906976744187</v>
      </c>
      <c r="AB29" s="31"/>
    </row>
    <row r="30" spans="1:28" x14ac:dyDescent="0.2">
      <c r="A30" s="13">
        <v>2016</v>
      </c>
      <c r="B30" s="30">
        <f t="shared" si="0"/>
        <v>2.7777777777777777</v>
      </c>
      <c r="C30" s="30">
        <f t="shared" si="0"/>
        <v>-15.384615384615385</v>
      </c>
      <c r="D30" s="30">
        <f t="shared" ref="D30:AA30" si="10">((D14-D13)/D13)*100</f>
        <v>0</v>
      </c>
      <c r="E30" s="30">
        <f t="shared" si="10"/>
        <v>5.1282051282051277</v>
      </c>
      <c r="F30" s="30">
        <f t="shared" si="10"/>
        <v>2.2727272727272729</v>
      </c>
      <c r="G30" s="30">
        <f t="shared" si="10"/>
        <v>1.4778325123152709</v>
      </c>
      <c r="H30" s="30">
        <f t="shared" si="10"/>
        <v>0</v>
      </c>
      <c r="I30" s="30">
        <f t="shared" si="10"/>
        <v>-1.4285714285714286</v>
      </c>
      <c r="J30" s="30">
        <f t="shared" si="10"/>
        <v>0.77519379844961245</v>
      </c>
      <c r="K30" s="30">
        <f t="shared" si="10"/>
        <v>-10</v>
      </c>
      <c r="L30" s="30">
        <f t="shared" si="10"/>
        <v>-11.111111111111111</v>
      </c>
      <c r="M30" s="30">
        <f t="shared" si="10"/>
        <v>-6.7226890756302522</v>
      </c>
      <c r="N30" s="30">
        <f t="shared" si="10"/>
        <v>-6.4516129032258061</v>
      </c>
      <c r="O30" s="30">
        <f t="shared" si="10"/>
        <v>-5.7324840764331215</v>
      </c>
      <c r="P30" s="30">
        <f t="shared" si="10"/>
        <v>-1.0869565217391304</v>
      </c>
      <c r="Q30" s="30">
        <f t="shared" si="10"/>
        <v>3.125</v>
      </c>
      <c r="R30" s="30">
        <f t="shared" si="10"/>
        <v>0</v>
      </c>
      <c r="S30" s="30">
        <f t="shared" si="10"/>
        <v>0</v>
      </c>
      <c r="T30" s="30">
        <f t="shared" si="10"/>
        <v>-4.6511627906976747</v>
      </c>
      <c r="U30" s="30">
        <f t="shared" si="10"/>
        <v>1.5625</v>
      </c>
      <c r="V30" s="30">
        <f t="shared" si="10"/>
        <v>-9.5238095238095237</v>
      </c>
      <c r="W30" s="30">
        <f t="shared" si="10"/>
        <v>15.384615384615385</v>
      </c>
      <c r="X30" s="30">
        <f t="shared" si="10"/>
        <v>0</v>
      </c>
      <c r="Y30" s="30">
        <f t="shared" si="10"/>
        <v>0</v>
      </c>
      <c r="Z30" s="30">
        <f t="shared" si="10"/>
        <v>0</v>
      </c>
      <c r="AA30" s="30">
        <f t="shared" si="10"/>
        <v>-2.2988505747126435</v>
      </c>
      <c r="AB30" s="31"/>
    </row>
    <row r="31" spans="1:28" x14ac:dyDescent="0.2">
      <c r="A31" s="13">
        <v>2017</v>
      </c>
      <c r="B31" s="30">
        <f t="shared" si="0"/>
        <v>-2.7027027027027026</v>
      </c>
      <c r="C31" s="30">
        <f t="shared" si="0"/>
        <v>0</v>
      </c>
      <c r="D31" s="30">
        <f t="shared" ref="D31:AA31" si="11">((D15-D14)/D14)*100</f>
        <v>9.0909090909090917</v>
      </c>
      <c r="E31" s="30">
        <f t="shared" si="11"/>
        <v>9.7560975609756095</v>
      </c>
      <c r="F31" s="30">
        <f t="shared" si="11"/>
        <v>4.4444444444444446</v>
      </c>
      <c r="G31" s="30">
        <f t="shared" si="11"/>
        <v>5.825242718446602</v>
      </c>
      <c r="H31" s="30">
        <f t="shared" si="11"/>
        <v>8.2568807339449553</v>
      </c>
      <c r="I31" s="30">
        <f t="shared" si="11"/>
        <v>-1.4492753623188406</v>
      </c>
      <c r="J31" s="30">
        <f t="shared" si="11"/>
        <v>9.2307692307692317</v>
      </c>
      <c r="K31" s="30">
        <f t="shared" si="11"/>
        <v>5.5555555555555554</v>
      </c>
      <c r="L31" s="30">
        <f t="shared" si="11"/>
        <v>12.5</v>
      </c>
      <c r="M31" s="30">
        <f t="shared" si="11"/>
        <v>28.828828828828829</v>
      </c>
      <c r="N31" s="30">
        <f t="shared" si="11"/>
        <v>24.137931034482758</v>
      </c>
      <c r="O31" s="30">
        <f t="shared" si="11"/>
        <v>33.783783783783782</v>
      </c>
      <c r="P31" s="30">
        <f t="shared" si="11"/>
        <v>3.296703296703297</v>
      </c>
      <c r="Q31" s="30">
        <f t="shared" si="11"/>
        <v>9.0909090909090917</v>
      </c>
      <c r="R31" s="30">
        <f t="shared" si="11"/>
        <v>-3.125</v>
      </c>
      <c r="S31" s="30">
        <f t="shared" si="11"/>
        <v>10</v>
      </c>
      <c r="T31" s="30">
        <f t="shared" si="11"/>
        <v>9.7560975609756095</v>
      </c>
      <c r="U31" s="30">
        <f t="shared" si="11"/>
        <v>-4.6153846153846159</v>
      </c>
      <c r="V31" s="30">
        <f t="shared" si="11"/>
        <v>-21.052631578947366</v>
      </c>
      <c r="W31" s="30">
        <f t="shared" si="11"/>
        <v>6.666666666666667</v>
      </c>
      <c r="X31" s="30">
        <f t="shared" si="11"/>
        <v>11.111111111111111</v>
      </c>
      <c r="Y31" s="30">
        <f t="shared" si="11"/>
        <v>0</v>
      </c>
      <c r="Z31" s="30">
        <f t="shared" si="11"/>
        <v>0</v>
      </c>
      <c r="AA31" s="30">
        <f t="shared" si="11"/>
        <v>3.5294117647058822</v>
      </c>
      <c r="AB31" s="31"/>
    </row>
    <row r="32" spans="1:28" x14ac:dyDescent="0.2">
      <c r="A32" s="13">
        <v>2018</v>
      </c>
      <c r="B32" s="30">
        <f t="shared" si="0"/>
        <v>0</v>
      </c>
      <c r="C32" s="30">
        <f t="shared" si="0"/>
        <v>0</v>
      </c>
      <c r="D32" s="30">
        <f t="shared" ref="D32:AA32" si="12">((D16-D15)/D15)*100</f>
        <v>0</v>
      </c>
      <c r="E32" s="30">
        <f t="shared" si="12"/>
        <v>-2.2222222222222223</v>
      </c>
      <c r="F32" s="30">
        <f t="shared" si="12"/>
        <v>2.1276595744680851</v>
      </c>
      <c r="G32" s="30">
        <f t="shared" si="12"/>
        <v>2.2935779816513762</v>
      </c>
      <c r="H32" s="30">
        <f t="shared" si="12"/>
        <v>-0.84745762711864403</v>
      </c>
      <c r="I32" s="30">
        <f t="shared" si="12"/>
        <v>1.4705882352941175</v>
      </c>
      <c r="J32" s="30">
        <f t="shared" si="12"/>
        <v>2.112676056338028</v>
      </c>
      <c r="K32" s="30">
        <f t="shared" si="12"/>
        <v>5.2631578947368416</v>
      </c>
      <c r="L32" s="30">
        <f t="shared" si="12"/>
        <v>0</v>
      </c>
      <c r="M32" s="30">
        <f t="shared" si="12"/>
        <v>-0.69930069930069927</v>
      </c>
      <c r="N32" s="30">
        <f t="shared" si="12"/>
        <v>5.5555555555555554</v>
      </c>
      <c r="O32" s="30">
        <f t="shared" si="12"/>
        <v>4.5454545454545459</v>
      </c>
      <c r="P32" s="30">
        <f t="shared" si="12"/>
        <v>5.3191489361702127</v>
      </c>
      <c r="Q32" s="30">
        <f t="shared" si="12"/>
        <v>2.7777777777777777</v>
      </c>
      <c r="R32" s="30">
        <f t="shared" si="12"/>
        <v>-6.4516129032258061</v>
      </c>
      <c r="S32" s="30">
        <f t="shared" si="12"/>
        <v>9.0909090909090917</v>
      </c>
      <c r="T32" s="30">
        <f t="shared" si="12"/>
        <v>-2.2222222222222223</v>
      </c>
      <c r="U32" s="30">
        <f t="shared" si="12"/>
        <v>-3.225806451612903</v>
      </c>
      <c r="V32" s="30">
        <f t="shared" si="12"/>
        <v>46.666666666666664</v>
      </c>
      <c r="W32" s="30">
        <f t="shared" si="12"/>
        <v>-6.25</v>
      </c>
      <c r="X32" s="30">
        <f t="shared" si="12"/>
        <v>-20</v>
      </c>
      <c r="Y32" s="30">
        <f t="shared" si="12"/>
        <v>0</v>
      </c>
      <c r="Z32" s="30">
        <f t="shared" si="12"/>
        <v>9.0909090909090917</v>
      </c>
      <c r="AA32" s="30">
        <f t="shared" si="12"/>
        <v>5.6818181818181817</v>
      </c>
      <c r="AB32" s="31"/>
    </row>
    <row r="33" spans="1:20" x14ac:dyDescent="0.2">
      <c r="P33" s="25"/>
      <c r="Q33" s="25"/>
      <c r="R33" s="25"/>
      <c r="S33" s="25"/>
      <c r="T33" s="25"/>
    </row>
    <row r="34" spans="1:20" ht="52" customHeight="1" x14ac:dyDescent="0.2">
      <c r="A34" s="50" t="s">
        <v>130</v>
      </c>
      <c r="B34" s="50"/>
      <c r="C34" s="50"/>
      <c r="D34" s="50"/>
      <c r="E34" s="50"/>
      <c r="F34" s="25"/>
      <c r="G34" s="25"/>
      <c r="H34" s="25"/>
      <c r="I34" s="25"/>
      <c r="J34" s="25"/>
      <c r="K34" s="25"/>
      <c r="L34" s="25"/>
      <c r="P34" s="25"/>
      <c r="Q34" s="25"/>
      <c r="R34" s="25"/>
      <c r="S34" s="25"/>
      <c r="T34" s="25"/>
    </row>
    <row r="35" spans="1:20" ht="136" x14ac:dyDescent="0.2">
      <c r="A35" s="12"/>
      <c r="B35" s="12" t="s">
        <v>92</v>
      </c>
      <c r="C35" s="12" t="s">
        <v>93</v>
      </c>
      <c r="D35" s="12" t="s">
        <v>94</v>
      </c>
      <c r="E35" s="12" t="s">
        <v>95</v>
      </c>
      <c r="F35" s="12" t="s">
        <v>96</v>
      </c>
      <c r="G35" s="12" t="s">
        <v>97</v>
      </c>
      <c r="H35" s="12" t="s">
        <v>98</v>
      </c>
      <c r="I35" s="12" t="s">
        <v>99</v>
      </c>
      <c r="J35" s="12" t="s">
        <v>100</v>
      </c>
      <c r="K35" s="12" t="s">
        <v>101</v>
      </c>
      <c r="L35" s="12" t="s">
        <v>102</v>
      </c>
      <c r="M35" s="12" t="s">
        <v>103</v>
      </c>
      <c r="N35" s="12" t="s">
        <v>104</v>
      </c>
      <c r="O35" s="12" t="s">
        <v>105</v>
      </c>
      <c r="P35" s="12" t="s">
        <v>106</v>
      </c>
      <c r="Q35" s="12" t="s">
        <v>107</v>
      </c>
      <c r="R35" s="12" t="s">
        <v>108</v>
      </c>
      <c r="S35" s="12" t="s">
        <v>109</v>
      </c>
      <c r="T35" s="12" t="s">
        <v>110</v>
      </c>
    </row>
    <row r="36" spans="1:20" x14ac:dyDescent="0.2">
      <c r="A36" s="13">
        <v>2006</v>
      </c>
      <c r="B36" s="14">
        <v>14421</v>
      </c>
      <c r="C36" s="15">
        <v>24018</v>
      </c>
      <c r="D36" s="15">
        <v>18277</v>
      </c>
      <c r="E36" s="15">
        <v>28477</v>
      </c>
      <c r="F36" s="15">
        <v>18241</v>
      </c>
      <c r="G36" s="15">
        <v>17644</v>
      </c>
      <c r="H36" s="15">
        <v>17507</v>
      </c>
      <c r="I36" s="15">
        <v>18994</v>
      </c>
      <c r="J36" s="15">
        <v>11106</v>
      </c>
      <c r="K36" s="15">
        <v>34942</v>
      </c>
      <c r="L36" s="15">
        <v>39353</v>
      </c>
      <c r="M36" s="15">
        <v>17551</v>
      </c>
      <c r="N36" s="15">
        <v>23106</v>
      </c>
      <c r="O36" s="15">
        <v>13414</v>
      </c>
      <c r="P36" s="15">
        <v>22853</v>
      </c>
      <c r="Q36" s="15">
        <v>18197</v>
      </c>
      <c r="R36" s="15">
        <v>17974</v>
      </c>
      <c r="S36" s="15">
        <v>15478</v>
      </c>
      <c r="T36" s="15">
        <v>14955</v>
      </c>
    </row>
    <row r="37" spans="1:20" x14ac:dyDescent="0.2">
      <c r="A37" s="13">
        <v>2007</v>
      </c>
      <c r="B37" s="14">
        <v>15761</v>
      </c>
      <c r="C37" s="15">
        <v>25676</v>
      </c>
      <c r="D37" s="15">
        <v>19633</v>
      </c>
      <c r="E37" s="15">
        <v>30679</v>
      </c>
      <c r="F37" s="15">
        <v>19292</v>
      </c>
      <c r="G37" s="15">
        <v>18831</v>
      </c>
      <c r="H37" s="15">
        <v>19038</v>
      </c>
      <c r="I37" s="15">
        <v>20394</v>
      </c>
      <c r="J37" s="15">
        <v>11739</v>
      </c>
      <c r="K37" s="15">
        <v>37204</v>
      </c>
      <c r="L37" s="15">
        <v>40725</v>
      </c>
      <c r="M37" s="15">
        <v>18995</v>
      </c>
      <c r="N37" s="15">
        <v>25317</v>
      </c>
      <c r="O37" s="15">
        <v>14117</v>
      </c>
      <c r="P37" s="15">
        <v>24590</v>
      </c>
      <c r="Q37" s="15">
        <v>19321</v>
      </c>
      <c r="R37" s="15">
        <v>19054</v>
      </c>
      <c r="S37" s="15">
        <v>16473</v>
      </c>
      <c r="T37" s="15">
        <v>15929</v>
      </c>
    </row>
    <row r="38" spans="1:20" x14ac:dyDescent="0.2">
      <c r="A38" s="13">
        <v>2008</v>
      </c>
      <c r="B38" s="14">
        <v>17293</v>
      </c>
      <c r="C38" s="15">
        <v>29236</v>
      </c>
      <c r="D38" s="15">
        <v>21129</v>
      </c>
      <c r="E38" s="15">
        <v>34780</v>
      </c>
      <c r="F38" s="15">
        <v>20985</v>
      </c>
      <c r="G38" s="15">
        <v>20693</v>
      </c>
      <c r="H38" s="15">
        <v>20597</v>
      </c>
      <c r="I38" s="15">
        <v>22008</v>
      </c>
      <c r="J38" s="15">
        <v>11938</v>
      </c>
      <c r="K38" s="15">
        <v>40862</v>
      </c>
      <c r="L38" s="15">
        <v>43975</v>
      </c>
      <c r="M38" s="15">
        <v>19656</v>
      </c>
      <c r="N38" s="15">
        <v>28659</v>
      </c>
      <c r="O38" s="15">
        <v>14451</v>
      </c>
      <c r="P38" s="15">
        <v>25759</v>
      </c>
      <c r="Q38" s="15">
        <v>20098</v>
      </c>
      <c r="R38" s="15">
        <v>20037</v>
      </c>
      <c r="S38" s="15">
        <v>17384</v>
      </c>
      <c r="T38" s="15">
        <v>16491</v>
      </c>
    </row>
    <row r="39" spans="1:20" x14ac:dyDescent="0.2">
      <c r="A39" s="13">
        <v>2009</v>
      </c>
      <c r="B39" s="14">
        <v>17193</v>
      </c>
      <c r="C39" s="15">
        <v>27961</v>
      </c>
      <c r="D39" s="15">
        <v>21825</v>
      </c>
      <c r="E39" s="15">
        <v>38207</v>
      </c>
      <c r="F39" s="15">
        <v>21638</v>
      </c>
      <c r="G39" s="15">
        <v>21813</v>
      </c>
      <c r="H39" s="15">
        <v>20577</v>
      </c>
      <c r="I39" s="15">
        <v>22689</v>
      </c>
      <c r="J39" s="15">
        <v>11783</v>
      </c>
      <c r="K39" s="15">
        <v>42238</v>
      </c>
      <c r="L39" s="15">
        <v>44709</v>
      </c>
      <c r="M39" s="15">
        <v>19919</v>
      </c>
      <c r="N39" s="15">
        <v>30284</v>
      </c>
      <c r="O39" s="15">
        <v>15041</v>
      </c>
      <c r="P39" s="15">
        <v>26555</v>
      </c>
      <c r="Q39" s="15">
        <v>21361</v>
      </c>
      <c r="R39" s="15">
        <v>21627</v>
      </c>
      <c r="S39" s="15">
        <v>18326</v>
      </c>
      <c r="T39" s="15">
        <v>16782</v>
      </c>
    </row>
    <row r="40" spans="1:20" x14ac:dyDescent="0.2">
      <c r="A40" s="13">
        <v>2010</v>
      </c>
      <c r="B40" s="14">
        <v>18020</v>
      </c>
      <c r="C40" s="15">
        <v>30204</v>
      </c>
      <c r="D40" s="15">
        <v>22681</v>
      </c>
      <c r="E40" s="15">
        <v>38840</v>
      </c>
      <c r="F40" s="15">
        <v>22594</v>
      </c>
      <c r="G40" s="15">
        <v>21962</v>
      </c>
      <c r="H40" s="15">
        <v>21211</v>
      </c>
      <c r="I40" s="15">
        <v>22740</v>
      </c>
      <c r="J40" s="15">
        <v>12645</v>
      </c>
      <c r="K40" s="15">
        <v>42807</v>
      </c>
      <c r="L40" s="15">
        <v>45340</v>
      </c>
      <c r="M40" s="15">
        <v>20265</v>
      </c>
      <c r="N40" s="15">
        <v>30095</v>
      </c>
      <c r="O40" s="15">
        <v>15222</v>
      </c>
      <c r="P40" s="15">
        <v>26471</v>
      </c>
      <c r="Q40" s="15">
        <v>20928</v>
      </c>
      <c r="R40" s="15">
        <v>22286</v>
      </c>
      <c r="S40" s="15">
        <v>18611</v>
      </c>
      <c r="T40" s="15">
        <v>16804</v>
      </c>
    </row>
    <row r="41" spans="1:20" x14ac:dyDescent="0.2">
      <c r="A41" s="13">
        <v>2011</v>
      </c>
      <c r="B41" s="14">
        <v>18674</v>
      </c>
      <c r="C41" s="15">
        <v>31446</v>
      </c>
      <c r="D41" s="15">
        <v>23501</v>
      </c>
      <c r="E41" s="15">
        <v>39845</v>
      </c>
      <c r="F41" s="15">
        <v>22753</v>
      </c>
      <c r="G41" s="15">
        <v>22494</v>
      </c>
      <c r="H41" s="15">
        <v>21864</v>
      </c>
      <c r="I41" s="15">
        <v>22756</v>
      </c>
      <c r="J41" s="15">
        <v>12431</v>
      </c>
      <c r="K41" s="15">
        <v>44265</v>
      </c>
      <c r="L41" s="15">
        <v>46569</v>
      </c>
      <c r="M41" s="15">
        <v>21084</v>
      </c>
      <c r="N41" s="15">
        <v>30476</v>
      </c>
      <c r="O41" s="15">
        <v>15509</v>
      </c>
      <c r="P41" s="15">
        <v>25887</v>
      </c>
      <c r="Q41" s="15">
        <v>21502</v>
      </c>
      <c r="R41" s="15">
        <v>23176</v>
      </c>
      <c r="S41" s="15">
        <v>18562</v>
      </c>
      <c r="T41" s="15">
        <v>17611</v>
      </c>
    </row>
    <row r="42" spans="1:20" x14ac:dyDescent="0.2">
      <c r="A42" s="13">
        <v>2012</v>
      </c>
      <c r="B42" s="14">
        <v>19537</v>
      </c>
      <c r="C42" s="15">
        <v>32487</v>
      </c>
      <c r="D42" s="15">
        <v>24222</v>
      </c>
      <c r="E42" s="15">
        <v>42107</v>
      </c>
      <c r="F42" s="15">
        <v>23262</v>
      </c>
      <c r="G42" s="15">
        <v>22572</v>
      </c>
      <c r="H42" s="15">
        <v>22441</v>
      </c>
      <c r="I42" s="15">
        <v>22999</v>
      </c>
      <c r="J42" s="15">
        <v>12706</v>
      </c>
      <c r="K42" s="15">
        <v>45690</v>
      </c>
      <c r="L42" s="15">
        <v>49707</v>
      </c>
      <c r="M42" s="15">
        <v>21439</v>
      </c>
      <c r="N42" s="15">
        <v>31141</v>
      </c>
      <c r="O42" s="15">
        <v>15935</v>
      </c>
      <c r="P42" s="15">
        <v>26285</v>
      </c>
      <c r="Q42" s="15">
        <v>21913</v>
      </c>
      <c r="R42" s="15">
        <v>23622</v>
      </c>
      <c r="S42" s="15">
        <v>19551</v>
      </c>
      <c r="T42" s="15">
        <v>17853</v>
      </c>
    </row>
    <row r="43" spans="1:20" x14ac:dyDescent="0.2">
      <c r="A43" s="13">
        <v>2013</v>
      </c>
      <c r="B43" s="14">
        <v>20207</v>
      </c>
      <c r="C43" s="15">
        <v>31686</v>
      </c>
      <c r="D43" s="15">
        <v>24562</v>
      </c>
      <c r="E43" s="15">
        <v>40300</v>
      </c>
      <c r="F43" s="15">
        <v>23184</v>
      </c>
      <c r="G43" s="15">
        <v>22074</v>
      </c>
      <c r="H43" s="15">
        <v>22204</v>
      </c>
      <c r="I43" s="15">
        <v>23127</v>
      </c>
      <c r="J43" s="15">
        <v>13115</v>
      </c>
      <c r="K43" s="15">
        <v>45240</v>
      </c>
      <c r="L43" s="15">
        <v>45234</v>
      </c>
      <c r="M43" s="15">
        <v>21094</v>
      </c>
      <c r="N43" s="15">
        <v>30274</v>
      </c>
      <c r="O43" s="15">
        <v>16026</v>
      </c>
      <c r="P43" s="15">
        <v>26294</v>
      </c>
      <c r="Q43" s="15">
        <v>22280</v>
      </c>
      <c r="R43" s="15">
        <v>23652</v>
      </c>
      <c r="S43" s="15">
        <v>19293</v>
      </c>
      <c r="T43" s="15">
        <v>17902</v>
      </c>
    </row>
    <row r="44" spans="1:20" x14ac:dyDescent="0.2">
      <c r="A44" s="13">
        <v>2014</v>
      </c>
      <c r="B44" s="14">
        <v>20952</v>
      </c>
      <c r="C44" s="15">
        <v>31370</v>
      </c>
      <c r="D44" s="15">
        <v>25308</v>
      </c>
      <c r="E44" s="15">
        <v>40951</v>
      </c>
      <c r="F44" s="15">
        <v>23846</v>
      </c>
      <c r="G44" s="15">
        <v>22605</v>
      </c>
      <c r="H44" s="15">
        <v>22907</v>
      </c>
      <c r="I44" s="15">
        <v>23600</v>
      </c>
      <c r="J44" s="15">
        <v>13429</v>
      </c>
      <c r="K44" s="15">
        <v>46875</v>
      </c>
      <c r="L44" s="15">
        <v>47000</v>
      </c>
      <c r="M44" s="15">
        <v>21812</v>
      </c>
      <c r="N44" s="15">
        <v>31094</v>
      </c>
      <c r="O44" s="15">
        <v>16191</v>
      </c>
      <c r="P44" s="15">
        <v>27105</v>
      </c>
      <c r="Q44" s="15">
        <v>22693</v>
      </c>
      <c r="R44" s="15">
        <v>24256</v>
      </c>
      <c r="S44" s="15">
        <v>20119</v>
      </c>
      <c r="T44" s="15">
        <v>18037</v>
      </c>
    </row>
    <row r="45" spans="1:20" x14ac:dyDescent="0.2">
      <c r="A45" s="13">
        <v>2015</v>
      </c>
      <c r="B45" s="14">
        <v>21232</v>
      </c>
      <c r="C45" s="15">
        <v>31540</v>
      </c>
      <c r="D45" s="15">
        <v>26132</v>
      </c>
      <c r="E45" s="15">
        <v>40515</v>
      </c>
      <c r="F45" s="15">
        <v>24367</v>
      </c>
      <c r="G45" s="15">
        <v>23586</v>
      </c>
      <c r="H45" s="15">
        <v>23913</v>
      </c>
      <c r="I45" s="15">
        <v>24370</v>
      </c>
      <c r="J45" s="15">
        <v>14198</v>
      </c>
      <c r="K45" s="15">
        <v>47833</v>
      </c>
      <c r="L45" s="15">
        <v>47077</v>
      </c>
      <c r="M45" s="15">
        <v>22569</v>
      </c>
      <c r="N45" s="15">
        <v>32029</v>
      </c>
      <c r="O45" s="15">
        <v>16560</v>
      </c>
      <c r="P45" s="15">
        <v>28409</v>
      </c>
      <c r="Q45" s="15">
        <v>23103</v>
      </c>
      <c r="R45" s="15">
        <v>25352</v>
      </c>
      <c r="S45" s="15">
        <v>20851</v>
      </c>
      <c r="T45" s="15">
        <v>18601</v>
      </c>
    </row>
    <row r="46" spans="1:20" x14ac:dyDescent="0.2">
      <c r="A46" s="13">
        <v>2016</v>
      </c>
      <c r="B46" s="14">
        <v>22240</v>
      </c>
      <c r="C46" s="15">
        <v>31348</v>
      </c>
      <c r="D46" s="15">
        <v>27238</v>
      </c>
      <c r="E46" s="15">
        <v>40956</v>
      </c>
      <c r="F46" s="15">
        <v>25008</v>
      </c>
      <c r="G46" s="15">
        <v>24551</v>
      </c>
      <c r="H46" s="15">
        <v>25070</v>
      </c>
      <c r="I46" s="15">
        <v>25506</v>
      </c>
      <c r="J46" s="15">
        <v>15042</v>
      </c>
      <c r="K46" s="15">
        <v>49161</v>
      </c>
      <c r="L46" s="15">
        <v>48683</v>
      </c>
      <c r="M46" s="15">
        <v>23636</v>
      </c>
      <c r="N46" s="15">
        <v>33142</v>
      </c>
      <c r="O46" s="15">
        <v>17537</v>
      </c>
      <c r="P46" s="15">
        <v>30008</v>
      </c>
      <c r="Q46" s="15">
        <v>23939</v>
      </c>
      <c r="R46" s="15">
        <v>26578</v>
      </c>
      <c r="S46" s="15">
        <v>22202</v>
      </c>
      <c r="T46" s="15">
        <v>19150</v>
      </c>
    </row>
    <row r="47" spans="1:20" x14ac:dyDescent="0.2">
      <c r="A47" s="13">
        <v>2017</v>
      </c>
      <c r="B47" s="14">
        <v>23531</v>
      </c>
      <c r="C47" s="15">
        <v>33462</v>
      </c>
      <c r="D47" s="15">
        <v>29321</v>
      </c>
      <c r="E47" s="15">
        <v>43219</v>
      </c>
      <c r="F47" s="15">
        <v>26576</v>
      </c>
      <c r="G47" s="15">
        <v>25703</v>
      </c>
      <c r="H47" s="15">
        <v>26958</v>
      </c>
      <c r="I47" s="15">
        <v>27152</v>
      </c>
      <c r="J47" s="15">
        <v>16889</v>
      </c>
      <c r="K47" s="15">
        <v>51641</v>
      </c>
      <c r="L47" s="15">
        <v>50524</v>
      </c>
      <c r="M47" s="15">
        <v>25195</v>
      </c>
      <c r="N47" s="15">
        <v>35011</v>
      </c>
      <c r="O47" s="15">
        <v>18861</v>
      </c>
      <c r="P47" s="15">
        <v>32442</v>
      </c>
      <c r="Q47" s="15">
        <v>25359</v>
      </c>
      <c r="R47" s="15">
        <v>28920</v>
      </c>
      <c r="S47" s="15">
        <v>24199</v>
      </c>
      <c r="T47" s="15">
        <v>20018</v>
      </c>
    </row>
    <row r="48" spans="1:20" x14ac:dyDescent="0.2">
      <c r="A48" s="13">
        <v>2018</v>
      </c>
      <c r="B48" s="14">
        <v>25115</v>
      </c>
      <c r="C48" s="15">
        <v>35943</v>
      </c>
      <c r="D48" s="15">
        <v>31646</v>
      </c>
      <c r="E48" s="15">
        <v>45983</v>
      </c>
      <c r="F48" s="15">
        <v>28272</v>
      </c>
      <c r="G48" s="15">
        <v>27822</v>
      </c>
      <c r="H48" s="15">
        <v>28834</v>
      </c>
      <c r="I48" s="15">
        <v>29136</v>
      </c>
      <c r="J48" s="15">
        <v>18270</v>
      </c>
      <c r="K48" s="15">
        <v>55475</v>
      </c>
      <c r="L48" s="15">
        <v>53340</v>
      </c>
      <c r="M48" s="15">
        <v>27060</v>
      </c>
      <c r="N48" s="15">
        <v>37163</v>
      </c>
      <c r="O48" s="15">
        <v>20166</v>
      </c>
      <c r="P48" s="15">
        <v>35715</v>
      </c>
      <c r="Q48" s="15">
        <v>28048</v>
      </c>
      <c r="R48" s="15">
        <v>31630</v>
      </c>
      <c r="S48" s="15">
        <v>26762</v>
      </c>
      <c r="T48" s="15">
        <v>21250</v>
      </c>
    </row>
    <row r="49" spans="1:2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1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1" ht="33" customHeight="1" x14ac:dyDescent="0.2">
      <c r="A52" s="50" t="s">
        <v>131</v>
      </c>
      <c r="B52" s="50"/>
      <c r="C52" s="50"/>
      <c r="D52" s="50"/>
      <c r="E52" s="50"/>
      <c r="F52" s="51"/>
      <c r="G52" s="51"/>
      <c r="H52" s="16"/>
      <c r="I52" s="45" t="s">
        <v>120</v>
      </c>
      <c r="J52" s="46" t="s">
        <v>128</v>
      </c>
      <c r="K52" s="47" t="s">
        <v>129</v>
      </c>
      <c r="L52" s="16"/>
      <c r="M52" s="16"/>
      <c r="N52" s="16"/>
      <c r="O52" s="16"/>
      <c r="P52" s="16"/>
      <c r="Q52" s="16"/>
      <c r="R52" s="16"/>
      <c r="S52" s="16"/>
      <c r="T52" s="16"/>
    </row>
    <row r="53" spans="1:21" x14ac:dyDescent="0.2">
      <c r="A53" s="13">
        <v>2006</v>
      </c>
      <c r="B53" s="2">
        <f>B36-B36</f>
        <v>0</v>
      </c>
      <c r="C53" s="2">
        <f t="shared" ref="C53:T53" si="13">C36-C36</f>
        <v>0</v>
      </c>
      <c r="D53" s="2">
        <f t="shared" si="13"/>
        <v>0</v>
      </c>
      <c r="E53" s="2">
        <f t="shared" si="13"/>
        <v>0</v>
      </c>
      <c r="F53" s="2">
        <f t="shared" si="13"/>
        <v>0</v>
      </c>
      <c r="G53" s="2">
        <f t="shared" si="13"/>
        <v>0</v>
      </c>
      <c r="H53" s="2">
        <f t="shared" si="13"/>
        <v>0</v>
      </c>
      <c r="I53" s="2">
        <f t="shared" si="13"/>
        <v>0</v>
      </c>
      <c r="J53" s="2">
        <f t="shared" si="13"/>
        <v>0</v>
      </c>
      <c r="K53" s="2">
        <f t="shared" si="13"/>
        <v>0</v>
      </c>
      <c r="L53" s="2">
        <f t="shared" si="13"/>
        <v>0</v>
      </c>
      <c r="M53" s="2">
        <f t="shared" si="13"/>
        <v>0</v>
      </c>
      <c r="N53" s="2">
        <f t="shared" si="13"/>
        <v>0</v>
      </c>
      <c r="O53" s="2">
        <f t="shared" si="13"/>
        <v>0</v>
      </c>
      <c r="P53" s="2">
        <f t="shared" si="13"/>
        <v>0</v>
      </c>
      <c r="Q53" s="2">
        <f t="shared" si="13"/>
        <v>0</v>
      </c>
      <c r="R53" s="2">
        <f t="shared" si="13"/>
        <v>0</v>
      </c>
      <c r="S53" s="2">
        <f t="shared" si="13"/>
        <v>0</v>
      </c>
      <c r="T53" s="2">
        <f t="shared" si="13"/>
        <v>0</v>
      </c>
      <c r="U53" s="27"/>
    </row>
    <row r="54" spans="1:21" x14ac:dyDescent="0.2">
      <c r="A54" s="13">
        <v>2007</v>
      </c>
      <c r="B54" s="2">
        <f t="shared" ref="B54:C65" si="14">((B37-B36)/B36)*100</f>
        <v>9.2920047153456764</v>
      </c>
      <c r="C54" s="2">
        <f t="shared" si="14"/>
        <v>6.9031559663585647</v>
      </c>
      <c r="D54" s="2">
        <f t="shared" ref="D54:T54" si="15">((D37-D36)/D36)*100</f>
        <v>7.4191606937681245</v>
      </c>
      <c r="E54" s="2">
        <f t="shared" si="15"/>
        <v>7.7325560979035712</v>
      </c>
      <c r="F54" s="2">
        <f t="shared" si="15"/>
        <v>5.7617455183378103</v>
      </c>
      <c r="G54" s="2">
        <f t="shared" si="15"/>
        <v>6.7274994332350939</v>
      </c>
      <c r="H54" s="2">
        <f t="shared" si="15"/>
        <v>8.7450733992117424</v>
      </c>
      <c r="I54" s="2">
        <f t="shared" si="15"/>
        <v>7.3707486574707799</v>
      </c>
      <c r="J54" s="2">
        <f t="shared" si="15"/>
        <v>5.6996218260399782</v>
      </c>
      <c r="K54" s="2">
        <f t="shared" si="15"/>
        <v>6.4735847976647012</v>
      </c>
      <c r="L54" s="2">
        <f t="shared" si="15"/>
        <v>3.4863923970218278</v>
      </c>
      <c r="M54" s="2">
        <f t="shared" si="15"/>
        <v>8.2274514272691022</v>
      </c>
      <c r="N54" s="2">
        <f t="shared" si="15"/>
        <v>9.568943131654116</v>
      </c>
      <c r="O54" s="2">
        <f t="shared" si="15"/>
        <v>5.2407932011331448</v>
      </c>
      <c r="P54" s="2">
        <f t="shared" si="15"/>
        <v>7.6007526364153506</v>
      </c>
      <c r="Q54" s="2">
        <f t="shared" si="15"/>
        <v>6.1768423366488978</v>
      </c>
      <c r="R54" s="2">
        <f t="shared" si="15"/>
        <v>6.0086792032936467</v>
      </c>
      <c r="S54" s="2">
        <f t="shared" si="15"/>
        <v>6.4284791316707581</v>
      </c>
      <c r="T54" s="2">
        <f t="shared" si="15"/>
        <v>6.5128719491808766</v>
      </c>
      <c r="U54" s="27"/>
    </row>
    <row r="55" spans="1:21" x14ac:dyDescent="0.2">
      <c r="A55" s="13">
        <v>2008</v>
      </c>
      <c r="B55" s="2">
        <f t="shared" si="14"/>
        <v>9.7201954190723949</v>
      </c>
      <c r="C55" s="2">
        <f t="shared" si="14"/>
        <v>13.865088019940799</v>
      </c>
      <c r="D55" s="2">
        <f t="shared" ref="D55:T55" si="16">((D38-D37)/D37)*100</f>
        <v>7.619823766108083</v>
      </c>
      <c r="E55" s="2">
        <f t="shared" si="16"/>
        <v>13.367450047263601</v>
      </c>
      <c r="F55" s="2">
        <f t="shared" si="16"/>
        <v>8.7756583039601903</v>
      </c>
      <c r="G55" s="2">
        <f t="shared" si="16"/>
        <v>9.8879507195581748</v>
      </c>
      <c r="H55" s="2">
        <f t="shared" si="16"/>
        <v>8.1888853871204947</v>
      </c>
      <c r="I55" s="2">
        <f t="shared" si="16"/>
        <v>7.9140923801117982</v>
      </c>
      <c r="J55" s="2">
        <f t="shared" si="16"/>
        <v>1.6952040207854162</v>
      </c>
      <c r="K55" s="2">
        <f t="shared" si="16"/>
        <v>9.8322760993441563</v>
      </c>
      <c r="L55" s="2">
        <f t="shared" si="16"/>
        <v>7.9803560466543892</v>
      </c>
      <c r="M55" s="2">
        <f t="shared" si="16"/>
        <v>3.4798631218741773</v>
      </c>
      <c r="N55" s="2">
        <f t="shared" si="16"/>
        <v>13.200616186751985</v>
      </c>
      <c r="O55" s="2">
        <f t="shared" si="16"/>
        <v>2.3659417723312317</v>
      </c>
      <c r="P55" s="2">
        <f t="shared" si="16"/>
        <v>4.7539650264335096</v>
      </c>
      <c r="Q55" s="2">
        <f t="shared" si="16"/>
        <v>4.0215309766575231</v>
      </c>
      <c r="R55" s="2">
        <f t="shared" si="16"/>
        <v>5.159021727721214</v>
      </c>
      <c r="S55" s="2">
        <f t="shared" si="16"/>
        <v>5.5302616402598188</v>
      </c>
      <c r="T55" s="2">
        <f t="shared" si="16"/>
        <v>3.5281561931069119</v>
      </c>
      <c r="U55" s="27"/>
    </row>
    <row r="56" spans="1:21" x14ac:dyDescent="0.2">
      <c r="A56" s="13">
        <v>2009</v>
      </c>
      <c r="B56" s="2">
        <f t="shared" si="14"/>
        <v>-0.5782686636211184</v>
      </c>
      <c r="C56" s="2">
        <f t="shared" si="14"/>
        <v>-4.3610617047475717</v>
      </c>
      <c r="D56" s="2">
        <f t="shared" ref="D56:T56" si="17">((D39-D38)/D38)*100</f>
        <v>3.2940508306119556</v>
      </c>
      <c r="E56" s="2">
        <f t="shared" si="17"/>
        <v>9.8533640023001734</v>
      </c>
      <c r="F56" s="2">
        <f t="shared" si="17"/>
        <v>3.1117464855849417</v>
      </c>
      <c r="G56" s="2">
        <f t="shared" si="17"/>
        <v>5.4124583192383895</v>
      </c>
      <c r="H56" s="2">
        <f t="shared" si="17"/>
        <v>-9.7101519638782344E-2</v>
      </c>
      <c r="I56" s="2">
        <f t="shared" si="17"/>
        <v>3.0943293347873499</v>
      </c>
      <c r="J56" s="2">
        <f t="shared" si="17"/>
        <v>-1.2983749371754063</v>
      </c>
      <c r="K56" s="2">
        <f t="shared" si="17"/>
        <v>3.3674318437668251</v>
      </c>
      <c r="L56" s="2">
        <f t="shared" si="17"/>
        <v>1.6691301876065947</v>
      </c>
      <c r="M56" s="2">
        <f t="shared" si="17"/>
        <v>1.338013838013838</v>
      </c>
      <c r="N56" s="2">
        <f t="shared" si="17"/>
        <v>5.6701210788931924</v>
      </c>
      <c r="O56" s="2">
        <f t="shared" si="17"/>
        <v>4.082762438585565</v>
      </c>
      <c r="P56" s="2">
        <f t="shared" si="17"/>
        <v>3.090182072285415</v>
      </c>
      <c r="Q56" s="2">
        <f t="shared" si="17"/>
        <v>6.284207383819286</v>
      </c>
      <c r="R56" s="2">
        <f t="shared" si="17"/>
        <v>7.9353196586315313</v>
      </c>
      <c r="S56" s="2">
        <f t="shared" si="17"/>
        <v>5.4187758858720656</v>
      </c>
      <c r="T56" s="2">
        <f t="shared" si="17"/>
        <v>1.7645988721120613</v>
      </c>
      <c r="U56" s="27"/>
    </row>
    <row r="57" spans="1:21" x14ac:dyDescent="0.2">
      <c r="A57" s="13">
        <v>2010</v>
      </c>
      <c r="B57" s="2">
        <f t="shared" si="14"/>
        <v>4.8100971325539463</v>
      </c>
      <c r="C57" s="2">
        <f t="shared" si="14"/>
        <v>8.0218876291978116</v>
      </c>
      <c r="D57" s="2">
        <f t="shared" ref="D57:T57" si="18">((D40-D39)/D39)*100</f>
        <v>3.9221076746849945</v>
      </c>
      <c r="E57" s="2">
        <f t="shared" si="18"/>
        <v>1.6567644672442223</v>
      </c>
      <c r="F57" s="2">
        <f t="shared" si="18"/>
        <v>4.4181532489139475</v>
      </c>
      <c r="G57" s="2">
        <f t="shared" si="18"/>
        <v>0.68307889790491905</v>
      </c>
      <c r="H57" s="2">
        <f t="shared" si="18"/>
        <v>3.0811099771589636</v>
      </c>
      <c r="I57" s="2">
        <f t="shared" si="18"/>
        <v>0.22477852703953458</v>
      </c>
      <c r="J57" s="2">
        <f t="shared" si="18"/>
        <v>7.3156242043622175</v>
      </c>
      <c r="K57" s="2">
        <f t="shared" si="18"/>
        <v>1.3471281784175388</v>
      </c>
      <c r="L57" s="2">
        <f t="shared" si="18"/>
        <v>1.4113489454024917</v>
      </c>
      <c r="M57" s="2">
        <f t="shared" si="18"/>
        <v>1.7370349917164514</v>
      </c>
      <c r="N57" s="2">
        <f t="shared" si="18"/>
        <v>-0.62409192973187155</v>
      </c>
      <c r="O57" s="2">
        <f t="shared" si="18"/>
        <v>1.2033774350109701</v>
      </c>
      <c r="P57" s="2">
        <f t="shared" si="18"/>
        <v>-0.31632460930144984</v>
      </c>
      <c r="Q57" s="2">
        <f t="shared" si="18"/>
        <v>-2.0270586583025141</v>
      </c>
      <c r="R57" s="2">
        <f t="shared" si="18"/>
        <v>3.0471170296388772</v>
      </c>
      <c r="S57" s="2">
        <f t="shared" si="18"/>
        <v>1.5551675215540761</v>
      </c>
      <c r="T57" s="2">
        <f t="shared" si="18"/>
        <v>0.13109283756405674</v>
      </c>
      <c r="U57" s="27"/>
    </row>
    <row r="58" spans="1:21" x14ac:dyDescent="0.2">
      <c r="A58" s="13">
        <v>2011</v>
      </c>
      <c r="B58" s="2">
        <f t="shared" si="14"/>
        <v>3.6293007769145396</v>
      </c>
      <c r="C58" s="2">
        <f t="shared" si="14"/>
        <v>4.1120381406436239</v>
      </c>
      <c r="D58" s="2">
        <f t="shared" ref="D58:T58" si="19">((D41-D40)/D40)*100</f>
        <v>3.6153608747409729</v>
      </c>
      <c r="E58" s="2">
        <f t="shared" si="19"/>
        <v>2.5875386199794024</v>
      </c>
      <c r="F58" s="2">
        <f t="shared" si="19"/>
        <v>0.70372665309374172</v>
      </c>
      <c r="G58" s="2">
        <f t="shared" si="19"/>
        <v>2.4223659047445589</v>
      </c>
      <c r="H58" s="2">
        <f t="shared" si="19"/>
        <v>3.078591296968554</v>
      </c>
      <c r="I58" s="2">
        <f t="shared" si="19"/>
        <v>7.036059806508356E-2</v>
      </c>
      <c r="J58" s="2">
        <f t="shared" si="19"/>
        <v>-1.6923685251087388</v>
      </c>
      <c r="K58" s="2">
        <f t="shared" si="19"/>
        <v>3.4059850024528702</v>
      </c>
      <c r="L58" s="2">
        <f t="shared" si="19"/>
        <v>2.7106307895897661</v>
      </c>
      <c r="M58" s="2">
        <f t="shared" si="19"/>
        <v>4.0414507772020727</v>
      </c>
      <c r="N58" s="2">
        <f t="shared" si="19"/>
        <v>1.2659910284100349</v>
      </c>
      <c r="O58" s="2">
        <f t="shared" si="19"/>
        <v>1.8854289843647354</v>
      </c>
      <c r="P58" s="2">
        <f t="shared" si="19"/>
        <v>-2.2061879037437193</v>
      </c>
      <c r="Q58" s="2">
        <f t="shared" si="19"/>
        <v>2.742737003058104</v>
      </c>
      <c r="R58" s="2">
        <f t="shared" si="19"/>
        <v>3.9935385443776359</v>
      </c>
      <c r="S58" s="2">
        <f t="shared" si="19"/>
        <v>-0.2632851539412176</v>
      </c>
      <c r="T58" s="2">
        <f t="shared" si="19"/>
        <v>4.8024279933349199</v>
      </c>
      <c r="U58" s="27"/>
    </row>
    <row r="59" spans="1:21" x14ac:dyDescent="0.2">
      <c r="A59" s="13">
        <v>2012</v>
      </c>
      <c r="B59" s="2">
        <f t="shared" si="14"/>
        <v>4.6213987362107742</v>
      </c>
      <c r="C59" s="2">
        <f t="shared" si="14"/>
        <v>3.3104369395153599</v>
      </c>
      <c r="D59" s="2">
        <f t="shared" ref="D59:T59" si="20">((D42-D41)/D41)*100</f>
        <v>3.067954555125314</v>
      </c>
      <c r="E59" s="2">
        <f t="shared" si="20"/>
        <v>5.6769983686786301</v>
      </c>
      <c r="F59" s="2">
        <f t="shared" si="20"/>
        <v>2.2370676394321625</v>
      </c>
      <c r="G59" s="2">
        <f t="shared" si="20"/>
        <v>0.34675913576953854</v>
      </c>
      <c r="H59" s="2">
        <f t="shared" si="20"/>
        <v>2.6390413465056715</v>
      </c>
      <c r="I59" s="2">
        <f t="shared" si="20"/>
        <v>1.0678502373000527</v>
      </c>
      <c r="J59" s="2">
        <f t="shared" si="20"/>
        <v>2.2122114069664547</v>
      </c>
      <c r="K59" s="2">
        <f t="shared" si="20"/>
        <v>3.2192477126397834</v>
      </c>
      <c r="L59" s="2">
        <f t="shared" si="20"/>
        <v>6.7383881981575726</v>
      </c>
      <c r="M59" s="2">
        <f t="shared" si="20"/>
        <v>1.6837412255738951</v>
      </c>
      <c r="N59" s="2">
        <f t="shared" si="20"/>
        <v>2.1820448877805489</v>
      </c>
      <c r="O59" s="2">
        <f t="shared" si="20"/>
        <v>2.7467921851827972</v>
      </c>
      <c r="P59" s="2">
        <f t="shared" si="20"/>
        <v>1.5374512303472785</v>
      </c>
      <c r="Q59" s="2">
        <f t="shared" si="20"/>
        <v>1.9114500976653335</v>
      </c>
      <c r="R59" s="2">
        <f t="shared" si="20"/>
        <v>1.9244045564376941</v>
      </c>
      <c r="S59" s="2">
        <f t="shared" si="20"/>
        <v>5.3280896455123372</v>
      </c>
      <c r="T59" s="2">
        <f t="shared" si="20"/>
        <v>1.3741411617738912</v>
      </c>
      <c r="U59" s="27"/>
    </row>
    <row r="60" spans="1:21" x14ac:dyDescent="0.2">
      <c r="A60" s="13">
        <v>2013</v>
      </c>
      <c r="B60" s="2">
        <f t="shared" si="14"/>
        <v>3.4293903874699287</v>
      </c>
      <c r="C60" s="2">
        <f t="shared" si="14"/>
        <v>-2.4656016252654909</v>
      </c>
      <c r="D60" s="2">
        <f t="shared" ref="D60:T60" si="21">((D43-D42)/D42)*100</f>
        <v>1.4036826025926843</v>
      </c>
      <c r="E60" s="2">
        <f t="shared" si="21"/>
        <v>-4.2914479777709165</v>
      </c>
      <c r="F60" s="2">
        <f t="shared" si="21"/>
        <v>-0.33531080732525148</v>
      </c>
      <c r="G60" s="2">
        <f t="shared" si="21"/>
        <v>-2.2062732589048379</v>
      </c>
      <c r="H60" s="2">
        <f t="shared" si="21"/>
        <v>-1.0561026692215143</v>
      </c>
      <c r="I60" s="2">
        <f t="shared" si="21"/>
        <v>0.55654593677985997</v>
      </c>
      <c r="J60" s="2">
        <f t="shared" si="21"/>
        <v>3.2189516763733668</v>
      </c>
      <c r="K60" s="2">
        <f t="shared" si="21"/>
        <v>-0.98489822718319098</v>
      </c>
      <c r="L60" s="2">
        <f t="shared" si="21"/>
        <v>-8.99873257287706</v>
      </c>
      <c r="M60" s="2">
        <f t="shared" si="21"/>
        <v>-1.6092168478007369</v>
      </c>
      <c r="N60" s="2">
        <f t="shared" si="21"/>
        <v>-2.7841109790950833</v>
      </c>
      <c r="O60" s="2">
        <f t="shared" si="21"/>
        <v>0.57106997176027618</v>
      </c>
      <c r="P60" s="2">
        <f t="shared" si="21"/>
        <v>3.4240060871219329E-2</v>
      </c>
      <c r="Q60" s="2">
        <f t="shared" si="21"/>
        <v>1.6748049103272031</v>
      </c>
      <c r="R60" s="2">
        <f t="shared" si="21"/>
        <v>0.12700025400050802</v>
      </c>
      <c r="S60" s="2">
        <f t="shared" si="21"/>
        <v>-1.3196255945987416</v>
      </c>
      <c r="T60" s="2">
        <f t="shared" si="21"/>
        <v>0.27446367557273288</v>
      </c>
      <c r="U60" s="27"/>
    </row>
    <row r="61" spans="1:21" x14ac:dyDescent="0.2">
      <c r="A61" s="13">
        <v>2014</v>
      </c>
      <c r="B61" s="2">
        <f t="shared" si="14"/>
        <v>3.6868411936457663</v>
      </c>
      <c r="C61" s="2">
        <f t="shared" si="14"/>
        <v>-0.99728586757558557</v>
      </c>
      <c r="D61" s="2">
        <f t="shared" ref="D61:T61" si="22">((D44-D43)/D43)*100</f>
        <v>3.0372119534239883</v>
      </c>
      <c r="E61" s="2">
        <f t="shared" si="22"/>
        <v>1.6153846153846154</v>
      </c>
      <c r="F61" s="2">
        <f t="shared" si="22"/>
        <v>2.8554175293305728</v>
      </c>
      <c r="G61" s="2">
        <f t="shared" si="22"/>
        <v>2.4055449850502857</v>
      </c>
      <c r="H61" s="2">
        <f t="shared" si="22"/>
        <v>3.1660961988830838</v>
      </c>
      <c r="I61" s="2">
        <f t="shared" si="22"/>
        <v>2.0452285207765817</v>
      </c>
      <c r="J61" s="2">
        <f t="shared" si="22"/>
        <v>2.3942051086542127</v>
      </c>
      <c r="K61" s="2">
        <f t="shared" si="22"/>
        <v>3.614058355437666</v>
      </c>
      <c r="L61" s="2">
        <f t="shared" si="22"/>
        <v>3.9041429013573858</v>
      </c>
      <c r="M61" s="2">
        <f t="shared" si="22"/>
        <v>3.4038115103820994</v>
      </c>
      <c r="N61" s="2">
        <f t="shared" si="22"/>
        <v>2.708594833850829</v>
      </c>
      <c r="O61" s="2">
        <f t="shared" si="22"/>
        <v>1.0295769374766004</v>
      </c>
      <c r="P61" s="2">
        <f t="shared" si="22"/>
        <v>3.0843538449836463</v>
      </c>
      <c r="Q61" s="2">
        <f t="shared" si="22"/>
        <v>1.8536804308797128</v>
      </c>
      <c r="R61" s="2">
        <f t="shared" si="22"/>
        <v>2.5536952477591743</v>
      </c>
      <c r="S61" s="2">
        <f t="shared" si="22"/>
        <v>4.281345565749235</v>
      </c>
      <c r="T61" s="2">
        <f t="shared" si="22"/>
        <v>0.75410568651547316</v>
      </c>
      <c r="U61" s="27"/>
    </row>
    <row r="62" spans="1:21" x14ac:dyDescent="0.2">
      <c r="A62" s="13">
        <v>2015</v>
      </c>
      <c r="B62" s="2">
        <f t="shared" si="14"/>
        <v>1.3363879343260787</v>
      </c>
      <c r="C62" s="2">
        <f t="shared" si="14"/>
        <v>0.54191903092126237</v>
      </c>
      <c r="D62" s="2">
        <f t="shared" ref="D62:T62" si="23">((D45-D44)/D44)*100</f>
        <v>3.2558874664137822</v>
      </c>
      <c r="E62" s="2">
        <f t="shared" si="23"/>
        <v>-1.0646870650289371</v>
      </c>
      <c r="F62" s="2">
        <f t="shared" si="23"/>
        <v>2.1848528055019711</v>
      </c>
      <c r="G62" s="2">
        <f t="shared" si="23"/>
        <v>4.3397478433974781</v>
      </c>
      <c r="H62" s="2">
        <f t="shared" si="23"/>
        <v>4.3916706683546511</v>
      </c>
      <c r="I62" s="2">
        <f t="shared" si="23"/>
        <v>3.2627118644067794</v>
      </c>
      <c r="J62" s="2">
        <f t="shared" si="23"/>
        <v>5.726412986819569</v>
      </c>
      <c r="K62" s="2">
        <f t="shared" si="23"/>
        <v>2.043733333333333</v>
      </c>
      <c r="L62" s="2">
        <f t="shared" si="23"/>
        <v>0.16382978723404254</v>
      </c>
      <c r="M62" s="2">
        <f t="shared" si="23"/>
        <v>3.4705666605538235</v>
      </c>
      <c r="N62" s="2">
        <f t="shared" si="23"/>
        <v>3.0070109989065412</v>
      </c>
      <c r="O62" s="2">
        <f t="shared" si="23"/>
        <v>2.2790439132851583</v>
      </c>
      <c r="P62" s="2">
        <f t="shared" si="23"/>
        <v>4.8109204943737316</v>
      </c>
      <c r="Q62" s="2">
        <f t="shared" si="23"/>
        <v>1.8067245406072356</v>
      </c>
      <c r="R62" s="2">
        <f t="shared" si="23"/>
        <v>4.5184696569920844</v>
      </c>
      <c r="S62" s="2">
        <f t="shared" si="23"/>
        <v>3.6383518067498386</v>
      </c>
      <c r="T62" s="2">
        <f t="shared" si="23"/>
        <v>3.126905804734712</v>
      </c>
      <c r="U62" s="27"/>
    </row>
    <row r="63" spans="1:21" x14ac:dyDescent="0.2">
      <c r="A63" s="13">
        <v>2016</v>
      </c>
      <c r="B63" s="2">
        <f t="shared" si="14"/>
        <v>4.7475508666164279</v>
      </c>
      <c r="C63" s="2">
        <f t="shared" si="14"/>
        <v>-0.60875079264426124</v>
      </c>
      <c r="D63" s="2">
        <f t="shared" ref="D63:T63" si="24">((D46-D45)/D45)*100</f>
        <v>4.2323587938160108</v>
      </c>
      <c r="E63" s="2">
        <f t="shared" si="24"/>
        <v>1.0884857460199926</v>
      </c>
      <c r="F63" s="2">
        <f t="shared" si="24"/>
        <v>2.6306069684409241</v>
      </c>
      <c r="G63" s="2">
        <f t="shared" si="24"/>
        <v>4.0914101585686424</v>
      </c>
      <c r="H63" s="2">
        <f t="shared" si="24"/>
        <v>4.8383724334044249</v>
      </c>
      <c r="I63" s="2">
        <f t="shared" si="24"/>
        <v>4.6614690192860078</v>
      </c>
      <c r="J63" s="2">
        <f t="shared" si="24"/>
        <v>5.9444992252429918</v>
      </c>
      <c r="K63" s="2">
        <f t="shared" si="24"/>
        <v>2.7763259674283445</v>
      </c>
      <c r="L63" s="2">
        <f t="shared" si="24"/>
        <v>3.4114323342608914</v>
      </c>
      <c r="M63" s="2">
        <f t="shared" si="24"/>
        <v>4.7277238690238823</v>
      </c>
      <c r="N63" s="2">
        <f t="shared" si="24"/>
        <v>3.4749758031783697</v>
      </c>
      <c r="O63" s="2">
        <f t="shared" si="24"/>
        <v>5.8997584541062809</v>
      </c>
      <c r="P63" s="2">
        <f t="shared" si="24"/>
        <v>5.6284980111936358</v>
      </c>
      <c r="Q63" s="2">
        <f t="shared" si="24"/>
        <v>3.6185776738951652</v>
      </c>
      <c r="R63" s="2">
        <f t="shared" si="24"/>
        <v>4.8359103818239193</v>
      </c>
      <c r="S63" s="2">
        <f t="shared" si="24"/>
        <v>6.479305548894537</v>
      </c>
      <c r="T63" s="2">
        <f t="shared" si="24"/>
        <v>2.9514542228912424</v>
      </c>
      <c r="U63" s="27"/>
    </row>
    <row r="64" spans="1:21" x14ac:dyDescent="0.2">
      <c r="A64" s="13">
        <v>2017</v>
      </c>
      <c r="B64" s="2">
        <f t="shared" si="14"/>
        <v>5.8048561151079134</v>
      </c>
      <c r="C64" s="2">
        <f t="shared" si="14"/>
        <v>6.7436519076177106</v>
      </c>
      <c r="D64" s="2">
        <f t="shared" ref="D64:T64" si="25">((D47-D46)/D46)*100</f>
        <v>7.6474043615537113</v>
      </c>
      <c r="E64" s="2">
        <f t="shared" si="25"/>
        <v>5.5254419376892274</v>
      </c>
      <c r="F64" s="2">
        <f t="shared" si="25"/>
        <v>6.2699936020473457</v>
      </c>
      <c r="G64" s="2">
        <f t="shared" si="25"/>
        <v>4.6922732271597898</v>
      </c>
      <c r="H64" s="2">
        <f t="shared" si="25"/>
        <v>7.5309134423613884</v>
      </c>
      <c r="I64" s="2">
        <f t="shared" si="25"/>
        <v>6.4533835176037018</v>
      </c>
      <c r="J64" s="2">
        <f t="shared" si="25"/>
        <v>12.278952266985774</v>
      </c>
      <c r="K64" s="2">
        <f t="shared" si="25"/>
        <v>5.044649213807693</v>
      </c>
      <c r="L64" s="2">
        <f t="shared" si="25"/>
        <v>3.7816075426740343</v>
      </c>
      <c r="M64" s="2">
        <f t="shared" si="25"/>
        <v>6.5958707057031649</v>
      </c>
      <c r="N64" s="2">
        <f t="shared" si="25"/>
        <v>5.6393699837064748</v>
      </c>
      <c r="O64" s="2">
        <f t="shared" si="25"/>
        <v>7.5497519530136277</v>
      </c>
      <c r="P64" s="2">
        <f t="shared" si="25"/>
        <v>8.1111703545721134</v>
      </c>
      <c r="Q64" s="2">
        <f t="shared" si="25"/>
        <v>5.9317431805839842</v>
      </c>
      <c r="R64" s="2">
        <f t="shared" si="25"/>
        <v>8.8117992324478891</v>
      </c>
      <c r="S64" s="2">
        <f t="shared" si="25"/>
        <v>8.994685163498783</v>
      </c>
      <c r="T64" s="2">
        <f t="shared" si="25"/>
        <v>4.5326370757180161</v>
      </c>
      <c r="U64" s="27"/>
    </row>
    <row r="65" spans="1:21" x14ac:dyDescent="0.2">
      <c r="A65" s="13">
        <v>2018</v>
      </c>
      <c r="B65" s="2">
        <f t="shared" si="14"/>
        <v>6.7315456206706052</v>
      </c>
      <c r="C65" s="2">
        <f t="shared" si="14"/>
        <v>7.414380491303568</v>
      </c>
      <c r="D65" s="2">
        <f t="shared" ref="D65:T65" si="26">((D48-D47)/D47)*100</f>
        <v>7.9294703454861697</v>
      </c>
      <c r="E65" s="2">
        <f t="shared" si="26"/>
        <v>6.39533538490016</v>
      </c>
      <c r="F65" s="2">
        <f t="shared" si="26"/>
        <v>6.3816977724262491</v>
      </c>
      <c r="G65" s="2">
        <f t="shared" si="26"/>
        <v>8.244173831848423</v>
      </c>
      <c r="H65" s="2">
        <f t="shared" si="26"/>
        <v>6.9589732175977446</v>
      </c>
      <c r="I65" s="2">
        <f t="shared" si="26"/>
        <v>7.3070123747790223</v>
      </c>
      <c r="J65" s="2">
        <f t="shared" si="26"/>
        <v>8.1769198886849424</v>
      </c>
      <c r="K65" s="2">
        <f t="shared" si="26"/>
        <v>7.42433337851707</v>
      </c>
      <c r="L65" s="2">
        <f t="shared" si="26"/>
        <v>5.5735887894861849</v>
      </c>
      <c r="M65" s="2">
        <f t="shared" si="26"/>
        <v>7.4022623536415946</v>
      </c>
      <c r="N65" s="2">
        <f t="shared" si="26"/>
        <v>6.1466396275456283</v>
      </c>
      <c r="O65" s="2">
        <f t="shared" si="26"/>
        <v>6.9190392874184825</v>
      </c>
      <c r="P65" s="2">
        <f t="shared" si="26"/>
        <v>10.08877381172554</v>
      </c>
      <c r="Q65" s="2">
        <f t="shared" si="26"/>
        <v>10.603730431010687</v>
      </c>
      <c r="R65" s="2">
        <f t="shared" si="26"/>
        <v>9.3706777316735828</v>
      </c>
      <c r="S65" s="2">
        <f t="shared" si="26"/>
        <v>10.591346749865698</v>
      </c>
      <c r="T65" s="2">
        <f t="shared" si="26"/>
        <v>6.1544609851133982</v>
      </c>
      <c r="U65" s="27"/>
    </row>
    <row r="67" spans="1:21" s="6" customFormat="1" ht="51" x14ac:dyDescent="0.2">
      <c r="A67" s="32"/>
      <c r="B67" s="12" t="s">
        <v>113</v>
      </c>
      <c r="C67" s="12" t="s">
        <v>114</v>
      </c>
      <c r="D67" s="34" t="s">
        <v>115</v>
      </c>
    </row>
    <row r="68" spans="1:21" x14ac:dyDescent="0.2">
      <c r="A68" s="13">
        <v>2006</v>
      </c>
      <c r="B68" s="33"/>
      <c r="C68" s="33"/>
      <c r="D68" s="35"/>
    </row>
    <row r="69" spans="1:21" x14ac:dyDescent="0.2">
      <c r="A69" s="13">
        <v>2007</v>
      </c>
      <c r="B69" s="33">
        <f>AVERAGE(B21:AA21)</f>
        <v>10.534626807945083</v>
      </c>
      <c r="C69" s="33">
        <f>AVERAGE(B54:T54)</f>
        <v>6.914545079980198</v>
      </c>
      <c r="D69" s="35">
        <f>B69-C69</f>
        <v>3.6200817279648847</v>
      </c>
    </row>
    <row r="70" spans="1:21" x14ac:dyDescent="0.2">
      <c r="A70" s="13">
        <v>2008</v>
      </c>
      <c r="B70" s="33">
        <f t="shared" ref="B70:B80" si="27">AVERAGE(B22:AA22)</f>
        <v>8.2424196964459675</v>
      </c>
      <c r="C70" s="33">
        <f t="shared" ref="C70:C80" si="28">AVERAGE(B55:T55)</f>
        <v>7.4150703607924147</v>
      </c>
      <c r="D70" s="35">
        <f t="shared" ref="D70:D80" si="29">B70-C70</f>
        <v>0.82734933565355284</v>
      </c>
    </row>
    <row r="71" spans="1:21" x14ac:dyDescent="0.2">
      <c r="A71" s="13">
        <v>2009</v>
      </c>
      <c r="B71" s="33">
        <f t="shared" si="27"/>
        <v>-6.3604380563571237</v>
      </c>
      <c r="C71" s="33">
        <f t="shared" si="28"/>
        <v>3.1079834424698056</v>
      </c>
      <c r="D71" s="35">
        <f t="shared" si="29"/>
        <v>-9.4684214988269293</v>
      </c>
    </row>
    <row r="72" spans="1:21" x14ac:dyDescent="0.2">
      <c r="A72" s="13">
        <v>2010</v>
      </c>
      <c r="B72" s="33">
        <f t="shared" si="27"/>
        <v>1.0751031252051335</v>
      </c>
      <c r="C72" s="33">
        <f t="shared" si="28"/>
        <v>2.1893891316331153</v>
      </c>
      <c r="D72" s="35">
        <f t="shared" si="29"/>
        <v>-1.1142860064279818</v>
      </c>
    </row>
    <row r="73" spans="1:21" x14ac:dyDescent="0.2">
      <c r="A73" s="13">
        <v>2011</v>
      </c>
      <c r="B73" s="33">
        <f t="shared" si="27"/>
        <v>5.0419903990163943</v>
      </c>
      <c r="C73" s="33">
        <f t="shared" si="28"/>
        <v>2.152927968691944</v>
      </c>
      <c r="D73" s="35">
        <f t="shared" si="29"/>
        <v>2.8890624303244503</v>
      </c>
    </row>
    <row r="74" spans="1:21" x14ac:dyDescent="0.2">
      <c r="A74" s="13">
        <v>2012</v>
      </c>
      <c r="B74" s="33">
        <f t="shared" si="27"/>
        <v>7.8764937110046374</v>
      </c>
      <c r="C74" s="33">
        <f t="shared" si="28"/>
        <v>2.832919435082899</v>
      </c>
      <c r="D74" s="35">
        <f t="shared" si="29"/>
        <v>5.0435742759217383</v>
      </c>
    </row>
    <row r="75" spans="1:21" x14ac:dyDescent="0.2">
      <c r="A75" s="13">
        <v>2013</v>
      </c>
      <c r="B75" s="33">
        <f t="shared" si="27"/>
        <v>5.9476774757285744</v>
      </c>
      <c r="C75" s="33">
        <f t="shared" si="28"/>
        <v>-0.77690374127868655</v>
      </c>
      <c r="D75" s="35">
        <f t="shared" si="29"/>
        <v>6.7245812170072607</v>
      </c>
    </row>
    <row r="76" spans="1:21" x14ac:dyDescent="0.2">
      <c r="A76" s="13">
        <v>2014</v>
      </c>
      <c r="B76" s="33">
        <f t="shared" si="27"/>
        <v>-0.51059086481565208</v>
      </c>
      <c r="C76" s="33">
        <f t="shared" si="28"/>
        <v>2.4945268185244913</v>
      </c>
      <c r="D76" s="35">
        <f t="shared" si="29"/>
        <v>-3.0051176833401434</v>
      </c>
    </row>
    <row r="77" spans="1:21" x14ac:dyDescent="0.2">
      <c r="A77" s="13">
        <v>2015</v>
      </c>
      <c r="B77" s="33">
        <f t="shared" si="27"/>
        <v>-0.45062199639831907</v>
      </c>
      <c r="C77" s="33">
        <f t="shared" si="28"/>
        <v>2.781076870099112</v>
      </c>
      <c r="D77" s="35">
        <f t="shared" si="29"/>
        <v>-3.2316988664974309</v>
      </c>
    </row>
    <row r="78" spans="1:21" x14ac:dyDescent="0.2">
      <c r="A78" s="13">
        <v>2016</v>
      </c>
      <c r="B78" s="33">
        <f t="shared" si="27"/>
        <v>-1.6110773660175244</v>
      </c>
      <c r="C78" s="33">
        <f t="shared" si="28"/>
        <v>3.9699981413393384</v>
      </c>
      <c r="D78" s="35">
        <f t="shared" si="29"/>
        <v>-5.5810755073568625</v>
      </c>
    </row>
    <row r="79" spans="1:21" x14ac:dyDescent="0.2">
      <c r="A79" s="13">
        <v>2017</v>
      </c>
      <c r="B79" s="33">
        <f t="shared" si="27"/>
        <v>6.6121672389945765</v>
      </c>
      <c r="C79" s="33">
        <f t="shared" si="28"/>
        <v>6.7336923570448599</v>
      </c>
      <c r="D79" s="35">
        <f t="shared" si="29"/>
        <v>-0.12152511805028343</v>
      </c>
    </row>
    <row r="80" spans="1:21" x14ac:dyDescent="0.2">
      <c r="A80" s="13">
        <v>2018</v>
      </c>
      <c r="B80" s="33">
        <f t="shared" si="27"/>
        <v>2.3106645177710412</v>
      </c>
      <c r="C80" s="33">
        <f t="shared" si="28"/>
        <v>7.6744401091418295</v>
      </c>
      <c r="D80" s="35">
        <f t="shared" si="29"/>
        <v>-5.3637755913707883</v>
      </c>
    </row>
  </sheetData>
  <mergeCells count="4">
    <mergeCell ref="A19:G19"/>
    <mergeCell ref="A52:G52"/>
    <mergeCell ref="A34:E34"/>
    <mergeCell ref="A1:E1"/>
  </mergeCells>
  <conditionalFormatting sqref="B20:AA32">
    <cfRule type="cellIs" dxfId="10" priority="9" operator="greaterThan">
      <formula>0</formula>
    </cfRule>
  </conditionalFormatting>
  <conditionalFormatting sqref="B21:AA32">
    <cfRule type="cellIs" dxfId="9" priority="6" operator="greaterThan">
      <formula>10</formula>
    </cfRule>
    <cfRule type="cellIs" dxfId="8" priority="7" operator="equal">
      <formula>0</formula>
    </cfRule>
    <cfRule type="cellIs" dxfId="7" priority="8" operator="lessThan">
      <formula>0</formula>
    </cfRule>
  </conditionalFormatting>
  <conditionalFormatting sqref="B37:B44">
    <cfRule type="colorScale" priority="5">
      <colorScale>
        <cfvo type="num" val="&quot;&gt;$B$2&quot;"/>
        <cfvo type="num" val="&quot;&lt;$B$2&quot;"/>
        <color theme="9" tint="0.39997558519241921"/>
        <color rgb="FFFF0000"/>
      </colorScale>
    </cfRule>
  </conditionalFormatting>
  <conditionalFormatting sqref="B53:T65">
    <cfRule type="cellIs" dxfId="6" priority="2" operator="lessThan">
      <formula>0</formula>
    </cfRule>
    <cfRule type="cellIs" dxfId="5" priority="3" operator="greaterThan">
      <formula>0</formula>
    </cfRule>
  </conditionalFormatting>
  <conditionalFormatting sqref="B54:T65">
    <cfRule type="cellIs" dxfId="4" priority="1" operator="greaterThan">
      <formula>10</formula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579A-04D6-524E-9F63-5B79BD893A7F}">
  <dimension ref="A2:E15"/>
  <sheetViews>
    <sheetView workbookViewId="0">
      <selection activeCell="H2" sqref="H2"/>
    </sheetView>
  </sheetViews>
  <sheetFormatPr baseColWidth="10" defaultRowHeight="16" x14ac:dyDescent="0.2"/>
  <cols>
    <col min="1" max="1" width="7.83203125" customWidth="1"/>
    <col min="2" max="2" width="28.6640625" customWidth="1"/>
    <col min="3" max="3" width="17.83203125" customWidth="1"/>
    <col min="4" max="4" width="15.6640625" bestFit="1" customWidth="1"/>
    <col min="5" max="5" width="13.33203125" customWidth="1"/>
  </cols>
  <sheetData>
    <row r="2" spans="1:5" ht="76" customHeight="1" x14ac:dyDescent="0.2">
      <c r="A2" s="13"/>
      <c r="B2" s="13" t="s">
        <v>124</v>
      </c>
      <c r="C2" s="12" t="s">
        <v>125</v>
      </c>
      <c r="D2" s="12" t="s">
        <v>126</v>
      </c>
      <c r="E2" s="12" t="s">
        <v>127</v>
      </c>
    </row>
    <row r="3" spans="1:5" x14ac:dyDescent="0.2">
      <c r="A3" s="13">
        <v>2006</v>
      </c>
      <c r="B3" s="15">
        <v>197470142754</v>
      </c>
      <c r="C3" s="44">
        <v>0</v>
      </c>
      <c r="D3" s="44">
        <v>0</v>
      </c>
      <c r="E3" s="44">
        <v>0</v>
      </c>
    </row>
    <row r="4" spans="1:5" x14ac:dyDescent="0.2">
      <c r="A4" s="13">
        <v>2007</v>
      </c>
      <c r="B4" s="15">
        <v>208469898851</v>
      </c>
      <c r="C4" s="44">
        <f>((B4-B3)/B3)*100</f>
        <v>5.5703388591271912</v>
      </c>
      <c r="D4" s="44">
        <v>10.53</v>
      </c>
      <c r="E4" s="44">
        <v>6.91</v>
      </c>
    </row>
    <row r="5" spans="1:5" x14ac:dyDescent="0.2">
      <c r="A5" s="13">
        <v>2008</v>
      </c>
      <c r="B5" s="15">
        <v>214070259128</v>
      </c>
      <c r="C5" s="44">
        <f t="shared" ref="C5:C15" si="0">((B5-B4)/B4)*100</f>
        <v>2.6864119510139703</v>
      </c>
      <c r="D5" s="44">
        <v>8.24</v>
      </c>
      <c r="E5" s="44">
        <v>7.42</v>
      </c>
    </row>
    <row r="6" spans="1:5" x14ac:dyDescent="0.2">
      <c r="A6" s="13">
        <v>2009</v>
      </c>
      <c r="B6" s="15">
        <v>204100298391</v>
      </c>
      <c r="C6" s="44">
        <f t="shared" si="0"/>
        <v>-4.6573310919564106</v>
      </c>
      <c r="D6" s="44">
        <v>-6.36</v>
      </c>
      <c r="E6" s="44">
        <v>3.11</v>
      </c>
    </row>
    <row r="7" spans="1:5" x14ac:dyDescent="0.2">
      <c r="A7" s="13">
        <v>2010</v>
      </c>
      <c r="B7" s="15">
        <v>209069940963</v>
      </c>
      <c r="C7" s="44">
        <f t="shared" si="0"/>
        <v>2.4349021589765303</v>
      </c>
      <c r="D7" s="44">
        <v>1.08</v>
      </c>
      <c r="E7" s="44">
        <v>2.19</v>
      </c>
    </row>
    <row r="8" spans="1:5" x14ac:dyDescent="0.2">
      <c r="A8" s="13">
        <v>2011</v>
      </c>
      <c r="B8" s="15">
        <v>212750323791</v>
      </c>
      <c r="C8" s="44">
        <f t="shared" si="0"/>
        <v>1.7603596246537099</v>
      </c>
      <c r="D8" s="44">
        <v>5.04</v>
      </c>
      <c r="E8" s="44">
        <v>2.15</v>
      </c>
    </row>
    <row r="9" spans="1:5" x14ac:dyDescent="0.2">
      <c r="A9" s="13">
        <v>2012</v>
      </c>
      <c r="B9" s="15">
        <v>211080224603</v>
      </c>
      <c r="C9" s="44">
        <f t="shared" si="0"/>
        <v>-0.78500429904899172</v>
      </c>
      <c r="D9" s="44">
        <v>7.88</v>
      </c>
      <c r="E9" s="44">
        <v>2.83</v>
      </c>
    </row>
    <row r="10" spans="1:5" x14ac:dyDescent="0.2">
      <c r="A10" s="13">
        <v>2013</v>
      </c>
      <c r="B10" s="15">
        <v>210983331026</v>
      </c>
      <c r="C10" s="44">
        <f t="shared" si="0"/>
        <v>-4.5903673440862394E-2</v>
      </c>
      <c r="D10" s="44">
        <v>5.95</v>
      </c>
      <c r="E10" s="44">
        <v>-0.78</v>
      </c>
    </row>
    <row r="11" spans="1:5" x14ac:dyDescent="0.2">
      <c r="A11" s="13">
        <v>2014</v>
      </c>
      <c r="B11" s="15">
        <v>215755991069</v>
      </c>
      <c r="C11" s="44">
        <f t="shared" si="0"/>
        <v>2.2621028968453691</v>
      </c>
      <c r="D11" s="44">
        <v>-0.51</v>
      </c>
      <c r="E11" s="44">
        <v>2.4900000000000002</v>
      </c>
    </row>
    <row r="12" spans="1:5" x14ac:dyDescent="0.2">
      <c r="A12" s="13">
        <v>2015</v>
      </c>
      <c r="B12" s="15">
        <v>227381745549</v>
      </c>
      <c r="C12" s="44">
        <f t="shared" si="0"/>
        <v>5.3883808381858644</v>
      </c>
      <c r="D12" s="44">
        <v>-0.45</v>
      </c>
      <c r="E12" s="44">
        <v>2.78</v>
      </c>
    </row>
    <row r="13" spans="1:5" x14ac:dyDescent="0.2">
      <c r="A13" s="13">
        <v>2016</v>
      </c>
      <c r="B13" s="15">
        <v>233151067381</v>
      </c>
      <c r="C13" s="44">
        <f t="shared" si="0"/>
        <v>2.5372845203867653</v>
      </c>
      <c r="D13" s="44">
        <v>-1.61</v>
      </c>
      <c r="E13" s="44">
        <v>3.97</v>
      </c>
    </row>
    <row r="14" spans="1:5" x14ac:dyDescent="0.2">
      <c r="A14" s="13">
        <v>2017</v>
      </c>
      <c r="B14" s="15">
        <v>245202003266</v>
      </c>
      <c r="C14" s="44">
        <f t="shared" si="0"/>
        <v>5.1687243041041535</v>
      </c>
      <c r="D14" s="44">
        <v>6.61</v>
      </c>
      <c r="E14" s="44">
        <v>6.73</v>
      </c>
    </row>
    <row r="15" spans="1:5" x14ac:dyDescent="0.2">
      <c r="A15" s="13">
        <v>2018</v>
      </c>
      <c r="B15" s="15">
        <v>253045172104</v>
      </c>
      <c r="C15" s="44">
        <f t="shared" si="0"/>
        <v>3.1986561013090804</v>
      </c>
      <c r="D15" s="44">
        <v>2.31</v>
      </c>
      <c r="E15" s="44">
        <v>7.67</v>
      </c>
    </row>
  </sheetData>
  <conditionalFormatting sqref="C3:C1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4:E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Přehled odvětví mezd a potravin</vt:lpstr>
      <vt:lpstr>Výzkumná otázka 1</vt:lpstr>
      <vt:lpstr>Výzkumná otázka 2</vt:lpstr>
      <vt:lpstr>Výzkumná otázka 3</vt:lpstr>
      <vt:lpstr>Výzkumná otázka 4</vt:lpstr>
      <vt:lpstr>Výzkumná otázka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Beneš</dc:creator>
  <cp:lastModifiedBy>Štěpán Beneš</cp:lastModifiedBy>
  <dcterms:created xsi:type="dcterms:W3CDTF">2022-06-05T15:45:04Z</dcterms:created>
  <dcterms:modified xsi:type="dcterms:W3CDTF">2022-06-12T12:38:39Z</dcterms:modified>
</cp:coreProperties>
</file>