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Auswertung der Ergebnisse" sheetId="5" r:id="rId1"/>
  </sheets>
  <calcPr calcId="145621"/>
</workbook>
</file>

<file path=xl/calcChain.xml><?xml version="1.0" encoding="utf-8"?>
<calcChain xmlns="http://schemas.openxmlformats.org/spreadsheetml/2006/main">
  <c r="AC4" i="5" l="1"/>
  <c r="AD4" i="5"/>
  <c r="AE4" i="5"/>
  <c r="AF4" i="5"/>
  <c r="AG4" i="5"/>
  <c r="AH4" i="5"/>
  <c r="AI4" i="5"/>
  <c r="AJ4" i="5"/>
  <c r="AK4" i="5"/>
  <c r="AL4" i="5"/>
  <c r="AC5" i="5"/>
  <c r="AD5" i="5"/>
  <c r="AE5" i="5"/>
  <c r="AF5" i="5"/>
  <c r="AG5" i="5"/>
  <c r="AH5" i="5"/>
  <c r="AI5" i="5"/>
  <c r="AJ5" i="5"/>
  <c r="AK5" i="5"/>
  <c r="AL5" i="5"/>
  <c r="AC6" i="5"/>
  <c r="AD6" i="5"/>
  <c r="AE6" i="5"/>
  <c r="AF6" i="5"/>
  <c r="AG6" i="5"/>
  <c r="AH6" i="5"/>
  <c r="AI6" i="5"/>
  <c r="AJ6" i="5"/>
  <c r="AK6" i="5"/>
  <c r="AL6" i="5"/>
  <c r="AC7" i="5"/>
  <c r="AD7" i="5"/>
  <c r="AE7" i="5"/>
  <c r="AF7" i="5"/>
  <c r="AG7" i="5"/>
  <c r="AH7" i="5"/>
  <c r="AI7" i="5"/>
  <c r="AJ7" i="5"/>
  <c r="AK7" i="5"/>
  <c r="AL7" i="5"/>
  <c r="AC8" i="5"/>
  <c r="AD8" i="5"/>
  <c r="AE8" i="5"/>
  <c r="AG8" i="5"/>
  <c r="AH8" i="5"/>
  <c r="AI8" i="5"/>
  <c r="AJ8" i="5"/>
  <c r="AK8" i="5"/>
  <c r="AL8" i="5"/>
  <c r="AC9" i="5"/>
  <c r="AD9" i="5"/>
  <c r="AE9" i="5"/>
  <c r="AF9" i="5"/>
  <c r="AG9" i="5"/>
  <c r="AH9" i="5"/>
  <c r="AI9" i="5"/>
  <c r="AJ9" i="5"/>
  <c r="AK9" i="5"/>
  <c r="AL9" i="5"/>
  <c r="AC10" i="5"/>
  <c r="AD10" i="5"/>
  <c r="AE10" i="5"/>
  <c r="AF10" i="5"/>
  <c r="AG10" i="5"/>
  <c r="AH10" i="5"/>
  <c r="AC11" i="5"/>
  <c r="AD11" i="5"/>
  <c r="AE11" i="5"/>
  <c r="AF11" i="5"/>
  <c r="AG11" i="5"/>
  <c r="AH11" i="5"/>
  <c r="AI11" i="5"/>
  <c r="AJ11" i="5"/>
  <c r="AK11" i="5"/>
  <c r="AL11" i="5"/>
  <c r="AC12" i="5"/>
  <c r="AD12" i="5"/>
  <c r="AE12" i="5"/>
  <c r="AF12" i="5"/>
  <c r="AG12" i="5"/>
  <c r="AH12" i="5"/>
  <c r="AI12" i="5"/>
  <c r="AJ12" i="5"/>
  <c r="AK12" i="5"/>
  <c r="AC13" i="5"/>
  <c r="AD13" i="5"/>
  <c r="AE13" i="5"/>
  <c r="AF13" i="5"/>
  <c r="AG13" i="5"/>
  <c r="AH13" i="5"/>
  <c r="AI13" i="5"/>
  <c r="AL13" i="5"/>
  <c r="AC14" i="5"/>
  <c r="AD14" i="5"/>
  <c r="AE14" i="5"/>
  <c r="AF14" i="5"/>
  <c r="AG14" i="5"/>
  <c r="AH14" i="5"/>
  <c r="AI14" i="5"/>
  <c r="AJ14" i="5"/>
  <c r="AK14" i="5"/>
  <c r="AL14" i="5"/>
  <c r="AC15" i="5"/>
  <c r="AD15" i="5"/>
  <c r="AE15" i="5"/>
  <c r="AF15" i="5"/>
  <c r="AG15" i="5"/>
  <c r="AH15" i="5"/>
  <c r="AI15" i="5"/>
  <c r="AJ15" i="5"/>
  <c r="AL15" i="5"/>
  <c r="AC16" i="5"/>
  <c r="AD16" i="5"/>
  <c r="AE16" i="5"/>
  <c r="AF16" i="5"/>
  <c r="AG16" i="5"/>
  <c r="AH16" i="5"/>
  <c r="AI16" i="5"/>
  <c r="AJ16" i="5"/>
  <c r="AK16" i="5"/>
  <c r="AL16" i="5"/>
  <c r="AC17" i="5"/>
  <c r="AD17" i="5"/>
  <c r="AE17" i="5"/>
  <c r="AF17" i="5"/>
  <c r="AG17" i="5"/>
  <c r="AH17" i="5"/>
  <c r="AI17" i="5"/>
  <c r="AJ17" i="5"/>
  <c r="AK17" i="5"/>
  <c r="AL17" i="5"/>
  <c r="AC18" i="5"/>
  <c r="AD18" i="5"/>
  <c r="AE18" i="5"/>
  <c r="AF18" i="5"/>
  <c r="AG18" i="5"/>
  <c r="AH18" i="5"/>
  <c r="AJ18" i="5"/>
  <c r="AD19" i="5"/>
  <c r="AE19" i="5"/>
  <c r="AF19" i="5"/>
  <c r="AG19" i="5"/>
  <c r="AH19" i="5"/>
  <c r="AK19" i="5"/>
  <c r="AL19" i="5"/>
  <c r="AC20" i="5"/>
  <c r="AD20" i="5"/>
  <c r="AE20" i="5"/>
  <c r="AF20" i="5"/>
  <c r="AG20" i="5"/>
  <c r="AH20" i="5"/>
  <c r="AI20" i="5"/>
  <c r="AJ20" i="5"/>
  <c r="AK20" i="5"/>
  <c r="AL20" i="5"/>
  <c r="AC21" i="5"/>
  <c r="AD21" i="5"/>
  <c r="AE21" i="5"/>
  <c r="AF21" i="5"/>
  <c r="AG21" i="5"/>
  <c r="AH21" i="5"/>
  <c r="AI21" i="5"/>
  <c r="AJ21" i="5"/>
  <c r="AK21" i="5"/>
  <c r="AL21" i="5"/>
  <c r="AC22" i="5"/>
  <c r="AD22" i="5"/>
  <c r="AE22" i="5"/>
  <c r="AF22" i="5"/>
  <c r="AG22" i="5"/>
  <c r="AI22" i="5"/>
  <c r="AJ22" i="5"/>
  <c r="AK22" i="5"/>
  <c r="AL22" i="5"/>
  <c r="AE23" i="5"/>
  <c r="AH23" i="5"/>
  <c r="AJ23" i="5"/>
  <c r="AL23" i="5"/>
  <c r="AC24" i="5"/>
  <c r="AD24" i="5"/>
  <c r="AE24" i="5"/>
  <c r="AF24" i="5"/>
  <c r="AG24" i="5"/>
  <c r="AH24" i="5"/>
  <c r="AI24" i="5"/>
  <c r="AJ24" i="5"/>
  <c r="AK24" i="5"/>
  <c r="AL24" i="5"/>
  <c r="AD25" i="5"/>
  <c r="AE25" i="5"/>
  <c r="AF25" i="5"/>
  <c r="AG25" i="5"/>
  <c r="AH25" i="5"/>
  <c r="AI25" i="5"/>
  <c r="AJ25" i="5"/>
  <c r="AK25" i="5"/>
  <c r="AL25" i="5"/>
  <c r="AC26" i="5"/>
  <c r="AD26" i="5"/>
  <c r="AE26" i="5"/>
  <c r="AF26" i="5"/>
  <c r="AG26" i="5"/>
  <c r="AH26" i="5"/>
  <c r="AI26" i="5"/>
  <c r="AJ26" i="5"/>
  <c r="AK26" i="5"/>
  <c r="AL26" i="5"/>
  <c r="AC27" i="5"/>
  <c r="AD27" i="5"/>
  <c r="AE27" i="5"/>
  <c r="AF27" i="5"/>
  <c r="AG27" i="5"/>
  <c r="AH27" i="5"/>
  <c r="AI27" i="5"/>
  <c r="AJ27" i="5"/>
  <c r="AK27" i="5"/>
  <c r="AL27" i="5"/>
  <c r="AC28" i="5"/>
  <c r="AD28" i="5"/>
  <c r="AE28" i="5"/>
  <c r="AF28" i="5"/>
  <c r="AG28" i="5"/>
  <c r="AH28" i="5"/>
  <c r="AI28" i="5"/>
  <c r="AJ28" i="5"/>
  <c r="AK28" i="5"/>
  <c r="AL28" i="5"/>
  <c r="AC29" i="5"/>
  <c r="AD29" i="5"/>
  <c r="AE29" i="5"/>
  <c r="AG29" i="5"/>
  <c r="AH29" i="5"/>
  <c r="AI29" i="5"/>
  <c r="AK29" i="5"/>
  <c r="AL29" i="5"/>
  <c r="AC30" i="5"/>
  <c r="AD30" i="5"/>
  <c r="AE30" i="5"/>
  <c r="AF30" i="5"/>
  <c r="AG30" i="5"/>
  <c r="AH30" i="5"/>
  <c r="AI30" i="5"/>
  <c r="AJ30" i="5"/>
  <c r="AK30" i="5"/>
  <c r="AL30" i="5"/>
  <c r="AC31" i="5"/>
  <c r="AD31" i="5"/>
  <c r="AE31" i="5"/>
  <c r="AF31" i="5"/>
  <c r="AG31" i="5"/>
  <c r="AH31" i="5"/>
  <c r="AI31" i="5"/>
  <c r="AJ31" i="5"/>
  <c r="AK31" i="5"/>
  <c r="AL31" i="5"/>
  <c r="AL3" i="5"/>
  <c r="AJ3" i="5"/>
  <c r="AI3" i="5"/>
  <c r="AI33" i="5" s="1"/>
  <c r="AH3" i="5"/>
  <c r="AG3" i="5"/>
  <c r="AF3" i="5"/>
  <c r="AE3" i="5"/>
  <c r="AD3" i="5"/>
  <c r="AC3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M6" i="5"/>
  <c r="L6" i="5"/>
  <c r="K6" i="5"/>
  <c r="J6" i="5"/>
  <c r="M5" i="5"/>
  <c r="L5" i="5"/>
  <c r="K5" i="5"/>
  <c r="J5" i="5"/>
  <c r="M4" i="5"/>
  <c r="L4" i="5"/>
  <c r="K4" i="5"/>
  <c r="J4" i="5"/>
  <c r="M3" i="5"/>
  <c r="L3" i="5"/>
  <c r="K3" i="5"/>
  <c r="J3" i="5"/>
  <c r="AH32" i="5" l="1"/>
  <c r="AJ33" i="5"/>
  <c r="AC35" i="5"/>
  <c r="AI35" i="5"/>
  <c r="AE35" i="5"/>
  <c r="AD32" i="5"/>
  <c r="AE40" i="5" s="1"/>
  <c r="AG35" i="5"/>
  <c r="AL35" i="5"/>
  <c r="AK34" i="5"/>
  <c r="AE33" i="5"/>
  <c r="AK35" i="5"/>
  <c r="AJ34" i="5"/>
  <c r="AL32" i="5"/>
  <c r="AJ35" i="5"/>
  <c r="AL33" i="5"/>
  <c r="AK32" i="5"/>
  <c r="AE44" i="5"/>
  <c r="AL34" i="5"/>
  <c r="AK33" i="5"/>
  <c r="AJ32" i="5"/>
  <c r="AF33" i="5"/>
  <c r="AE32" i="5"/>
  <c r="AI32" i="5"/>
  <c r="AC34" i="5"/>
  <c r="AG34" i="5"/>
  <c r="AD35" i="5"/>
  <c r="AH35" i="5"/>
  <c r="AF32" i="5"/>
  <c r="AC33" i="5"/>
  <c r="AG33" i="5"/>
  <c r="AD34" i="5"/>
  <c r="AH34" i="5"/>
  <c r="AC32" i="5"/>
  <c r="AG32" i="5"/>
  <c r="AD33" i="5"/>
  <c r="AH33" i="5"/>
  <c r="AD44" i="5" s="1"/>
  <c r="AE34" i="5"/>
  <c r="AI34" i="5"/>
  <c r="AF35" i="5"/>
  <c r="AF34" i="5"/>
  <c r="AF40" i="5" l="1"/>
  <c r="AG40" i="5" s="1"/>
  <c r="AF44" i="5"/>
  <c r="AG44" i="5" s="1"/>
  <c r="AF48" i="5"/>
  <c r="AG48" i="5" s="1"/>
  <c r="AE48" i="5"/>
  <c r="AD48" i="5"/>
  <c r="AE42" i="5"/>
  <c r="AF42" i="5"/>
  <c r="AG42" i="5" s="1"/>
  <c r="AD42" i="5"/>
  <c r="AF39" i="5"/>
  <c r="AG39" i="5" s="1"/>
  <c r="AD39" i="5"/>
  <c r="AE39" i="5"/>
  <c r="AF45" i="5"/>
  <c r="AG45" i="5" s="1"/>
  <c r="AD45" i="5"/>
  <c r="AE45" i="5"/>
  <c r="AE46" i="5"/>
  <c r="AF46" i="5"/>
  <c r="AG46" i="5" s="1"/>
  <c r="AD46" i="5"/>
  <c r="AF43" i="5"/>
  <c r="AG43" i="5" s="1"/>
  <c r="AD43" i="5"/>
  <c r="AE43" i="5"/>
  <c r="AF41" i="5"/>
  <c r="AG41" i="5" s="1"/>
  <c r="AD41" i="5"/>
  <c r="AE41" i="5"/>
  <c r="AF47" i="5"/>
  <c r="AG47" i="5" s="1"/>
  <c r="AD47" i="5"/>
  <c r="AE47" i="5"/>
  <c r="AD40" i="5"/>
</calcChain>
</file>

<file path=xl/sharedStrings.xml><?xml version="1.0" encoding="utf-8"?>
<sst xmlns="http://schemas.openxmlformats.org/spreadsheetml/2006/main" count="89" uniqueCount="89">
  <si>
    <t>NOC</t>
  </si>
  <si>
    <t>NOM</t>
  </si>
  <si>
    <t>CYCLO</t>
  </si>
  <si>
    <t>NOP</t>
  </si>
  <si>
    <t>LOC</t>
  </si>
  <si>
    <t>NOC/NOP</t>
  </si>
  <si>
    <t>NOM/NOC</t>
  </si>
  <si>
    <t>LOC/NOM</t>
  </si>
  <si>
    <t>CYCLO/LOC</t>
  </si>
  <si>
    <t>Project</t>
  </si>
  <si>
    <t>akka.net-dev</t>
  </si>
  <si>
    <t>aspnetboilerplate-master</t>
  </si>
  <si>
    <t>Autofac-master</t>
  </si>
  <si>
    <t>CefSharp-master</t>
  </si>
  <si>
    <t>choco-master</t>
  </si>
  <si>
    <t>automatic-graph-layout-master</t>
  </si>
  <si>
    <t>dapper-dot-net-master</t>
  </si>
  <si>
    <t>Destroy-Windows-10-Spying-master</t>
  </si>
  <si>
    <t>DotNetty-dev</t>
  </si>
  <si>
    <t>enode-master</t>
  </si>
  <si>
    <t>corefx-master</t>
  </si>
  <si>
    <t>Git-Credential-Manager-for-Windows-master</t>
  </si>
  <si>
    <t>Hangfire-master</t>
  </si>
  <si>
    <t>framework-development</t>
  </si>
  <si>
    <t>Hearthstone-Deck-Tracker-master</t>
  </si>
  <si>
    <t>Nancy-master</t>
  </si>
  <si>
    <t>OptiKey-master</t>
  </si>
  <si>
    <t>Piranha-master</t>
  </si>
  <si>
    <t>shadowsocks-csharp-master</t>
  </si>
  <si>
    <t>ShareX-master</t>
  </si>
  <si>
    <t>SimpleFramework_NGUI-master</t>
  </si>
  <si>
    <t>ui-for-aspnet-mvc-examples-master</t>
  </si>
  <si>
    <t>Umbraco-CMS-dev-v7</t>
  </si>
  <si>
    <t>unity-master</t>
  </si>
  <si>
    <t>WebEssentials2015-master</t>
  </si>
  <si>
    <t>orleans-master</t>
  </si>
  <si>
    <t>LoD Violations</t>
  </si>
  <si>
    <t>Single Char Names</t>
  </si>
  <si>
    <t>Boundary Condition</t>
  </si>
  <si>
    <t>Too Many Params</t>
  </si>
  <si>
    <t>Too Long</t>
  </si>
  <si>
    <t>Commented-out Code</t>
  </si>
  <si>
    <t>Null Params</t>
  </si>
  <si>
    <t>Flag Arguments</t>
  </si>
  <si>
    <t>Numberseries</t>
  </si>
  <si>
    <t>Documentation private code</t>
  </si>
  <si>
    <t>Null return</t>
  </si>
  <si>
    <t>error code returns</t>
  </si>
  <si>
    <t>Ring Dep</t>
  </si>
  <si>
    <t>Headlining comment</t>
  </si>
  <si>
    <t>Quotienten</t>
  </si>
  <si>
    <t>Code Smells</t>
  </si>
  <si>
    <t>Hybrids</t>
  </si>
  <si>
    <t>Schwellenwerte Code Smells</t>
  </si>
  <si>
    <t>AVG</t>
  </si>
  <si>
    <t>STAW</t>
  </si>
  <si>
    <t>Q25 exkl</t>
  </si>
  <si>
    <t>Q75 exkl</t>
  </si>
  <si>
    <t xml:space="preserve">Low </t>
  </si>
  <si>
    <t>Average</t>
  </si>
  <si>
    <t>High</t>
  </si>
  <si>
    <t>Very High</t>
  </si>
  <si>
    <t>Hybrids / NOC</t>
  </si>
  <si>
    <t xml:space="preserve">Too Long Meth / NOM </t>
  </si>
  <si>
    <t xml:space="preserve">Too Many Params / NOM </t>
  </si>
  <si>
    <t>Null Returns / NOM</t>
  </si>
  <si>
    <t>Error Code / NOM</t>
  </si>
  <si>
    <t>Boundary Condition / LOC</t>
  </si>
  <si>
    <t>Hybride/NOC</t>
  </si>
  <si>
    <t>Zu lange Methoden/NOM</t>
  </si>
  <si>
    <t>Zu lange Parameterlisten/NOM</t>
  </si>
  <si>
    <t>Fehler-Rückgabecodes/NOM</t>
  </si>
  <si>
    <t>nicht gekapselte Grenzbed./LOC</t>
  </si>
  <si>
    <t>Declarations</t>
  </si>
  <si>
    <t>Comments</t>
  </si>
  <si>
    <t>Invocations</t>
  </si>
  <si>
    <t>LoD Vio / Invocations</t>
  </si>
  <si>
    <t xml:space="preserve"> Auskommentierten Code / Number Of Commets</t>
  </si>
  <si>
    <t>Number Series / Declarations</t>
  </si>
  <si>
    <t xml:space="preserve">Single Char / Declarations </t>
  </si>
  <si>
    <t>PnP-master</t>
  </si>
  <si>
    <t>nodejs-master</t>
  </si>
  <si>
    <t>OrchardCMS</t>
  </si>
  <si>
    <t>Ein-Buchstaben-Namen/NOD</t>
  </si>
  <si>
    <t>null-Ref. als Rückgabew./NOM</t>
  </si>
  <si>
    <t>LOD Verstöße/NOI</t>
  </si>
  <si>
    <t>Auskomm. Code/NOCOM</t>
  </si>
  <si>
    <t>Zahlenserien in Namen/NOD</t>
  </si>
  <si>
    <t>Metriken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</si>
</sst>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5" borderId="21" xfId="0" applyFill="1" applyBorder="1"/>
    <xf numFmtId="0" fontId="0" fillId="35" borderId="22" xfId="0" applyFill="1" applyBorder="1"/>
    <xf numFmtId="0" fontId="0" fillId="35" borderId="16" xfId="0" applyFill="1" applyBorder="1"/>
    <xf numFmtId="0" fontId="0" fillId="35" borderId="0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0" fontId="0" fillId="36" borderId="16" xfId="0" applyFill="1" applyBorder="1"/>
    <xf numFmtId="0" fontId="0" fillId="36" borderId="0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20" xfId="0" applyFill="1" applyBorder="1"/>
    <xf numFmtId="0" fontId="0" fillId="37" borderId="0" xfId="0" applyFill="1" applyBorder="1"/>
    <xf numFmtId="0" fontId="16" fillId="37" borderId="0" xfId="0" applyFont="1" applyFill="1" applyBorder="1"/>
    <xf numFmtId="0" fontId="16" fillId="0" borderId="0" xfId="0" applyFont="1"/>
    <xf numFmtId="0" fontId="0" fillId="33" borderId="19" xfId="0" applyFill="1" applyBorder="1" applyAlignment="1">
      <alignment horizontal="center"/>
    </xf>
    <xf numFmtId="0" fontId="0" fillId="0" borderId="0" xfId="0" applyFont="1"/>
    <xf numFmtId="0" fontId="0" fillId="33" borderId="15" xfId="0" applyFill="1" applyBorder="1"/>
    <xf numFmtId="0" fontId="0" fillId="33" borderId="14" xfId="0" applyFill="1" applyBorder="1"/>
    <xf numFmtId="0" fontId="0" fillId="0" borderId="0" xfId="0"/>
    <xf numFmtId="0" fontId="0" fillId="33" borderId="13" xfId="0" applyFill="1" applyBorder="1"/>
    <xf numFmtId="0" fontId="0" fillId="0" borderId="0" xfId="0"/>
    <xf numFmtId="0" fontId="0" fillId="0" borderId="0" xfId="0"/>
    <xf numFmtId="0" fontId="0" fillId="33" borderId="19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0" fillId="34" borderId="13" xfId="0" applyFill="1" applyBorder="1"/>
    <xf numFmtId="0" fontId="0" fillId="34" borderId="14" xfId="0" applyFill="1" applyBorder="1"/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165" fontId="0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FF66"/>
      <color rgb="FFCCECFF"/>
      <color rgb="FFCCFF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tabSelected="1" workbookViewId="0">
      <selection activeCell="G35" sqref="G35"/>
    </sheetView>
  </sheetViews>
  <sheetFormatPr baseColWidth="10" defaultColWidth="9.140625" defaultRowHeight="15" x14ac:dyDescent="0.25"/>
  <cols>
    <col min="1" max="1" width="37" style="41" customWidth="1"/>
    <col min="2" max="12" width="9.140625" style="41"/>
    <col min="13" max="13" width="14.85546875" style="41" customWidth="1"/>
    <col min="14" max="14" width="13.7109375" style="41" bestFit="1" customWidth="1"/>
    <col min="15" max="27" width="9.140625" style="41"/>
    <col min="28" max="28" width="18.7109375" style="41" customWidth="1"/>
    <col min="29" max="29" width="20.140625" style="41" customWidth="1"/>
    <col min="30" max="30" width="22.140625" style="41" customWidth="1"/>
    <col min="31" max="31" width="19.140625" style="41" customWidth="1"/>
    <col min="32" max="32" width="17" style="41" customWidth="1"/>
    <col min="33" max="33" width="13.85546875" style="41" customWidth="1"/>
    <col min="34" max="34" width="19.7109375" style="41" bestFit="1" customWidth="1"/>
    <col min="35" max="16384" width="9.140625" style="41"/>
  </cols>
  <sheetData>
    <row r="1" spans="1:38" x14ac:dyDescent="0.25">
      <c r="B1" s="45" t="s">
        <v>88</v>
      </c>
      <c r="C1" s="45"/>
      <c r="D1" s="45"/>
      <c r="E1" s="45"/>
      <c r="F1" s="45"/>
      <c r="G1" s="37"/>
      <c r="H1" s="37"/>
      <c r="I1" s="37"/>
      <c r="J1" s="46" t="s">
        <v>50</v>
      </c>
      <c r="K1" s="46"/>
      <c r="L1" s="46"/>
      <c r="M1" s="46"/>
      <c r="N1" s="53" t="s">
        <v>51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47" t="s">
        <v>53</v>
      </c>
      <c r="AD1" s="48"/>
      <c r="AE1" s="48"/>
      <c r="AF1" s="48"/>
      <c r="AG1" s="48"/>
      <c r="AH1" s="48"/>
      <c r="AI1" s="48"/>
      <c r="AJ1" s="49"/>
      <c r="AK1" s="49"/>
      <c r="AL1" s="50"/>
    </row>
    <row r="2" spans="1:38" x14ac:dyDescent="0.25">
      <c r="A2" s="1" t="s">
        <v>9</v>
      </c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4" t="s">
        <v>73</v>
      </c>
      <c r="H2" s="5" t="s">
        <v>74</v>
      </c>
      <c r="I2" s="6" t="s">
        <v>75</v>
      </c>
      <c r="J2" s="13" t="s">
        <v>5</v>
      </c>
      <c r="K2" s="14" t="s">
        <v>6</v>
      </c>
      <c r="L2" s="14" t="s">
        <v>7</v>
      </c>
      <c r="M2" s="14" t="s">
        <v>8</v>
      </c>
      <c r="N2" s="19" t="s">
        <v>40</v>
      </c>
      <c r="O2" s="20" t="s">
        <v>48</v>
      </c>
      <c r="P2" s="20" t="s">
        <v>41</v>
      </c>
      <c r="Q2" s="20" t="s">
        <v>42</v>
      </c>
      <c r="R2" s="20" t="s">
        <v>38</v>
      </c>
      <c r="S2" s="20" t="s">
        <v>46</v>
      </c>
      <c r="T2" s="20" t="s">
        <v>49</v>
      </c>
      <c r="U2" s="20" t="s">
        <v>47</v>
      </c>
      <c r="V2" s="20" t="s">
        <v>43</v>
      </c>
      <c r="W2" s="20" t="s">
        <v>52</v>
      </c>
      <c r="X2" s="20" t="s">
        <v>39</v>
      </c>
      <c r="Y2" s="20" t="s">
        <v>36</v>
      </c>
      <c r="Z2" s="20" t="s">
        <v>45</v>
      </c>
      <c r="AA2" s="20" t="s">
        <v>44</v>
      </c>
      <c r="AB2" s="20" t="s">
        <v>37</v>
      </c>
      <c r="AC2" s="25" t="s">
        <v>62</v>
      </c>
      <c r="AD2" s="26" t="s">
        <v>63</v>
      </c>
      <c r="AE2" s="26" t="s">
        <v>64</v>
      </c>
      <c r="AF2" s="26" t="s">
        <v>65</v>
      </c>
      <c r="AG2" s="26" t="s">
        <v>66</v>
      </c>
      <c r="AH2" s="26" t="s">
        <v>76</v>
      </c>
      <c r="AI2" s="26" t="s">
        <v>67</v>
      </c>
      <c r="AJ2" s="26" t="s">
        <v>77</v>
      </c>
      <c r="AK2" s="26" t="s">
        <v>78</v>
      </c>
      <c r="AL2" s="27" t="s">
        <v>79</v>
      </c>
    </row>
    <row r="3" spans="1:38" x14ac:dyDescent="0.25">
      <c r="A3" s="3" t="s">
        <v>10</v>
      </c>
      <c r="B3" s="42">
        <v>2366</v>
      </c>
      <c r="C3" s="40">
        <v>14484</v>
      </c>
      <c r="D3" s="40">
        <v>21851</v>
      </c>
      <c r="E3" s="40">
        <v>86</v>
      </c>
      <c r="F3" s="39">
        <v>70577</v>
      </c>
      <c r="G3" s="40">
        <v>31902</v>
      </c>
      <c r="H3" s="40">
        <v>9289</v>
      </c>
      <c r="I3" s="40">
        <v>67554</v>
      </c>
      <c r="J3" s="51">
        <f>B3/E3</f>
        <v>27.511627906976745</v>
      </c>
      <c r="K3" s="52">
        <f>C3/B3</f>
        <v>6.1217244294167372</v>
      </c>
      <c r="L3" s="52">
        <f>F3/C3</f>
        <v>4.8727561447114054</v>
      </c>
      <c r="M3" s="52">
        <f>D3/F3</f>
        <v>0.30960511214701675</v>
      </c>
      <c r="N3" s="21">
        <v>276</v>
      </c>
      <c r="O3" s="22">
        <v>82</v>
      </c>
      <c r="P3" s="22">
        <v>192</v>
      </c>
      <c r="Q3" s="22">
        <v>325</v>
      </c>
      <c r="R3" s="22">
        <v>113</v>
      </c>
      <c r="S3" s="22">
        <v>113</v>
      </c>
      <c r="T3" s="22">
        <v>454</v>
      </c>
      <c r="U3" s="22">
        <v>61</v>
      </c>
      <c r="V3" s="22">
        <v>140</v>
      </c>
      <c r="W3" s="22">
        <v>28</v>
      </c>
      <c r="X3" s="22">
        <v>319</v>
      </c>
      <c r="Y3" s="22">
        <v>5502</v>
      </c>
      <c r="Z3" s="22">
        <v>169</v>
      </c>
      <c r="AA3" s="22">
        <v>409</v>
      </c>
      <c r="AB3" s="22">
        <v>449</v>
      </c>
      <c r="AC3" s="28">
        <f>W3/B3</f>
        <v>1.1834319526627219E-2</v>
      </c>
      <c r="AD3" s="29">
        <f>N3/C3</f>
        <v>1.9055509527754765E-2</v>
      </c>
      <c r="AE3" s="29">
        <f>X3/C3</f>
        <v>2.2024302678818004E-2</v>
      </c>
      <c r="AF3" s="29">
        <f>S3/C3</f>
        <v>7.8017122341894505E-3</v>
      </c>
      <c r="AG3" s="29">
        <f>U3/C3</f>
        <v>4.2115437724385531E-3</v>
      </c>
      <c r="AH3" s="29">
        <f>Y3/I3</f>
        <v>8.1445954347633007E-2</v>
      </c>
      <c r="AI3" s="29">
        <f>R3/F3</f>
        <v>1.6010881732009012E-3</v>
      </c>
      <c r="AJ3" s="29">
        <f>P3/H3</f>
        <v>2.0669609215200776E-2</v>
      </c>
      <c r="AK3" s="29">
        <v>4.0000000000000001E-3</v>
      </c>
      <c r="AL3" s="30">
        <f>AB3/G3</f>
        <v>1.4074352705159551E-2</v>
      </c>
    </row>
    <row r="4" spans="1:38" x14ac:dyDescent="0.25">
      <c r="A4" s="3" t="s">
        <v>11</v>
      </c>
      <c r="B4" s="7">
        <v>809</v>
      </c>
      <c r="C4" s="8">
        <v>3297</v>
      </c>
      <c r="D4" s="8">
        <v>4330</v>
      </c>
      <c r="E4" s="8">
        <v>88</v>
      </c>
      <c r="F4" s="9">
        <v>13326</v>
      </c>
      <c r="G4" s="8">
        <v>5702</v>
      </c>
      <c r="H4" s="8">
        <v>839</v>
      </c>
      <c r="I4" s="8">
        <v>10394</v>
      </c>
      <c r="J4" s="15">
        <f>B4/E4</f>
        <v>9.1931818181818183</v>
      </c>
      <c r="K4" s="16">
        <f>C4/B4</f>
        <v>4.07540173053152</v>
      </c>
      <c r="L4" s="16">
        <f>F4/C4</f>
        <v>4.0418562329390353</v>
      </c>
      <c r="M4" s="16">
        <f>D4/F4</f>
        <v>0.32492871079093499</v>
      </c>
      <c r="N4" s="21">
        <v>29</v>
      </c>
      <c r="O4" s="22">
        <v>0</v>
      </c>
      <c r="P4" s="22">
        <v>44</v>
      </c>
      <c r="Q4" s="22">
        <v>112</v>
      </c>
      <c r="R4" s="22">
        <v>3</v>
      </c>
      <c r="S4" s="22">
        <v>22</v>
      </c>
      <c r="T4" s="22">
        <v>88</v>
      </c>
      <c r="U4" s="22">
        <v>6</v>
      </c>
      <c r="V4" s="22">
        <v>43</v>
      </c>
      <c r="W4" s="22">
        <v>1</v>
      </c>
      <c r="X4" s="22">
        <v>50</v>
      </c>
      <c r="Y4" s="22">
        <v>416</v>
      </c>
      <c r="Z4" s="22">
        <v>27</v>
      </c>
      <c r="AA4" s="22">
        <v>9</v>
      </c>
      <c r="AB4" s="22">
        <v>49</v>
      </c>
      <c r="AC4" s="28">
        <f>W4/B4</f>
        <v>1.2360939431396785E-3</v>
      </c>
      <c r="AD4" s="29">
        <f>N4/C4</f>
        <v>8.795875037913254E-3</v>
      </c>
      <c r="AE4" s="29">
        <f>X4/C4</f>
        <v>1.5165301789505611E-2</v>
      </c>
      <c r="AF4" s="29">
        <f>S4/C4</f>
        <v>6.6727327873824689E-3</v>
      </c>
      <c r="AG4" s="29">
        <f>U4/C4</f>
        <v>1.8198362147406734E-3</v>
      </c>
      <c r="AH4" s="29">
        <f>Y4/I4</f>
        <v>4.0023090244371756E-2</v>
      </c>
      <c r="AI4" s="29">
        <f>R4/F4</f>
        <v>2.2512381809995497E-4</v>
      </c>
      <c r="AJ4" s="29">
        <f>P4/H4</f>
        <v>5.2443384982121574E-2</v>
      </c>
      <c r="AK4" s="29">
        <f>AA4/G4</f>
        <v>1.5783935461241669E-3</v>
      </c>
      <c r="AL4" s="30">
        <f>AB4/G4</f>
        <v>8.5934759733426874E-3</v>
      </c>
    </row>
    <row r="5" spans="1:38" x14ac:dyDescent="0.25">
      <c r="A5" s="3" t="s">
        <v>13</v>
      </c>
      <c r="B5" s="7">
        <v>199</v>
      </c>
      <c r="C5" s="8">
        <v>1560</v>
      </c>
      <c r="D5" s="8">
        <v>2058</v>
      </c>
      <c r="E5" s="8">
        <v>15</v>
      </c>
      <c r="F5" s="9">
        <v>6586</v>
      </c>
      <c r="G5" s="8">
        <v>2864</v>
      </c>
      <c r="H5" s="8">
        <v>1252</v>
      </c>
      <c r="I5" s="8">
        <v>4631</v>
      </c>
      <c r="J5" s="15">
        <f>B5/E5</f>
        <v>13.266666666666667</v>
      </c>
      <c r="K5" s="16">
        <f>C5/B5</f>
        <v>7.8391959798994977</v>
      </c>
      <c r="L5" s="16">
        <f>F5/C5</f>
        <v>4.2217948717948719</v>
      </c>
      <c r="M5" s="16">
        <f>D5/F5</f>
        <v>0.31248102034618891</v>
      </c>
      <c r="N5" s="21">
        <v>19</v>
      </c>
      <c r="O5" s="22">
        <v>0</v>
      </c>
      <c r="P5" s="22">
        <v>58</v>
      </c>
      <c r="Q5" s="22">
        <v>15</v>
      </c>
      <c r="R5" s="22">
        <v>2</v>
      </c>
      <c r="S5" s="22">
        <v>15</v>
      </c>
      <c r="T5" s="22">
        <v>0</v>
      </c>
      <c r="U5" s="22">
        <v>0</v>
      </c>
      <c r="V5" s="22">
        <v>44</v>
      </c>
      <c r="W5" s="22">
        <v>3</v>
      </c>
      <c r="X5" s="22">
        <v>85</v>
      </c>
      <c r="Y5" s="22">
        <v>97</v>
      </c>
      <c r="Z5" s="22">
        <v>25</v>
      </c>
      <c r="AA5" s="22">
        <v>0</v>
      </c>
      <c r="AB5" s="22">
        <v>132</v>
      </c>
      <c r="AC5" s="28">
        <f>W5/B5</f>
        <v>1.507537688442211E-2</v>
      </c>
      <c r="AD5" s="29">
        <f>N5/C5</f>
        <v>1.217948717948718E-2</v>
      </c>
      <c r="AE5" s="29">
        <f>X5/C5</f>
        <v>5.4487179487179488E-2</v>
      </c>
      <c r="AF5" s="29">
        <f>S5/C5</f>
        <v>9.6153846153846159E-3</v>
      </c>
      <c r="AG5" s="29">
        <f>U5/C5</f>
        <v>0</v>
      </c>
      <c r="AH5" s="29">
        <f>Y5/I5</f>
        <v>2.0945800043187218E-2</v>
      </c>
      <c r="AI5" s="29">
        <f>R5/F5</f>
        <v>3.0367446097783179E-4</v>
      </c>
      <c r="AJ5" s="29">
        <f>P5/H5</f>
        <v>4.6325878594249199E-2</v>
      </c>
      <c r="AK5" s="29">
        <f>AA5/G5</f>
        <v>0</v>
      </c>
      <c r="AL5" s="30">
        <f>AB5/G5</f>
        <v>4.6089385474860335E-2</v>
      </c>
    </row>
    <row r="6" spans="1:38" x14ac:dyDescent="0.25">
      <c r="A6" s="3" t="s">
        <v>14</v>
      </c>
      <c r="B6" s="7">
        <v>432</v>
      </c>
      <c r="C6" s="8">
        <v>2238</v>
      </c>
      <c r="D6" s="8">
        <v>3635</v>
      </c>
      <c r="E6" s="8">
        <v>31</v>
      </c>
      <c r="F6" s="9">
        <v>13255</v>
      </c>
      <c r="G6" s="8">
        <v>5460</v>
      </c>
      <c r="H6" s="8">
        <v>3555</v>
      </c>
      <c r="I6" s="8">
        <v>16021</v>
      </c>
      <c r="J6" s="15">
        <f>B6/E6</f>
        <v>13.935483870967742</v>
      </c>
      <c r="K6" s="16">
        <f>C6/B6</f>
        <v>5.1805555555555554</v>
      </c>
      <c r="L6" s="16">
        <f>F6/C6</f>
        <v>5.9226988382484365</v>
      </c>
      <c r="M6" s="16">
        <f>D6/F6</f>
        <v>0.27423613730667673</v>
      </c>
      <c r="N6" s="21">
        <v>81</v>
      </c>
      <c r="O6" s="22">
        <v>0</v>
      </c>
      <c r="P6" s="22">
        <v>264</v>
      </c>
      <c r="Q6" s="22">
        <v>55</v>
      </c>
      <c r="R6" s="22">
        <v>3</v>
      </c>
      <c r="S6" s="22">
        <v>12</v>
      </c>
      <c r="T6" s="22">
        <v>2996</v>
      </c>
      <c r="U6" s="22">
        <v>1</v>
      </c>
      <c r="V6" s="22">
        <v>66</v>
      </c>
      <c r="W6" s="22">
        <v>9</v>
      </c>
      <c r="X6" s="22">
        <v>49</v>
      </c>
      <c r="Y6" s="22">
        <v>1425</v>
      </c>
      <c r="Z6" s="22">
        <v>30</v>
      </c>
      <c r="AA6" s="22">
        <v>0</v>
      </c>
      <c r="AB6" s="22">
        <v>50</v>
      </c>
      <c r="AC6" s="28">
        <f>W6/B6</f>
        <v>2.0833333333333332E-2</v>
      </c>
      <c r="AD6" s="29">
        <f>N6/C6</f>
        <v>3.6193029490616625E-2</v>
      </c>
      <c r="AE6" s="29">
        <f>X6/C6</f>
        <v>2.1894548704200177E-2</v>
      </c>
      <c r="AF6" s="29">
        <f>S6/C6</f>
        <v>5.3619302949061663E-3</v>
      </c>
      <c r="AG6" s="29">
        <f>U6/C6</f>
        <v>4.4682752457551384E-4</v>
      </c>
      <c r="AH6" s="29">
        <f>Y6/I6</f>
        <v>8.8945758691717128E-2</v>
      </c>
      <c r="AI6" s="29">
        <f>R6/F6</f>
        <v>2.2632968691059977E-4</v>
      </c>
      <c r="AJ6" s="29">
        <f>P6/H6</f>
        <v>7.4261603375527424E-2</v>
      </c>
      <c r="AK6" s="29">
        <f>AA6/G6</f>
        <v>0</v>
      </c>
      <c r="AL6" s="30">
        <f>AB6/G6</f>
        <v>9.1575091575091579E-3</v>
      </c>
    </row>
    <row r="7" spans="1:38" x14ac:dyDescent="0.25">
      <c r="A7" s="3" t="s">
        <v>81</v>
      </c>
      <c r="B7" s="7">
        <v>1910</v>
      </c>
      <c r="C7" s="8">
        <v>15025</v>
      </c>
      <c r="D7" s="8">
        <v>32114</v>
      </c>
      <c r="E7" s="8">
        <v>74</v>
      </c>
      <c r="F7" s="9">
        <v>124349</v>
      </c>
      <c r="G7" s="8">
        <v>45437</v>
      </c>
      <c r="H7" s="8">
        <v>26910</v>
      </c>
      <c r="I7" s="8">
        <v>97712</v>
      </c>
      <c r="J7" s="15">
        <f>B7/E7</f>
        <v>25.810810810810811</v>
      </c>
      <c r="K7" s="16">
        <f>C7/B7</f>
        <v>7.8664921465968582</v>
      </c>
      <c r="L7" s="16">
        <f>F7/C7</f>
        <v>8.2761397670549091</v>
      </c>
      <c r="M7" s="16">
        <f>D7/F7</f>
        <v>0.2582570024688578</v>
      </c>
      <c r="N7" s="21">
        <v>858</v>
      </c>
      <c r="O7" s="22">
        <v>31</v>
      </c>
      <c r="P7" s="22">
        <v>193</v>
      </c>
      <c r="Q7" s="22">
        <v>481</v>
      </c>
      <c r="R7" s="22">
        <v>244</v>
      </c>
      <c r="S7" s="22">
        <v>471</v>
      </c>
      <c r="T7" s="22">
        <v>12211</v>
      </c>
      <c r="U7" s="22">
        <v>212</v>
      </c>
      <c r="V7" s="22">
        <v>579</v>
      </c>
      <c r="W7" s="22">
        <v>75</v>
      </c>
      <c r="X7" s="22">
        <v>995</v>
      </c>
      <c r="Y7" s="22">
        <v>3832</v>
      </c>
      <c r="Z7" s="22">
        <v>357</v>
      </c>
      <c r="AA7" s="22">
        <v>51</v>
      </c>
      <c r="AB7" s="22">
        <v>558</v>
      </c>
      <c r="AC7" s="28">
        <f>W7/B7</f>
        <v>3.9267015706806283E-2</v>
      </c>
      <c r="AD7" s="29">
        <f>N7/C7</f>
        <v>5.7104825291181362E-2</v>
      </c>
      <c r="AE7" s="29">
        <f>X7/C7</f>
        <v>6.6222961730449253E-2</v>
      </c>
      <c r="AF7" s="29">
        <f>S7/C7</f>
        <v>3.13477537437604E-2</v>
      </c>
      <c r="AG7" s="29">
        <f>U7/C7</f>
        <v>1.4109816971713811E-2</v>
      </c>
      <c r="AH7" s="29">
        <f>Y7/I7</f>
        <v>3.921729163255281E-2</v>
      </c>
      <c r="AI7" s="29">
        <f>R7/F7</f>
        <v>1.9622192377904127E-3</v>
      </c>
      <c r="AJ7" s="29">
        <f>P7/H7</f>
        <v>7.1720549981419543E-3</v>
      </c>
      <c r="AK7" s="29">
        <f>AA7/G7</f>
        <v>1.1224332592380658E-3</v>
      </c>
      <c r="AL7" s="30">
        <f>AB7/G7</f>
        <v>1.2280740365781192E-2</v>
      </c>
    </row>
    <row r="8" spans="1:38" x14ac:dyDescent="0.25">
      <c r="A8" s="3" t="s">
        <v>80</v>
      </c>
      <c r="B8" s="7">
        <v>795</v>
      </c>
      <c r="C8" s="8">
        <v>5198</v>
      </c>
      <c r="D8" s="8">
        <v>9091</v>
      </c>
      <c r="E8" s="8">
        <v>112</v>
      </c>
      <c r="F8" s="9">
        <v>35322</v>
      </c>
      <c r="G8" s="8">
        <v>14806</v>
      </c>
      <c r="H8" s="8">
        <v>3705</v>
      </c>
      <c r="I8" s="8">
        <v>31333</v>
      </c>
      <c r="J8" s="15">
        <f>B8/E8</f>
        <v>7.0982142857142856</v>
      </c>
      <c r="K8" s="16">
        <f>C8/B8</f>
        <v>6.5383647798742137</v>
      </c>
      <c r="L8" s="16">
        <f>F8/C8</f>
        <v>6.7953058868795688</v>
      </c>
      <c r="M8" s="16">
        <f>D8/F8</f>
        <v>0.25737500707774191</v>
      </c>
      <c r="N8" s="21">
        <v>183</v>
      </c>
      <c r="O8" s="22">
        <v>16</v>
      </c>
      <c r="P8" s="22">
        <v>112</v>
      </c>
      <c r="Q8" s="22">
        <v>258</v>
      </c>
      <c r="R8" s="22">
        <v>34</v>
      </c>
      <c r="S8" s="22">
        <v>345</v>
      </c>
      <c r="T8" s="22">
        <v>348</v>
      </c>
      <c r="U8" s="22">
        <v>24</v>
      </c>
      <c r="V8" s="22">
        <v>80</v>
      </c>
      <c r="W8" s="22">
        <v>4</v>
      </c>
      <c r="X8" s="22">
        <v>386</v>
      </c>
      <c r="Y8" s="22">
        <v>1931</v>
      </c>
      <c r="Z8" s="22">
        <v>156</v>
      </c>
      <c r="AA8" s="22">
        <v>1</v>
      </c>
      <c r="AB8" s="22">
        <v>254</v>
      </c>
      <c r="AC8" s="28">
        <f>W8/B8</f>
        <v>5.0314465408805029E-3</v>
      </c>
      <c r="AD8" s="29">
        <f>N8/C8</f>
        <v>3.5205848403232015E-2</v>
      </c>
      <c r="AE8" s="29">
        <f>X8/C8</f>
        <v>7.4259330511735278E-2</v>
      </c>
      <c r="AF8" s="29">
        <v>2.1000000000000001E-2</v>
      </c>
      <c r="AG8" s="29">
        <f>U8/C8</f>
        <v>4.6171604463255099E-3</v>
      </c>
      <c r="AH8" s="29">
        <f>Y8/I8</f>
        <v>6.1628315194842499E-2</v>
      </c>
      <c r="AI8" s="29">
        <f>R8/F8</f>
        <v>9.6257290074174733E-4</v>
      </c>
      <c r="AJ8" s="29">
        <f>P8/H8</f>
        <v>3.0229419703103912E-2</v>
      </c>
      <c r="AK8" s="29">
        <f>AA8/G8</f>
        <v>6.7540186410914489E-5</v>
      </c>
      <c r="AL8" s="30">
        <f>AB8/G8</f>
        <v>1.7155207348372281E-2</v>
      </c>
    </row>
    <row r="9" spans="1:38" x14ac:dyDescent="0.25">
      <c r="A9" s="3" t="s">
        <v>12</v>
      </c>
      <c r="B9" s="7">
        <v>2705</v>
      </c>
      <c r="C9" s="8">
        <v>20223</v>
      </c>
      <c r="D9" s="8">
        <v>41205</v>
      </c>
      <c r="E9" s="8">
        <v>186</v>
      </c>
      <c r="F9" s="9">
        <v>159671</v>
      </c>
      <c r="G9" s="8">
        <v>60243</v>
      </c>
      <c r="H9" s="8">
        <v>30615</v>
      </c>
      <c r="I9" s="8">
        <v>129045</v>
      </c>
      <c r="J9" s="15">
        <f>B9/E9</f>
        <v>14.543010752688172</v>
      </c>
      <c r="K9" s="16">
        <f>C9/B9</f>
        <v>7.4761552680221808</v>
      </c>
      <c r="L9" s="16">
        <f>F9/C9</f>
        <v>7.8955150076645406</v>
      </c>
      <c r="M9" s="16">
        <f>D9/F9</f>
        <v>0.25806188976082067</v>
      </c>
      <c r="N9" s="21">
        <v>1041</v>
      </c>
      <c r="O9" s="22">
        <v>47</v>
      </c>
      <c r="P9" s="22">
        <v>305</v>
      </c>
      <c r="Q9" s="22">
        <v>739</v>
      </c>
      <c r="R9" s="22">
        <v>278</v>
      </c>
      <c r="S9" s="22">
        <v>816</v>
      </c>
      <c r="T9" s="22">
        <v>12559</v>
      </c>
      <c r="U9" s="22">
        <v>236</v>
      </c>
      <c r="V9" s="22">
        <v>659</v>
      </c>
      <c r="W9" s="22">
        <v>79</v>
      </c>
      <c r="X9" s="22">
        <v>1381</v>
      </c>
      <c r="Y9" s="22">
        <v>5763</v>
      </c>
      <c r="Z9" s="22">
        <v>513</v>
      </c>
      <c r="AA9" s="22">
        <v>52</v>
      </c>
      <c r="AB9" s="22">
        <v>812</v>
      </c>
      <c r="AC9" s="28">
        <f>W9/B9</f>
        <v>2.9205175600739371E-2</v>
      </c>
      <c r="AD9" s="29">
        <f>N9/C9</f>
        <v>5.1476042130247736E-2</v>
      </c>
      <c r="AE9" s="29">
        <f>X9/C9</f>
        <v>6.8288582307273901E-2</v>
      </c>
      <c r="AF9" s="29">
        <f>S9/C9</f>
        <v>4.0350096424862779E-2</v>
      </c>
      <c r="AG9" s="29">
        <f>U9/C9</f>
        <v>1.1669880828759334E-2</v>
      </c>
      <c r="AH9" s="29">
        <f>Y9/I9</f>
        <v>4.4658839939555967E-2</v>
      </c>
      <c r="AI9" s="29">
        <f>R9/F9</f>
        <v>1.7410800959472917E-3</v>
      </c>
      <c r="AJ9" s="29">
        <f>P9/H9</f>
        <v>9.9624367140290701E-3</v>
      </c>
      <c r="AK9" s="29">
        <f>AA9/G9</f>
        <v>8.6317082482612083E-4</v>
      </c>
      <c r="AL9" s="30">
        <f>AB9/G9</f>
        <v>1.3478744418438656E-2</v>
      </c>
    </row>
    <row r="10" spans="1:38" x14ac:dyDescent="0.25">
      <c r="A10" s="3" t="s">
        <v>15</v>
      </c>
      <c r="B10" s="7">
        <v>4760</v>
      </c>
      <c r="C10" s="8">
        <v>68682</v>
      </c>
      <c r="D10" s="8">
        <v>146226</v>
      </c>
      <c r="E10" s="8">
        <v>332</v>
      </c>
      <c r="F10" s="9">
        <v>512339</v>
      </c>
      <c r="G10" s="8">
        <v>203730</v>
      </c>
      <c r="H10" s="8">
        <v>58829</v>
      </c>
      <c r="I10" s="8">
        <v>411064</v>
      </c>
      <c r="J10" s="15">
        <f>B10/E10</f>
        <v>14.337349397590362</v>
      </c>
      <c r="K10" s="16">
        <f>C10/B10</f>
        <v>14.428991596638655</v>
      </c>
      <c r="L10" s="16">
        <f>F10/C10</f>
        <v>7.4595818409481378</v>
      </c>
      <c r="M10" s="16">
        <f>D10/F10</f>
        <v>0.28540868448429652</v>
      </c>
      <c r="N10" s="21">
        <v>3327</v>
      </c>
      <c r="O10" s="22">
        <v>62</v>
      </c>
      <c r="P10" s="22">
        <v>10046</v>
      </c>
      <c r="Q10" s="22">
        <v>726</v>
      </c>
      <c r="R10" s="22">
        <v>7293</v>
      </c>
      <c r="S10" s="22">
        <v>1204</v>
      </c>
      <c r="T10" s="22">
        <v>3817</v>
      </c>
      <c r="U10" s="22">
        <v>1640</v>
      </c>
      <c r="V10" s="22">
        <v>2070</v>
      </c>
      <c r="W10" s="22">
        <v>223</v>
      </c>
      <c r="X10" s="22">
        <v>3776</v>
      </c>
      <c r="Y10" s="22">
        <v>5918</v>
      </c>
      <c r="Z10" s="22">
        <v>448</v>
      </c>
      <c r="AA10" s="22">
        <v>4493</v>
      </c>
      <c r="AB10" s="22">
        <v>20557</v>
      </c>
      <c r="AC10" s="28">
        <f>W10/B10</f>
        <v>4.6848739495798319E-2</v>
      </c>
      <c r="AD10" s="29">
        <f>N10/C10</f>
        <v>4.8440639468856468E-2</v>
      </c>
      <c r="AE10" s="29">
        <f>X10/C10</f>
        <v>5.4978014618094991E-2</v>
      </c>
      <c r="AF10" s="29">
        <f>S10/C10</f>
        <v>1.753006610174427E-2</v>
      </c>
      <c r="AG10" s="29">
        <f>U10/C10</f>
        <v>2.3878163128621763E-2</v>
      </c>
      <c r="AH10" s="29">
        <f>Y10/I10</f>
        <v>1.4396784928867524E-2</v>
      </c>
      <c r="AI10" s="29">
        <v>4.0000000000000001E-3</v>
      </c>
      <c r="AJ10" s="29">
        <v>3.9E-2</v>
      </c>
      <c r="AK10" s="29">
        <v>4.0000000000000001E-3</v>
      </c>
      <c r="AL10" s="30">
        <v>0.03</v>
      </c>
    </row>
    <row r="11" spans="1:38" x14ac:dyDescent="0.25">
      <c r="A11" s="3" t="s">
        <v>16</v>
      </c>
      <c r="B11" s="7">
        <v>523</v>
      </c>
      <c r="C11" s="8">
        <v>3676</v>
      </c>
      <c r="D11" s="8">
        <v>8706</v>
      </c>
      <c r="E11" s="8">
        <v>16</v>
      </c>
      <c r="F11" s="9">
        <v>29625</v>
      </c>
      <c r="G11" s="8">
        <v>12073</v>
      </c>
      <c r="H11" s="8">
        <v>2452</v>
      </c>
      <c r="I11" s="8">
        <v>27960</v>
      </c>
      <c r="J11" s="15">
        <f>B11/E11</f>
        <v>32.6875</v>
      </c>
      <c r="K11" s="16">
        <f>C11/B11</f>
        <v>7.0286806883365198</v>
      </c>
      <c r="L11" s="16">
        <f>F11/C11</f>
        <v>8.059031556039173</v>
      </c>
      <c r="M11" s="16">
        <f>D11/F11</f>
        <v>0.29387341772151898</v>
      </c>
      <c r="N11" s="21">
        <v>220</v>
      </c>
      <c r="O11" s="22">
        <v>36</v>
      </c>
      <c r="P11" s="22">
        <v>28</v>
      </c>
      <c r="Q11" s="22">
        <v>466</v>
      </c>
      <c r="R11" s="22">
        <v>71</v>
      </c>
      <c r="S11" s="22">
        <v>86</v>
      </c>
      <c r="T11" s="22">
        <v>80</v>
      </c>
      <c r="U11" s="22">
        <v>1</v>
      </c>
      <c r="V11" s="22">
        <v>270</v>
      </c>
      <c r="W11" s="22">
        <v>7</v>
      </c>
      <c r="X11" s="22">
        <v>350</v>
      </c>
      <c r="Y11" s="22">
        <v>357</v>
      </c>
      <c r="Z11" s="22">
        <v>6</v>
      </c>
      <c r="AA11" s="22">
        <v>17</v>
      </c>
      <c r="AB11" s="22">
        <v>312</v>
      </c>
      <c r="AC11" s="28">
        <f>W11/B11</f>
        <v>1.338432122370937E-2</v>
      </c>
      <c r="AD11" s="29">
        <f>N11/C11</f>
        <v>5.9847660500544068E-2</v>
      </c>
      <c r="AE11" s="29">
        <f>X11/C11</f>
        <v>9.5212187159956468E-2</v>
      </c>
      <c r="AF11" s="29">
        <f>S11/C11</f>
        <v>2.3394994559303592E-2</v>
      </c>
      <c r="AG11" s="29">
        <f>U11/C11</f>
        <v>2.720348204570185E-4</v>
      </c>
      <c r="AH11" s="29">
        <f>Y11/I11</f>
        <v>1.2768240343347639E-2</v>
      </c>
      <c r="AI11" s="29">
        <f>R11/F11</f>
        <v>2.3966244725738398E-3</v>
      </c>
      <c r="AJ11" s="29">
        <f>P11/H11</f>
        <v>1.1419249592169658E-2</v>
      </c>
      <c r="AK11" s="29">
        <f>AA11/G11</f>
        <v>1.4081007206162512E-3</v>
      </c>
      <c r="AL11" s="30">
        <f>AB11/G11</f>
        <v>2.5842789696015903E-2</v>
      </c>
    </row>
    <row r="12" spans="1:38" x14ac:dyDescent="0.25">
      <c r="A12" s="3" t="s">
        <v>17</v>
      </c>
      <c r="B12" s="7">
        <v>18</v>
      </c>
      <c r="C12" s="8">
        <v>524</v>
      </c>
      <c r="D12" s="8">
        <v>676</v>
      </c>
      <c r="E12" s="8">
        <v>4</v>
      </c>
      <c r="F12" s="9">
        <v>3533</v>
      </c>
      <c r="G12" s="8">
        <v>397</v>
      </c>
      <c r="H12" s="8">
        <v>441</v>
      </c>
      <c r="I12" s="8">
        <v>4413</v>
      </c>
      <c r="J12" s="15">
        <f>B12/E12</f>
        <v>4.5</v>
      </c>
      <c r="K12" s="16">
        <f>C12/B12</f>
        <v>29.111111111111111</v>
      </c>
      <c r="L12" s="16">
        <f>F12/C12</f>
        <v>6.7423664122137401</v>
      </c>
      <c r="M12" s="16">
        <f>D12/F12</f>
        <v>0.19133880554769317</v>
      </c>
      <c r="N12" s="21">
        <v>14</v>
      </c>
      <c r="O12" s="22">
        <v>0</v>
      </c>
      <c r="P12" s="22">
        <v>0</v>
      </c>
      <c r="Q12" s="22">
        <v>23</v>
      </c>
      <c r="R12" s="22">
        <v>3</v>
      </c>
      <c r="S12" s="22">
        <v>3</v>
      </c>
      <c r="T12" s="22">
        <v>4</v>
      </c>
      <c r="U12" s="22">
        <v>0</v>
      </c>
      <c r="V12" s="22">
        <v>8</v>
      </c>
      <c r="W12" s="22">
        <v>0</v>
      </c>
      <c r="X12" s="22">
        <v>3</v>
      </c>
      <c r="Y12" s="22">
        <v>169</v>
      </c>
      <c r="Z12" s="22">
        <v>2</v>
      </c>
      <c r="AA12" s="22">
        <v>0</v>
      </c>
      <c r="AB12" s="22">
        <v>42</v>
      </c>
      <c r="AC12" s="28">
        <f>W12/B12</f>
        <v>0</v>
      </c>
      <c r="AD12" s="29">
        <f>N12/C12</f>
        <v>2.6717557251908396E-2</v>
      </c>
      <c r="AE12" s="29">
        <f>X12/C12</f>
        <v>5.7251908396946565E-3</v>
      </c>
      <c r="AF12" s="29">
        <f>S12/C12</f>
        <v>5.7251908396946565E-3</v>
      </c>
      <c r="AG12" s="29">
        <f>U12/C12</f>
        <v>0</v>
      </c>
      <c r="AH12" s="29">
        <f>Y12/I12</f>
        <v>3.8295943802401991E-2</v>
      </c>
      <c r="AI12" s="29">
        <f>R12/F12</f>
        <v>8.4913671101047273E-4</v>
      </c>
      <c r="AJ12" s="29">
        <f>P12/H12</f>
        <v>0</v>
      </c>
      <c r="AK12" s="29">
        <f>AA12/G12</f>
        <v>0</v>
      </c>
      <c r="AL12" s="30">
        <v>0.03</v>
      </c>
    </row>
    <row r="13" spans="1:38" x14ac:dyDescent="0.25">
      <c r="A13" s="3" t="s">
        <v>18</v>
      </c>
      <c r="B13" s="7">
        <v>186</v>
      </c>
      <c r="C13" s="8">
        <v>1896</v>
      </c>
      <c r="D13" s="8">
        <v>3054</v>
      </c>
      <c r="E13" s="8">
        <v>13</v>
      </c>
      <c r="F13" s="9">
        <v>9287</v>
      </c>
      <c r="G13" s="8">
        <v>4699</v>
      </c>
      <c r="H13" s="8">
        <v>1395</v>
      </c>
      <c r="I13" s="8">
        <v>7951</v>
      </c>
      <c r="J13" s="15">
        <f>B13/E13</f>
        <v>14.307692307692308</v>
      </c>
      <c r="K13" s="16">
        <f>C13/B13</f>
        <v>10.193548387096774</v>
      </c>
      <c r="L13" s="16">
        <f>F13/C13</f>
        <v>4.8982067510548521</v>
      </c>
      <c r="M13" s="16">
        <f>D13/F13</f>
        <v>0.32884677506191451</v>
      </c>
      <c r="N13" s="21">
        <v>45</v>
      </c>
      <c r="O13" s="22">
        <v>0</v>
      </c>
      <c r="P13" s="22">
        <v>189</v>
      </c>
      <c r="Q13" s="22">
        <v>14</v>
      </c>
      <c r="R13" s="22">
        <v>16</v>
      </c>
      <c r="S13" s="22">
        <v>26</v>
      </c>
      <c r="T13" s="22">
        <v>4</v>
      </c>
      <c r="U13" s="22">
        <v>19</v>
      </c>
      <c r="V13" s="22">
        <v>29</v>
      </c>
      <c r="W13" s="22">
        <v>9</v>
      </c>
      <c r="X13" s="22">
        <v>75</v>
      </c>
      <c r="Y13" s="22">
        <v>160</v>
      </c>
      <c r="Z13" s="22">
        <v>0</v>
      </c>
      <c r="AA13" s="22">
        <v>67</v>
      </c>
      <c r="AB13" s="22">
        <v>53</v>
      </c>
      <c r="AC13" s="28">
        <f>W13/B13</f>
        <v>4.8387096774193547E-2</v>
      </c>
      <c r="AD13" s="29">
        <f>N13/C13</f>
        <v>2.3734177215189875E-2</v>
      </c>
      <c r="AE13" s="29">
        <f>X13/C13</f>
        <v>3.9556962025316458E-2</v>
      </c>
      <c r="AF13" s="29">
        <f>S13/C13</f>
        <v>1.3713080168776372E-2</v>
      </c>
      <c r="AG13" s="29">
        <f>U13/C13</f>
        <v>1.0021097046413503E-2</v>
      </c>
      <c r="AH13" s="29">
        <f>Y13/I13</f>
        <v>2.0123254936485976E-2</v>
      </c>
      <c r="AI13" s="29">
        <f>R13/F13</f>
        <v>1.7228383762248303E-3</v>
      </c>
      <c r="AJ13" s="29">
        <v>3.9E-2</v>
      </c>
      <c r="AK13" s="29">
        <v>4.0000000000000001E-3</v>
      </c>
      <c r="AL13" s="30">
        <f>AB13/G13</f>
        <v>1.1278995530964035E-2</v>
      </c>
    </row>
    <row r="14" spans="1:38" x14ac:dyDescent="0.25">
      <c r="A14" s="3" t="s">
        <v>19</v>
      </c>
      <c r="B14" s="7">
        <v>270</v>
      </c>
      <c r="C14" s="8">
        <v>1167</v>
      </c>
      <c r="D14" s="8">
        <v>1707</v>
      </c>
      <c r="E14" s="8">
        <v>29</v>
      </c>
      <c r="F14" s="9">
        <v>6722</v>
      </c>
      <c r="G14" s="8">
        <v>2872</v>
      </c>
      <c r="H14" s="8">
        <v>453</v>
      </c>
      <c r="I14" s="8">
        <v>5841</v>
      </c>
      <c r="J14" s="15">
        <f>B14/E14</f>
        <v>9.3103448275862064</v>
      </c>
      <c r="K14" s="16">
        <f>C14/B14</f>
        <v>4.322222222222222</v>
      </c>
      <c r="L14" s="16">
        <f>F14/C14</f>
        <v>5.7600685518423305</v>
      </c>
      <c r="M14" s="16">
        <f>D14/F14</f>
        <v>0.25394227908360606</v>
      </c>
      <c r="N14" s="21">
        <v>29</v>
      </c>
      <c r="O14" s="22">
        <v>0</v>
      </c>
      <c r="P14" s="22">
        <v>1</v>
      </c>
      <c r="Q14" s="22">
        <v>60</v>
      </c>
      <c r="R14" s="22">
        <v>3</v>
      </c>
      <c r="S14" s="22">
        <v>23</v>
      </c>
      <c r="T14" s="22">
        <v>68</v>
      </c>
      <c r="U14" s="22">
        <v>0</v>
      </c>
      <c r="V14" s="22">
        <v>5</v>
      </c>
      <c r="W14" s="22">
        <v>1</v>
      </c>
      <c r="X14" s="22">
        <v>44</v>
      </c>
      <c r="Y14" s="22">
        <v>124</v>
      </c>
      <c r="Z14" s="22">
        <v>3</v>
      </c>
      <c r="AA14" s="22">
        <v>3</v>
      </c>
      <c r="AB14" s="22">
        <v>0</v>
      </c>
      <c r="AC14" s="28">
        <f>W14/B14</f>
        <v>3.7037037037037038E-3</v>
      </c>
      <c r="AD14" s="29">
        <f>N14/C14</f>
        <v>2.4850042844901457E-2</v>
      </c>
      <c r="AE14" s="29">
        <f>X14/C14</f>
        <v>3.7703513281919454E-2</v>
      </c>
      <c r="AF14" s="29">
        <f>S14/C14</f>
        <v>1.970865467009426E-2</v>
      </c>
      <c r="AG14" s="29">
        <f>U14/C14</f>
        <v>0</v>
      </c>
      <c r="AH14" s="29">
        <f>Y14/I14</f>
        <v>2.122924156822462E-2</v>
      </c>
      <c r="AI14" s="29">
        <f>R14/F14</f>
        <v>4.4629574531389468E-4</v>
      </c>
      <c r="AJ14" s="29">
        <f>P14/H14</f>
        <v>2.2075055187637969E-3</v>
      </c>
      <c r="AK14" s="29">
        <f>AA14/G14</f>
        <v>1.0445682451253482E-3</v>
      </c>
      <c r="AL14" s="30">
        <f>AB14/G14</f>
        <v>0</v>
      </c>
    </row>
    <row r="15" spans="1:38" x14ac:dyDescent="0.25">
      <c r="A15" s="3" t="s">
        <v>20</v>
      </c>
      <c r="B15" s="7">
        <v>15943</v>
      </c>
      <c r="C15" s="8">
        <v>86829</v>
      </c>
      <c r="D15" s="8">
        <v>215072</v>
      </c>
      <c r="E15" s="8">
        <v>477</v>
      </c>
      <c r="F15" s="9">
        <v>854309</v>
      </c>
      <c r="G15" s="8">
        <v>263034</v>
      </c>
      <c r="H15" s="8">
        <v>117403</v>
      </c>
      <c r="I15" s="8">
        <v>578967</v>
      </c>
      <c r="J15" s="15">
        <f>B15/E15</f>
        <v>33.423480083857442</v>
      </c>
      <c r="K15" s="16">
        <f>C15/B15</f>
        <v>5.4462146396537667</v>
      </c>
      <c r="L15" s="16">
        <f>F15/C15</f>
        <v>9.8389823676421475</v>
      </c>
      <c r="M15" s="16">
        <f>D15/F15</f>
        <v>0.25174965966646728</v>
      </c>
      <c r="N15" s="21">
        <v>4404</v>
      </c>
      <c r="O15" s="22">
        <v>334</v>
      </c>
      <c r="P15" s="22">
        <v>726</v>
      </c>
      <c r="Q15" s="22">
        <v>6088</v>
      </c>
      <c r="R15" s="22">
        <v>2747</v>
      </c>
      <c r="S15" s="22">
        <v>1614</v>
      </c>
      <c r="T15" s="22">
        <v>325</v>
      </c>
      <c r="U15" s="22">
        <v>1462</v>
      </c>
      <c r="V15" s="22">
        <v>4769</v>
      </c>
      <c r="W15" s="22">
        <v>222</v>
      </c>
      <c r="X15" s="22">
        <v>6759</v>
      </c>
      <c r="Y15" s="22">
        <v>14110</v>
      </c>
      <c r="Z15" s="22">
        <v>1936</v>
      </c>
      <c r="AA15" s="22">
        <v>2494</v>
      </c>
      <c r="AB15" s="22">
        <v>5948</v>
      </c>
      <c r="AC15" s="28">
        <f>W15/B15</f>
        <v>1.3924606410336824E-2</v>
      </c>
      <c r="AD15" s="29">
        <f>N15/C15</f>
        <v>5.0720381439380853E-2</v>
      </c>
      <c r="AE15" s="29">
        <f>X15/C15</f>
        <v>7.7842656255398546E-2</v>
      </c>
      <c r="AF15" s="29">
        <f>S15/C15</f>
        <v>1.8588259682824862E-2</v>
      </c>
      <c r="AG15" s="29">
        <f>U15/C15</f>
        <v>1.6837692476016079E-2</v>
      </c>
      <c r="AH15" s="29">
        <f>Y15/I15</f>
        <v>2.4370991783642246E-2</v>
      </c>
      <c r="AI15" s="29">
        <f>R15/F15</f>
        <v>3.2154641938689629E-3</v>
      </c>
      <c r="AJ15" s="29">
        <f>P15/H15</f>
        <v>6.1838283519160498E-3</v>
      </c>
      <c r="AK15" s="29">
        <v>4.0000000000000001E-3</v>
      </c>
      <c r="AL15" s="30">
        <f>AB15/G15</f>
        <v>2.2613046222161395E-2</v>
      </c>
    </row>
    <row r="16" spans="1:38" x14ac:dyDescent="0.25">
      <c r="A16" s="3" t="s">
        <v>21</v>
      </c>
      <c r="B16" s="7">
        <v>67</v>
      </c>
      <c r="C16" s="8">
        <v>324</v>
      </c>
      <c r="D16" s="8">
        <v>866</v>
      </c>
      <c r="E16" s="8">
        <v>4</v>
      </c>
      <c r="F16" s="9">
        <v>3704</v>
      </c>
      <c r="G16" s="8">
        <v>1357</v>
      </c>
      <c r="H16" s="8">
        <v>195</v>
      </c>
      <c r="I16" s="8">
        <v>4392</v>
      </c>
      <c r="J16" s="15">
        <f>B16/E16</f>
        <v>16.75</v>
      </c>
      <c r="K16" s="16">
        <f>C16/B16</f>
        <v>4.8358208955223878</v>
      </c>
      <c r="L16" s="16">
        <f>F16/C16</f>
        <v>11.432098765432098</v>
      </c>
      <c r="M16" s="16">
        <f>D16/F16</f>
        <v>0.23380129589632828</v>
      </c>
      <c r="N16" s="21">
        <v>25</v>
      </c>
      <c r="O16" s="22">
        <v>2</v>
      </c>
      <c r="P16" s="22">
        <v>6</v>
      </c>
      <c r="Q16" s="22">
        <v>22</v>
      </c>
      <c r="R16" s="22">
        <v>4</v>
      </c>
      <c r="S16" s="22">
        <v>4</v>
      </c>
      <c r="T16" s="22">
        <v>8</v>
      </c>
      <c r="U16" s="22">
        <v>0</v>
      </c>
      <c r="V16" s="22">
        <v>18</v>
      </c>
      <c r="W16" s="22">
        <v>1</v>
      </c>
      <c r="X16" s="22">
        <v>33</v>
      </c>
      <c r="Y16" s="22">
        <v>237</v>
      </c>
      <c r="Z16" s="22">
        <v>1</v>
      </c>
      <c r="AA16" s="22">
        <v>0</v>
      </c>
      <c r="AB16" s="22">
        <v>4</v>
      </c>
      <c r="AC16" s="28">
        <f>W16/B16</f>
        <v>1.4925373134328358E-2</v>
      </c>
      <c r="AD16" s="29">
        <f>N16/C16</f>
        <v>7.716049382716049E-2</v>
      </c>
      <c r="AE16" s="29">
        <f>X16/C16</f>
        <v>0.10185185185185185</v>
      </c>
      <c r="AF16" s="29">
        <f>S16/C16</f>
        <v>1.2345679012345678E-2</v>
      </c>
      <c r="AG16" s="29">
        <f>U16/C16</f>
        <v>0</v>
      </c>
      <c r="AH16" s="29">
        <f>Y16/I16</f>
        <v>5.3961748633879779E-2</v>
      </c>
      <c r="AI16" s="29">
        <f>R16/F16</f>
        <v>1.0799136069114472E-3</v>
      </c>
      <c r="AJ16" s="29">
        <f>P16/H16</f>
        <v>3.0769230769230771E-2</v>
      </c>
      <c r="AK16" s="29">
        <f>AA16/G16</f>
        <v>0</v>
      </c>
      <c r="AL16" s="30">
        <f>AB16/G16</f>
        <v>2.9476787030213707E-3</v>
      </c>
    </row>
    <row r="17" spans="1:38" x14ac:dyDescent="0.25">
      <c r="A17" s="3" t="s">
        <v>22</v>
      </c>
      <c r="B17" s="7">
        <v>475</v>
      </c>
      <c r="C17" s="8">
        <v>3072</v>
      </c>
      <c r="D17" s="8">
        <v>4415</v>
      </c>
      <c r="E17" s="8">
        <v>22</v>
      </c>
      <c r="F17" s="9">
        <v>20359</v>
      </c>
      <c r="G17" s="8">
        <v>7721</v>
      </c>
      <c r="H17" s="8">
        <v>4186</v>
      </c>
      <c r="I17" s="8">
        <v>17370</v>
      </c>
      <c r="J17" s="15">
        <f>B17/E17</f>
        <v>21.59090909090909</v>
      </c>
      <c r="K17" s="16">
        <f>C17/B17</f>
        <v>6.4673684210526314</v>
      </c>
      <c r="L17" s="16">
        <f>F17/C17</f>
        <v>6.627278645833333</v>
      </c>
      <c r="M17" s="16">
        <f>D17/F17</f>
        <v>0.21685740949948426</v>
      </c>
      <c r="N17" s="21">
        <v>71</v>
      </c>
      <c r="O17" s="22">
        <v>0</v>
      </c>
      <c r="P17" s="22">
        <v>7</v>
      </c>
      <c r="Q17" s="22">
        <v>153</v>
      </c>
      <c r="R17" s="22">
        <v>3</v>
      </c>
      <c r="S17" s="22">
        <v>27</v>
      </c>
      <c r="T17" s="22">
        <v>3147</v>
      </c>
      <c r="U17" s="22">
        <v>9</v>
      </c>
      <c r="V17" s="22">
        <v>27</v>
      </c>
      <c r="W17" s="22">
        <v>2</v>
      </c>
      <c r="X17" s="22">
        <v>57</v>
      </c>
      <c r="Y17" s="22">
        <v>585</v>
      </c>
      <c r="Z17" s="22">
        <v>2</v>
      </c>
      <c r="AA17" s="22">
        <v>0</v>
      </c>
      <c r="AB17" s="22">
        <v>22</v>
      </c>
      <c r="AC17" s="28">
        <f>W17/B17</f>
        <v>4.2105263157894736E-3</v>
      </c>
      <c r="AD17" s="29">
        <f>N17/C17</f>
        <v>2.3111979166666668E-2</v>
      </c>
      <c r="AE17" s="29">
        <f>X17/C17</f>
        <v>1.85546875E-2</v>
      </c>
      <c r="AF17" s="29">
        <f>S17/C17</f>
        <v>8.7890625E-3</v>
      </c>
      <c r="AG17" s="29">
        <f>U17/C17</f>
        <v>2.9296875E-3</v>
      </c>
      <c r="AH17" s="29">
        <f>Y17/I17</f>
        <v>3.367875647668394E-2</v>
      </c>
      <c r="AI17" s="29">
        <f>R17/F17</f>
        <v>1.4735497814234491E-4</v>
      </c>
      <c r="AJ17" s="29">
        <f>P17/H17</f>
        <v>1.6722408026755853E-3</v>
      </c>
      <c r="AK17" s="29">
        <f>AA17/G17</f>
        <v>0</v>
      </c>
      <c r="AL17" s="30">
        <f>AB17/G17</f>
        <v>2.8493718430255147E-3</v>
      </c>
    </row>
    <row r="18" spans="1:38" x14ac:dyDescent="0.25">
      <c r="A18" s="3" t="s">
        <v>23</v>
      </c>
      <c r="B18" s="7">
        <v>6642</v>
      </c>
      <c r="C18" s="8">
        <v>57739</v>
      </c>
      <c r="D18" s="8">
        <v>139146</v>
      </c>
      <c r="E18" s="8">
        <v>341</v>
      </c>
      <c r="F18" s="9">
        <v>601581</v>
      </c>
      <c r="G18" s="8">
        <v>223712</v>
      </c>
      <c r="H18" s="8">
        <v>180694</v>
      </c>
      <c r="I18" s="8">
        <v>507440</v>
      </c>
      <c r="J18" s="15">
        <f>B18/E18</f>
        <v>19.478005865102638</v>
      </c>
      <c r="K18" s="16">
        <f>C18/B18</f>
        <v>8.6930141523637463</v>
      </c>
      <c r="L18" s="16">
        <f>F18/C18</f>
        <v>10.418971579002061</v>
      </c>
      <c r="M18" s="16">
        <f>D18/F18</f>
        <v>0.23130052312157465</v>
      </c>
      <c r="N18" s="21">
        <v>4755</v>
      </c>
      <c r="O18" s="22">
        <v>12</v>
      </c>
      <c r="P18" s="22">
        <v>1291</v>
      </c>
      <c r="Q18" s="22">
        <v>998</v>
      </c>
      <c r="R18" s="22">
        <v>19370</v>
      </c>
      <c r="S18" s="22">
        <v>230</v>
      </c>
      <c r="T18" s="22">
        <v>87782</v>
      </c>
      <c r="U18" s="22">
        <v>1209</v>
      </c>
      <c r="V18" s="22">
        <v>1921</v>
      </c>
      <c r="W18" s="22">
        <v>169</v>
      </c>
      <c r="X18" s="22">
        <v>2269</v>
      </c>
      <c r="Y18" s="22">
        <v>10971</v>
      </c>
      <c r="Z18" s="22">
        <v>1060</v>
      </c>
      <c r="AA18" s="22">
        <v>4331</v>
      </c>
      <c r="AB18" s="22">
        <v>19487</v>
      </c>
      <c r="AC18" s="28">
        <f>W18/B18</f>
        <v>2.5444143330322192E-2</v>
      </c>
      <c r="AD18" s="29">
        <f>N18/C18</f>
        <v>8.2353348689793729E-2</v>
      </c>
      <c r="AE18" s="29">
        <f>X18/C18</f>
        <v>3.9297528533573496E-2</v>
      </c>
      <c r="AF18" s="29">
        <f>S18/C18</f>
        <v>3.9834427336808741E-3</v>
      </c>
      <c r="AG18" s="29">
        <f>U18/C18</f>
        <v>2.0939053326174684E-2</v>
      </c>
      <c r="AH18" s="29">
        <f>Y18/I18</f>
        <v>2.1620290083556676E-2</v>
      </c>
      <c r="AI18" s="29">
        <v>4.0000000000000001E-3</v>
      </c>
      <c r="AJ18" s="29">
        <f>P18/H18</f>
        <v>7.1446755287945364E-3</v>
      </c>
      <c r="AK18" s="29">
        <v>4.0000000000000001E-3</v>
      </c>
      <c r="AL18" s="30">
        <v>0.03</v>
      </c>
    </row>
    <row r="19" spans="1:38" x14ac:dyDescent="0.25">
      <c r="A19" s="3" t="s">
        <v>24</v>
      </c>
      <c r="B19" s="7">
        <v>278</v>
      </c>
      <c r="C19" s="8">
        <v>2727</v>
      </c>
      <c r="D19" s="8">
        <v>7025</v>
      </c>
      <c r="E19" s="8">
        <v>27</v>
      </c>
      <c r="F19" s="9">
        <v>20946</v>
      </c>
      <c r="G19" s="8">
        <v>7396</v>
      </c>
      <c r="H19" s="8">
        <v>650</v>
      </c>
      <c r="I19" s="8">
        <v>24681</v>
      </c>
      <c r="J19" s="15">
        <f>B19/E19</f>
        <v>10.296296296296296</v>
      </c>
      <c r="K19" s="16">
        <f>C19/B19</f>
        <v>9.8093525179856123</v>
      </c>
      <c r="L19" s="16">
        <f>F19/C19</f>
        <v>7.6809680968096812</v>
      </c>
      <c r="M19" s="16">
        <f>D19/F19</f>
        <v>0.33538623126133871</v>
      </c>
      <c r="N19" s="21">
        <v>153</v>
      </c>
      <c r="O19" s="22">
        <v>0</v>
      </c>
      <c r="P19" s="22">
        <v>83</v>
      </c>
      <c r="Q19" s="22">
        <v>18</v>
      </c>
      <c r="R19" s="22">
        <v>187</v>
      </c>
      <c r="S19" s="22">
        <v>51</v>
      </c>
      <c r="T19" s="22">
        <v>21</v>
      </c>
      <c r="U19" s="22">
        <v>26</v>
      </c>
      <c r="V19" s="22">
        <v>109</v>
      </c>
      <c r="W19" s="22">
        <v>33</v>
      </c>
      <c r="X19" s="22">
        <v>64</v>
      </c>
      <c r="Y19" s="22">
        <v>1086</v>
      </c>
      <c r="Z19" s="22">
        <v>19</v>
      </c>
      <c r="AA19" s="22">
        <v>26</v>
      </c>
      <c r="AB19" s="22">
        <v>564</v>
      </c>
      <c r="AC19" s="28">
        <v>2.7E-2</v>
      </c>
      <c r="AD19" s="29">
        <f>N19/C19</f>
        <v>5.6105610561056105E-2</v>
      </c>
      <c r="AE19" s="29">
        <f>X19/C19</f>
        <v>2.3469013568023469E-2</v>
      </c>
      <c r="AF19" s="29">
        <f>S19/C19</f>
        <v>1.8701870187018702E-2</v>
      </c>
      <c r="AG19" s="29">
        <f>U19/C19</f>
        <v>9.5342867620095348E-3</v>
      </c>
      <c r="AH19" s="29">
        <f>Y19/I19</f>
        <v>4.4001458611887687E-2</v>
      </c>
      <c r="AI19" s="29">
        <v>4.0000000000000001E-3</v>
      </c>
      <c r="AJ19" s="29">
        <v>3.9E-2</v>
      </c>
      <c r="AK19" s="29">
        <f>AA19/G19</f>
        <v>3.515413737155219E-3</v>
      </c>
      <c r="AL19" s="30">
        <f>AB19/G19</f>
        <v>7.6257436452136285E-2</v>
      </c>
    </row>
    <row r="20" spans="1:38" x14ac:dyDescent="0.25">
      <c r="A20" s="3" t="s">
        <v>25</v>
      </c>
      <c r="B20" s="7">
        <v>1188</v>
      </c>
      <c r="C20" s="8">
        <v>7835</v>
      </c>
      <c r="D20" s="8">
        <v>10843</v>
      </c>
      <c r="E20" s="8">
        <v>82</v>
      </c>
      <c r="F20" s="9">
        <v>46380</v>
      </c>
      <c r="G20" s="8">
        <v>22394</v>
      </c>
      <c r="H20" s="8">
        <v>5514</v>
      </c>
      <c r="I20" s="8">
        <v>48818</v>
      </c>
      <c r="J20" s="15">
        <f>B20/E20</f>
        <v>14.487804878048781</v>
      </c>
      <c r="K20" s="16">
        <f>C20/B20</f>
        <v>6.5951178451178452</v>
      </c>
      <c r="L20" s="16">
        <f>F20/C20</f>
        <v>5.9195915762603697</v>
      </c>
      <c r="M20" s="16">
        <f>D20/F20</f>
        <v>0.23378611470461405</v>
      </c>
      <c r="N20" s="21">
        <v>92</v>
      </c>
      <c r="O20" s="22">
        <v>0</v>
      </c>
      <c r="P20" s="22">
        <v>29</v>
      </c>
      <c r="Q20" s="22">
        <v>587</v>
      </c>
      <c r="R20" s="22">
        <v>19</v>
      </c>
      <c r="S20" s="22">
        <v>180</v>
      </c>
      <c r="T20" s="22">
        <v>412</v>
      </c>
      <c r="U20" s="22">
        <v>48</v>
      </c>
      <c r="V20" s="22">
        <v>140</v>
      </c>
      <c r="W20" s="22">
        <v>20</v>
      </c>
      <c r="X20" s="22">
        <v>165</v>
      </c>
      <c r="Y20" s="22">
        <v>2070</v>
      </c>
      <c r="Z20" s="22">
        <v>131</v>
      </c>
      <c r="AA20" s="22">
        <v>46</v>
      </c>
      <c r="AB20" s="22">
        <v>58</v>
      </c>
      <c r="AC20" s="28">
        <f>W20/B20</f>
        <v>1.6835016835016835E-2</v>
      </c>
      <c r="AD20" s="29">
        <f>N20/C20</f>
        <v>1.1742182514358646E-2</v>
      </c>
      <c r="AE20" s="29">
        <f>X20/C20</f>
        <v>2.1059349074664963E-2</v>
      </c>
      <c r="AF20" s="29">
        <f>S20/C20</f>
        <v>2.2973835354179961E-2</v>
      </c>
      <c r="AG20" s="29">
        <f>U20/C20</f>
        <v>6.1263560944479897E-3</v>
      </c>
      <c r="AH20" s="29">
        <f>Y20/I20</f>
        <v>4.2402392560121266E-2</v>
      </c>
      <c r="AI20" s="29">
        <f>R20/F20</f>
        <v>4.0965933592065543E-4</v>
      </c>
      <c r="AJ20" s="29">
        <f>P20/H20</f>
        <v>5.2593398621690246E-3</v>
      </c>
      <c r="AK20" s="29">
        <f>AA20/G20</f>
        <v>2.0541216397249261E-3</v>
      </c>
      <c r="AL20" s="30">
        <f>AB20/G20</f>
        <v>2.5899794587836028E-3</v>
      </c>
    </row>
    <row r="21" spans="1:38" x14ac:dyDescent="0.25">
      <c r="A21" s="3" t="s">
        <v>26</v>
      </c>
      <c r="B21" s="7">
        <v>245</v>
      </c>
      <c r="C21" s="8">
        <v>1623</v>
      </c>
      <c r="D21" s="8">
        <v>3191</v>
      </c>
      <c r="E21" s="8">
        <v>24</v>
      </c>
      <c r="F21" s="9">
        <v>12113</v>
      </c>
      <c r="G21" s="8">
        <v>2875</v>
      </c>
      <c r="H21" s="8">
        <v>538</v>
      </c>
      <c r="I21" s="8">
        <v>10493</v>
      </c>
      <c r="J21" s="15">
        <f>B21/E21</f>
        <v>10.208333333333334</v>
      </c>
      <c r="K21" s="16">
        <f>C21/B21</f>
        <v>6.6244897959183673</v>
      </c>
      <c r="L21" s="16">
        <f>F21/C21</f>
        <v>7.4633394947627849</v>
      </c>
      <c r="M21" s="16">
        <f>D21/F21</f>
        <v>0.26343597787501033</v>
      </c>
      <c r="N21" s="21">
        <v>51</v>
      </c>
      <c r="O21" s="22">
        <v>0</v>
      </c>
      <c r="P21" s="22">
        <v>0</v>
      </c>
      <c r="Q21" s="22">
        <v>20</v>
      </c>
      <c r="R21" s="22">
        <v>65</v>
      </c>
      <c r="S21" s="22">
        <v>21</v>
      </c>
      <c r="T21" s="22">
        <v>10</v>
      </c>
      <c r="U21" s="22">
        <v>0</v>
      </c>
      <c r="V21" s="22">
        <v>46</v>
      </c>
      <c r="W21" s="22">
        <v>0</v>
      </c>
      <c r="X21" s="22">
        <v>37</v>
      </c>
      <c r="Y21" s="22">
        <v>418</v>
      </c>
      <c r="Z21" s="22">
        <v>2</v>
      </c>
      <c r="AA21" s="22">
        <v>0</v>
      </c>
      <c r="AB21" s="22">
        <v>38</v>
      </c>
      <c r="AC21" s="28">
        <f>W21/B21</f>
        <v>0</v>
      </c>
      <c r="AD21" s="29">
        <f>N21/C21</f>
        <v>3.1423290203327174E-2</v>
      </c>
      <c r="AE21" s="29">
        <f>X21/C21</f>
        <v>2.2797288971041281E-2</v>
      </c>
      <c r="AF21" s="29">
        <f>S21/C21</f>
        <v>1.2939001848428836E-2</v>
      </c>
      <c r="AG21" s="29">
        <f>U21/C21</f>
        <v>0</v>
      </c>
      <c r="AH21" s="29">
        <f>Y21/I21</f>
        <v>3.983608119698847E-2</v>
      </c>
      <c r="AI21" s="29">
        <f>R21/F21</f>
        <v>5.3661355568397585E-3</v>
      </c>
      <c r="AJ21" s="29">
        <f>P21/H21</f>
        <v>0</v>
      </c>
      <c r="AK21" s="29">
        <f>AA21/G21</f>
        <v>0</v>
      </c>
      <c r="AL21" s="30">
        <f>AB21/G21</f>
        <v>1.3217391304347827E-2</v>
      </c>
    </row>
    <row r="22" spans="1:38" x14ac:dyDescent="0.25">
      <c r="A22" s="3" t="s">
        <v>27</v>
      </c>
      <c r="B22" s="7">
        <v>396</v>
      </c>
      <c r="C22" s="8">
        <v>3673</v>
      </c>
      <c r="D22" s="8">
        <v>5860</v>
      </c>
      <c r="E22" s="8">
        <v>50</v>
      </c>
      <c r="F22" s="9">
        <v>30631</v>
      </c>
      <c r="G22" s="8">
        <v>4669</v>
      </c>
      <c r="H22" s="8">
        <v>3479</v>
      </c>
      <c r="I22" s="8">
        <v>29700</v>
      </c>
      <c r="J22" s="15">
        <f>B22/E22</f>
        <v>7.92</v>
      </c>
      <c r="K22" s="16">
        <f>C22/B22</f>
        <v>9.275252525252526</v>
      </c>
      <c r="L22" s="16">
        <f>F22/C22</f>
        <v>8.3395044922406747</v>
      </c>
      <c r="M22" s="16">
        <f>D22/F22</f>
        <v>0.19130945773889196</v>
      </c>
      <c r="N22" s="21">
        <v>122</v>
      </c>
      <c r="O22" s="22">
        <v>0</v>
      </c>
      <c r="P22" s="22">
        <v>18</v>
      </c>
      <c r="Q22" s="22">
        <v>58</v>
      </c>
      <c r="R22" s="22">
        <v>9</v>
      </c>
      <c r="S22" s="22">
        <v>49</v>
      </c>
      <c r="T22" s="22">
        <v>20</v>
      </c>
      <c r="U22" s="22">
        <v>3</v>
      </c>
      <c r="V22" s="22">
        <v>93</v>
      </c>
      <c r="W22" s="22">
        <v>9</v>
      </c>
      <c r="X22" s="22">
        <v>47</v>
      </c>
      <c r="Y22" s="22">
        <v>9136</v>
      </c>
      <c r="Z22" s="22">
        <v>110</v>
      </c>
      <c r="AA22" s="22">
        <v>0</v>
      </c>
      <c r="AB22" s="22">
        <v>117</v>
      </c>
      <c r="AC22" s="28">
        <f>W22/B22</f>
        <v>2.2727272727272728E-2</v>
      </c>
      <c r="AD22" s="29">
        <f>N22/C22</f>
        <v>3.3215355295398853E-2</v>
      </c>
      <c r="AE22" s="29">
        <f>X22/C22</f>
        <v>1.2796079499047101E-2</v>
      </c>
      <c r="AF22" s="29">
        <f>S22/C22</f>
        <v>1.3340593520283148E-2</v>
      </c>
      <c r="AG22" s="29">
        <f>U22/C22</f>
        <v>8.1677103185407026E-4</v>
      </c>
      <c r="AH22" s="29">
        <v>5.3999999999999999E-2</v>
      </c>
      <c r="AI22" s="29">
        <f>R22/F22</f>
        <v>2.9381998628840063E-4</v>
      </c>
      <c r="AJ22" s="29">
        <f>P22/H22</f>
        <v>5.1739005461339466E-3</v>
      </c>
      <c r="AK22" s="29">
        <f>AA22/G22</f>
        <v>0</v>
      </c>
      <c r="AL22" s="30">
        <f>AB22/G22</f>
        <v>2.5058899121867637E-2</v>
      </c>
    </row>
    <row r="23" spans="1:38" x14ac:dyDescent="0.25">
      <c r="A23" s="3" t="s">
        <v>28</v>
      </c>
      <c r="B23" s="7">
        <v>298</v>
      </c>
      <c r="C23" s="8">
        <v>2100</v>
      </c>
      <c r="D23" s="8">
        <v>6708</v>
      </c>
      <c r="E23" s="8">
        <v>16</v>
      </c>
      <c r="F23" s="9">
        <v>25732</v>
      </c>
      <c r="G23" s="8">
        <v>9372</v>
      </c>
      <c r="H23" s="8">
        <v>4292</v>
      </c>
      <c r="I23" s="8">
        <v>20364</v>
      </c>
      <c r="J23" s="15">
        <f>B23/E23</f>
        <v>18.625</v>
      </c>
      <c r="K23" s="16">
        <f>C23/B23</f>
        <v>7.0469798657718119</v>
      </c>
      <c r="L23" s="16">
        <f>F23/C23</f>
        <v>12.253333333333334</v>
      </c>
      <c r="M23" s="16">
        <f>D23/F23</f>
        <v>0.26068708223224002</v>
      </c>
      <c r="N23" s="21">
        <v>246</v>
      </c>
      <c r="O23" s="22">
        <v>18</v>
      </c>
      <c r="P23" s="22">
        <v>354</v>
      </c>
      <c r="Q23" s="22">
        <v>106</v>
      </c>
      <c r="R23" s="22">
        <v>344</v>
      </c>
      <c r="S23" s="22">
        <v>206</v>
      </c>
      <c r="T23" s="22">
        <v>76</v>
      </c>
      <c r="U23" s="22">
        <v>80</v>
      </c>
      <c r="V23" s="22">
        <v>62</v>
      </c>
      <c r="W23" s="22">
        <v>38</v>
      </c>
      <c r="X23" s="22">
        <v>183</v>
      </c>
      <c r="Y23" s="22">
        <v>166</v>
      </c>
      <c r="Z23" s="22">
        <v>112</v>
      </c>
      <c r="AA23" s="22">
        <v>164</v>
      </c>
      <c r="AB23" s="22">
        <v>512</v>
      </c>
      <c r="AC23" s="28">
        <v>2.7E-2</v>
      </c>
      <c r="AD23" s="29">
        <v>3.7600000000000001E-2</v>
      </c>
      <c r="AE23" s="29">
        <f>X23/C23</f>
        <v>8.7142857142857147E-2</v>
      </c>
      <c r="AF23" s="29">
        <v>2.1000000000000001E-2</v>
      </c>
      <c r="AG23" s="29">
        <v>7.0000000000000001E-3</v>
      </c>
      <c r="AH23" s="29">
        <f>Y23/I23</f>
        <v>8.1516401492830477E-3</v>
      </c>
      <c r="AI23" s="29">
        <v>4.0000000000000001E-3</v>
      </c>
      <c r="AJ23" s="29">
        <f>P23/H23</f>
        <v>8.2479030754892824E-2</v>
      </c>
      <c r="AK23" s="29">
        <v>4.0000000000000001E-3</v>
      </c>
      <c r="AL23" s="30">
        <f>AB23/G23</f>
        <v>5.4630815194195478E-2</v>
      </c>
    </row>
    <row r="24" spans="1:38" x14ac:dyDescent="0.25">
      <c r="A24" s="3" t="s">
        <v>29</v>
      </c>
      <c r="B24" s="7">
        <v>1124</v>
      </c>
      <c r="C24" s="8">
        <v>10284</v>
      </c>
      <c r="D24" s="8">
        <v>18797</v>
      </c>
      <c r="E24" s="8">
        <v>37</v>
      </c>
      <c r="F24" s="9">
        <v>82584</v>
      </c>
      <c r="G24" s="8">
        <v>23178</v>
      </c>
      <c r="H24" s="8">
        <v>7883</v>
      </c>
      <c r="I24" s="8">
        <v>82523</v>
      </c>
      <c r="J24" s="15">
        <f>B24/E24</f>
        <v>30.378378378378379</v>
      </c>
      <c r="K24" s="16">
        <f>C24/B24</f>
        <v>9.1494661921708182</v>
      </c>
      <c r="L24" s="16">
        <f>F24/C24</f>
        <v>8.0303383897316216</v>
      </c>
      <c r="M24" s="16">
        <f>D24/F24</f>
        <v>0.22761067519132036</v>
      </c>
      <c r="N24" s="21">
        <v>319</v>
      </c>
      <c r="O24" s="22">
        <v>9</v>
      </c>
      <c r="P24" s="22">
        <v>110</v>
      </c>
      <c r="Q24" s="22">
        <v>127</v>
      </c>
      <c r="R24" s="22">
        <v>586</v>
      </c>
      <c r="S24" s="22">
        <v>204</v>
      </c>
      <c r="T24" s="22">
        <v>14</v>
      </c>
      <c r="U24" s="22">
        <v>27</v>
      </c>
      <c r="V24" s="22">
        <v>360</v>
      </c>
      <c r="W24" s="22">
        <v>51</v>
      </c>
      <c r="X24" s="22">
        <v>248</v>
      </c>
      <c r="Y24" s="22">
        <v>5206</v>
      </c>
      <c r="Z24" s="22">
        <v>297</v>
      </c>
      <c r="AA24" s="22">
        <v>54</v>
      </c>
      <c r="AB24" s="22">
        <v>1764</v>
      </c>
      <c r="AC24" s="28">
        <f>W24/B24</f>
        <v>4.5373665480427046E-2</v>
      </c>
      <c r="AD24" s="29">
        <f>N24/C24</f>
        <v>3.1019058732010892E-2</v>
      </c>
      <c r="AE24" s="29">
        <f>X24/C24</f>
        <v>2.4115130299494362E-2</v>
      </c>
      <c r="AF24" s="29">
        <f>S24/C24</f>
        <v>1.9836639439906652E-2</v>
      </c>
      <c r="AG24" s="29">
        <f>U24/C24</f>
        <v>2.6254375729288216E-3</v>
      </c>
      <c r="AH24" s="29">
        <f>Y24/I24</f>
        <v>6.3085442846236808E-2</v>
      </c>
      <c r="AI24" s="29">
        <f>R24/F24</f>
        <v>7.0958054829022574E-3</v>
      </c>
      <c r="AJ24" s="29">
        <f>P24/H24</f>
        <v>1.3954078396549536E-2</v>
      </c>
      <c r="AK24" s="29">
        <f>AA24/G24</f>
        <v>2.3297954957287085E-3</v>
      </c>
      <c r="AL24" s="30">
        <f>AB24/G24</f>
        <v>7.6106652860471136E-2</v>
      </c>
    </row>
    <row r="25" spans="1:38" x14ac:dyDescent="0.25">
      <c r="A25" s="3" t="s">
        <v>30</v>
      </c>
      <c r="B25" s="7">
        <v>50</v>
      </c>
      <c r="C25" s="8">
        <v>277</v>
      </c>
      <c r="D25" s="8">
        <v>474</v>
      </c>
      <c r="E25" s="8">
        <v>13</v>
      </c>
      <c r="F25" s="9">
        <v>1788</v>
      </c>
      <c r="G25" s="8">
        <v>781</v>
      </c>
      <c r="H25" s="8">
        <v>148</v>
      </c>
      <c r="I25" s="8">
        <v>1726</v>
      </c>
      <c r="J25" s="15">
        <f>B25/E25</f>
        <v>3.8461538461538463</v>
      </c>
      <c r="K25" s="16">
        <f>C25/B25</f>
        <v>5.54</v>
      </c>
      <c r="L25" s="16">
        <f>F25/C25</f>
        <v>6.4548736462093865</v>
      </c>
      <c r="M25" s="16">
        <f>D25/F25</f>
        <v>0.2651006711409396</v>
      </c>
      <c r="N25" s="21">
        <v>8</v>
      </c>
      <c r="O25" s="22">
        <v>0</v>
      </c>
      <c r="P25" s="22">
        <v>3</v>
      </c>
      <c r="Q25" s="22">
        <v>1</v>
      </c>
      <c r="R25" s="22">
        <v>6</v>
      </c>
      <c r="S25" s="22">
        <v>2</v>
      </c>
      <c r="T25" s="22">
        <v>26</v>
      </c>
      <c r="U25" s="22">
        <v>4</v>
      </c>
      <c r="V25" s="22">
        <v>4</v>
      </c>
      <c r="W25" s="22">
        <v>4</v>
      </c>
      <c r="X25" s="22">
        <v>3</v>
      </c>
      <c r="Y25" s="22">
        <v>160</v>
      </c>
      <c r="Z25" s="22">
        <v>2</v>
      </c>
      <c r="AA25" s="22">
        <v>0</v>
      </c>
      <c r="AB25" s="22">
        <v>31</v>
      </c>
      <c r="AC25" s="28">
        <v>2.7E-2</v>
      </c>
      <c r="AD25" s="29">
        <f>N25/C25</f>
        <v>2.8880866425992781E-2</v>
      </c>
      <c r="AE25" s="29">
        <f>X25/C25</f>
        <v>1.0830324909747292E-2</v>
      </c>
      <c r="AF25" s="29">
        <f>S25/C25</f>
        <v>7.2202166064981952E-3</v>
      </c>
      <c r="AG25" s="29">
        <f>U25/C25</f>
        <v>1.444043321299639E-2</v>
      </c>
      <c r="AH25" s="29">
        <f>Y25/I25</f>
        <v>9.2699884125144849E-2</v>
      </c>
      <c r="AI25" s="29">
        <f>R25/F25</f>
        <v>3.3557046979865771E-3</v>
      </c>
      <c r="AJ25" s="29">
        <f>P25/H25</f>
        <v>2.0270270270270271E-2</v>
      </c>
      <c r="AK25" s="29">
        <f>AA25/G25</f>
        <v>0</v>
      </c>
      <c r="AL25" s="30">
        <f>AB25/G25</f>
        <v>3.9692701664532648E-2</v>
      </c>
    </row>
    <row r="26" spans="1:38" x14ac:dyDescent="0.25">
      <c r="A26" s="3" t="s">
        <v>31</v>
      </c>
      <c r="B26" s="7">
        <v>662</v>
      </c>
      <c r="C26" s="8">
        <v>5425</v>
      </c>
      <c r="D26" s="8">
        <v>5957</v>
      </c>
      <c r="E26" s="8">
        <v>207</v>
      </c>
      <c r="F26" s="9">
        <v>13560</v>
      </c>
      <c r="G26" s="8">
        <v>3375</v>
      </c>
      <c r="H26" s="8">
        <v>3676</v>
      </c>
      <c r="I26" s="8">
        <v>7709</v>
      </c>
      <c r="J26" s="15">
        <f>B26/E26</f>
        <v>3.1980676328502415</v>
      </c>
      <c r="K26" s="16">
        <f>C26/B26</f>
        <v>8.1948640483383688</v>
      </c>
      <c r="L26" s="16">
        <f>F26/C26</f>
        <v>2.4995391705069125</v>
      </c>
      <c r="M26" s="16">
        <f>D26/F26</f>
        <v>0.43930678466076695</v>
      </c>
      <c r="N26" s="21">
        <v>28</v>
      </c>
      <c r="O26" s="22">
        <v>0</v>
      </c>
      <c r="P26" s="22">
        <v>27</v>
      </c>
      <c r="Q26" s="22">
        <v>9</v>
      </c>
      <c r="R26" s="22">
        <v>4</v>
      </c>
      <c r="S26" s="22">
        <v>2</v>
      </c>
      <c r="T26" s="22">
        <v>292</v>
      </c>
      <c r="U26" s="22">
        <v>1</v>
      </c>
      <c r="V26" s="22">
        <v>23</v>
      </c>
      <c r="W26" s="22">
        <v>10</v>
      </c>
      <c r="X26" s="22">
        <v>17</v>
      </c>
      <c r="Y26" s="22">
        <v>204</v>
      </c>
      <c r="Z26" s="22">
        <v>10</v>
      </c>
      <c r="AA26" s="22">
        <v>0</v>
      </c>
      <c r="AB26" s="22">
        <v>1</v>
      </c>
      <c r="AC26" s="28">
        <f>W26/B26</f>
        <v>1.5105740181268883E-2</v>
      </c>
      <c r="AD26" s="29">
        <f>N26/C26</f>
        <v>5.1612903225806452E-3</v>
      </c>
      <c r="AE26" s="29">
        <f>X26/C26</f>
        <v>3.1336405529953917E-3</v>
      </c>
      <c r="AF26" s="29">
        <f>S26/C26</f>
        <v>3.6866359447004608E-4</v>
      </c>
      <c r="AG26" s="29">
        <f>U26/C26</f>
        <v>1.8433179723502304E-4</v>
      </c>
      <c r="AH26" s="29">
        <f>Y26/I26</f>
        <v>2.6462576209625114E-2</v>
      </c>
      <c r="AI26" s="29">
        <f>R26/F26</f>
        <v>2.9498525073746312E-4</v>
      </c>
      <c r="AJ26" s="29">
        <f>P26/H26</f>
        <v>7.3449401523394998E-3</v>
      </c>
      <c r="AK26" s="29">
        <f>AA26/G26</f>
        <v>0</v>
      </c>
      <c r="AL26" s="30">
        <f>AB26/G26</f>
        <v>2.9629629629629629E-4</v>
      </c>
    </row>
    <row r="27" spans="1:38" x14ac:dyDescent="0.25">
      <c r="A27" s="3" t="s">
        <v>32</v>
      </c>
      <c r="B27" s="7">
        <v>3369</v>
      </c>
      <c r="C27" s="8">
        <v>24190</v>
      </c>
      <c r="D27" s="8">
        <v>44405</v>
      </c>
      <c r="E27" s="8">
        <v>250</v>
      </c>
      <c r="F27" s="9">
        <v>150799</v>
      </c>
      <c r="G27" s="8">
        <v>62793</v>
      </c>
      <c r="H27" s="8">
        <v>17935</v>
      </c>
      <c r="I27" s="8">
        <v>147960</v>
      </c>
      <c r="J27" s="15">
        <f>B27/E27</f>
        <v>13.476000000000001</v>
      </c>
      <c r="K27" s="16">
        <f>C27/B27</f>
        <v>7.1801721579103592</v>
      </c>
      <c r="L27" s="16">
        <f>F27/C27</f>
        <v>6.2339396444811905</v>
      </c>
      <c r="M27" s="16">
        <f>D27/F27</f>
        <v>0.29446481740595098</v>
      </c>
      <c r="N27" s="21">
        <v>810</v>
      </c>
      <c r="O27" s="22">
        <v>62</v>
      </c>
      <c r="P27" s="22">
        <v>992</v>
      </c>
      <c r="Q27" s="22">
        <v>425</v>
      </c>
      <c r="R27" s="22">
        <v>175</v>
      </c>
      <c r="S27" s="22">
        <v>488</v>
      </c>
      <c r="T27" s="22">
        <v>96</v>
      </c>
      <c r="U27" s="22">
        <v>109</v>
      </c>
      <c r="V27" s="22">
        <v>821</v>
      </c>
      <c r="W27" s="22">
        <v>58</v>
      </c>
      <c r="X27" s="22">
        <v>1018</v>
      </c>
      <c r="Y27" s="22">
        <v>11615</v>
      </c>
      <c r="Z27" s="22">
        <v>528</v>
      </c>
      <c r="AA27" s="22">
        <v>83</v>
      </c>
      <c r="AB27" s="22">
        <v>1921</v>
      </c>
      <c r="AC27" s="28">
        <f>W27/B27</f>
        <v>1.7215791035915702E-2</v>
      </c>
      <c r="AD27" s="29">
        <f>N27/C27</f>
        <v>3.3484911120297646E-2</v>
      </c>
      <c r="AE27" s="29">
        <f>X27/C27</f>
        <v>4.2083505580818518E-2</v>
      </c>
      <c r="AF27" s="29">
        <f>S27/C27</f>
        <v>2.017362546506821E-2</v>
      </c>
      <c r="AG27" s="29">
        <f>U27/C27</f>
        <v>4.505994212484498E-3</v>
      </c>
      <c r="AH27" s="29">
        <f>Y27/I27</f>
        <v>7.8500946201676122E-2</v>
      </c>
      <c r="AI27" s="29">
        <f>R27/F27</f>
        <v>1.1604851491057633E-3</v>
      </c>
      <c r="AJ27" s="29">
        <f>P27/H27</f>
        <v>5.5310844717033736E-2</v>
      </c>
      <c r="AK27" s="29">
        <f>AA27/G27</f>
        <v>1.3218033857277085E-3</v>
      </c>
      <c r="AL27" s="30">
        <f>AB27/G27</f>
        <v>3.0592581975697929E-2</v>
      </c>
    </row>
    <row r="28" spans="1:38" x14ac:dyDescent="0.25">
      <c r="A28" s="3" t="s">
        <v>33</v>
      </c>
      <c r="B28" s="7">
        <v>1912</v>
      </c>
      <c r="C28" s="8">
        <v>8287</v>
      </c>
      <c r="D28" s="8">
        <v>11286</v>
      </c>
      <c r="E28" s="8">
        <v>85</v>
      </c>
      <c r="F28" s="9">
        <v>49750</v>
      </c>
      <c r="G28" s="8">
        <v>21393</v>
      </c>
      <c r="H28" s="8">
        <v>3273</v>
      </c>
      <c r="I28" s="8">
        <v>40586</v>
      </c>
      <c r="J28" s="15">
        <f>B28/E28</f>
        <v>22.494117647058822</v>
      </c>
      <c r="K28" s="16">
        <f>C28/B28</f>
        <v>4.3342050209205025</v>
      </c>
      <c r="L28" s="16">
        <f>F28/C28</f>
        <v>6.0033787860504404</v>
      </c>
      <c r="M28" s="16">
        <f>D28/F28</f>
        <v>0.22685427135678393</v>
      </c>
      <c r="N28" s="21">
        <v>102</v>
      </c>
      <c r="O28" s="22">
        <v>4</v>
      </c>
      <c r="P28" s="22">
        <v>54</v>
      </c>
      <c r="Q28" s="22">
        <v>591</v>
      </c>
      <c r="R28" s="22">
        <v>2</v>
      </c>
      <c r="S28" s="22">
        <v>137</v>
      </c>
      <c r="T28" s="22">
        <v>161</v>
      </c>
      <c r="U28" s="22">
        <v>41</v>
      </c>
      <c r="V28" s="22">
        <v>127</v>
      </c>
      <c r="W28" s="22">
        <v>53</v>
      </c>
      <c r="X28" s="22">
        <v>304</v>
      </c>
      <c r="Y28" s="22">
        <v>1394</v>
      </c>
      <c r="Z28" s="22">
        <v>36</v>
      </c>
      <c r="AA28" s="22">
        <v>61</v>
      </c>
      <c r="AB28" s="22">
        <v>395</v>
      </c>
      <c r="AC28" s="28">
        <f>W28/B28</f>
        <v>2.7719665271966527E-2</v>
      </c>
      <c r="AD28" s="29">
        <f>N28/C28</f>
        <v>1.2308434898033065E-2</v>
      </c>
      <c r="AE28" s="29">
        <f>X28/C28</f>
        <v>3.6683962833353442E-2</v>
      </c>
      <c r="AF28" s="29">
        <f>S28/C28</f>
        <v>1.6531917461083626E-2</v>
      </c>
      <c r="AG28" s="29">
        <f>U28/C28</f>
        <v>4.9475081452877998E-3</v>
      </c>
      <c r="AH28" s="29">
        <f>Y28/I28</f>
        <v>3.4346819100182328E-2</v>
      </c>
      <c r="AI28" s="29">
        <f>R28/F28</f>
        <v>4.020100502512563E-5</v>
      </c>
      <c r="AJ28" s="29">
        <f>P28/H28</f>
        <v>1.6498625114573784E-2</v>
      </c>
      <c r="AK28" s="29">
        <f>AA28/G28</f>
        <v>2.8513999906511476E-3</v>
      </c>
      <c r="AL28" s="30">
        <f>AB28/G28</f>
        <v>1.8463983546019726E-2</v>
      </c>
    </row>
    <row r="29" spans="1:38" x14ac:dyDescent="0.25">
      <c r="A29" s="3" t="s">
        <v>34</v>
      </c>
      <c r="B29" s="7">
        <v>556</v>
      </c>
      <c r="C29" s="8">
        <v>2691</v>
      </c>
      <c r="D29" s="8">
        <v>5806</v>
      </c>
      <c r="E29" s="8">
        <v>33</v>
      </c>
      <c r="F29" s="9">
        <v>18944</v>
      </c>
      <c r="G29" s="8">
        <v>7695</v>
      </c>
      <c r="H29" s="8">
        <v>1663</v>
      </c>
      <c r="I29" s="8">
        <v>17697</v>
      </c>
      <c r="J29" s="15">
        <f>B29/E29</f>
        <v>16.848484848484848</v>
      </c>
      <c r="K29" s="16">
        <f>C29/B29</f>
        <v>4.8399280575539567</v>
      </c>
      <c r="L29" s="16">
        <f>F29/C29</f>
        <v>7.0397621701969531</v>
      </c>
      <c r="M29" s="16">
        <f>D29/F29</f>
        <v>0.30648226351351349</v>
      </c>
      <c r="N29" s="21">
        <v>76</v>
      </c>
      <c r="O29" s="22">
        <v>0</v>
      </c>
      <c r="P29" s="22">
        <v>204</v>
      </c>
      <c r="Q29" s="22">
        <v>61</v>
      </c>
      <c r="R29" s="22">
        <v>14</v>
      </c>
      <c r="S29" s="22">
        <v>135</v>
      </c>
      <c r="T29" s="22">
        <v>352</v>
      </c>
      <c r="U29" s="22">
        <v>14</v>
      </c>
      <c r="V29" s="22">
        <v>63</v>
      </c>
      <c r="W29" s="22">
        <v>3</v>
      </c>
      <c r="X29" s="22">
        <v>135</v>
      </c>
      <c r="Y29" s="22">
        <v>1200</v>
      </c>
      <c r="Z29" s="22">
        <v>20</v>
      </c>
      <c r="AA29" s="22">
        <v>3</v>
      </c>
      <c r="AB29" s="22">
        <v>104</v>
      </c>
      <c r="AC29" s="28">
        <f>W29/B29</f>
        <v>5.3956834532374104E-3</v>
      </c>
      <c r="AD29" s="29">
        <f>N29/C29</f>
        <v>2.8242289111854328E-2</v>
      </c>
      <c r="AE29" s="29">
        <f>X29/C29</f>
        <v>5.016722408026756E-2</v>
      </c>
      <c r="AF29" s="29">
        <v>2.1000000000000001E-2</v>
      </c>
      <c r="AG29" s="29">
        <f>U29/C29</f>
        <v>5.2025269416573761E-3</v>
      </c>
      <c r="AH29" s="29">
        <f>Y29/I29</f>
        <v>6.7808103068316666E-2</v>
      </c>
      <c r="AI29" s="29">
        <f>R29/F29</f>
        <v>7.3902027027027031E-4</v>
      </c>
      <c r="AJ29" s="29">
        <v>3.9E-2</v>
      </c>
      <c r="AK29" s="29">
        <f>AA29/G29</f>
        <v>3.8986354775828459E-4</v>
      </c>
      <c r="AL29" s="30">
        <f>AB29/G29</f>
        <v>1.3515269655620533E-2</v>
      </c>
    </row>
    <row r="30" spans="1:38" s="43" customFormat="1" x14ac:dyDescent="0.25">
      <c r="A30" s="3" t="s">
        <v>82</v>
      </c>
      <c r="B30" s="7">
        <v>9004</v>
      </c>
      <c r="C30" s="8">
        <v>54495</v>
      </c>
      <c r="D30" s="8">
        <v>82389</v>
      </c>
      <c r="E30" s="8">
        <v>568</v>
      </c>
      <c r="F30" s="9">
        <v>270181</v>
      </c>
      <c r="G30" s="8">
        <v>123304</v>
      </c>
      <c r="H30" s="8">
        <v>11872</v>
      </c>
      <c r="I30" s="8">
        <v>282385</v>
      </c>
      <c r="J30" s="15">
        <f>B30/E30</f>
        <v>15.852112676056338</v>
      </c>
      <c r="K30" s="16">
        <f>C30/B30</f>
        <v>6.0523100844069306</v>
      </c>
      <c r="L30" s="16">
        <f>F30/C30</f>
        <v>4.9579043948986143</v>
      </c>
      <c r="M30" s="16">
        <f>D30/F30</f>
        <v>0.30494002168916395</v>
      </c>
      <c r="N30" s="21">
        <v>1487</v>
      </c>
      <c r="O30" s="22">
        <v>19</v>
      </c>
      <c r="P30" s="22">
        <v>518</v>
      </c>
      <c r="Q30" s="22">
        <v>1965</v>
      </c>
      <c r="R30" s="22">
        <v>121</v>
      </c>
      <c r="S30" s="22">
        <v>1307</v>
      </c>
      <c r="T30" s="22">
        <v>1042</v>
      </c>
      <c r="U30" s="22">
        <v>513</v>
      </c>
      <c r="V30" s="22">
        <v>372</v>
      </c>
      <c r="W30" s="22">
        <v>19</v>
      </c>
      <c r="X30" s="22">
        <v>1774</v>
      </c>
      <c r="Y30" s="22">
        <v>32474</v>
      </c>
      <c r="Z30" s="22">
        <v>217</v>
      </c>
      <c r="AA30" s="22">
        <v>95</v>
      </c>
      <c r="AB30" s="22">
        <v>467</v>
      </c>
      <c r="AC30" s="28">
        <f>W30/B30</f>
        <v>2.1101732563305197E-3</v>
      </c>
      <c r="AD30" s="29">
        <f>N30/C30</f>
        <v>2.7286907055693182E-2</v>
      </c>
      <c r="AE30" s="29">
        <f>X30/C30</f>
        <v>3.2553445270208273E-2</v>
      </c>
      <c r="AF30" s="29">
        <f>S30/C30</f>
        <v>2.3983851729516469E-2</v>
      </c>
      <c r="AG30" s="29">
        <f>U30/C30</f>
        <v>9.4137076796036341E-3</v>
      </c>
      <c r="AH30" s="29">
        <f>Y30/I30</f>
        <v>0.11499902615223896</v>
      </c>
      <c r="AI30" s="29">
        <f>R30/F30</f>
        <v>4.4784792416935316E-4</v>
      </c>
      <c r="AJ30" s="29">
        <f>P30/H30</f>
        <v>4.363207547169811E-2</v>
      </c>
      <c r="AK30" s="29">
        <f>AA30/G30</f>
        <v>7.7045351326802047E-4</v>
      </c>
      <c r="AL30" s="30">
        <f>AB30/G30</f>
        <v>3.7873872704859532E-3</v>
      </c>
    </row>
    <row r="31" spans="1:38" x14ac:dyDescent="0.25">
      <c r="A31" s="2" t="s">
        <v>35</v>
      </c>
      <c r="B31" s="10">
        <v>993</v>
      </c>
      <c r="C31" s="11">
        <v>7600</v>
      </c>
      <c r="D31" s="11">
        <v>14738</v>
      </c>
      <c r="E31" s="11">
        <v>90</v>
      </c>
      <c r="F31" s="12">
        <v>62446</v>
      </c>
      <c r="G31" s="11">
        <v>20388</v>
      </c>
      <c r="H31" s="11">
        <v>5343</v>
      </c>
      <c r="I31" s="11">
        <v>46559</v>
      </c>
      <c r="J31" s="17">
        <f>B31/E31</f>
        <v>11.033333333333333</v>
      </c>
      <c r="K31" s="18">
        <f>C31/B31</f>
        <v>7.6535750251762336</v>
      </c>
      <c r="L31" s="18">
        <f>F31/C31</f>
        <v>8.2165789473684203</v>
      </c>
      <c r="M31" s="18">
        <f>D31/F31</f>
        <v>0.23601191429394996</v>
      </c>
      <c r="N31" s="23">
        <v>278</v>
      </c>
      <c r="O31" s="24">
        <v>9</v>
      </c>
      <c r="P31" s="24">
        <v>96</v>
      </c>
      <c r="Q31" s="24">
        <v>179</v>
      </c>
      <c r="R31" s="24">
        <v>62</v>
      </c>
      <c r="S31" s="24">
        <v>94</v>
      </c>
      <c r="T31" s="24">
        <v>921</v>
      </c>
      <c r="U31" s="24">
        <v>52</v>
      </c>
      <c r="V31" s="24">
        <v>247</v>
      </c>
      <c r="W31" s="24">
        <v>15</v>
      </c>
      <c r="X31" s="24">
        <v>245</v>
      </c>
      <c r="Y31" s="24">
        <v>1244</v>
      </c>
      <c r="Z31" s="24">
        <v>123</v>
      </c>
      <c r="AA31" s="24">
        <v>84</v>
      </c>
      <c r="AB31" s="24">
        <v>526</v>
      </c>
      <c r="AC31" s="31">
        <f>W31/B31</f>
        <v>1.5105740181268883E-2</v>
      </c>
      <c r="AD31" s="32">
        <f>N31/C31</f>
        <v>3.6578947368421051E-2</v>
      </c>
      <c r="AE31" s="32">
        <f>X31/C31</f>
        <v>3.2236842105263161E-2</v>
      </c>
      <c r="AF31" s="32">
        <f>S31/C31</f>
        <v>1.2368421052631579E-2</v>
      </c>
      <c r="AG31" s="32">
        <f>U31/C31</f>
        <v>6.842105263157895E-3</v>
      </c>
      <c r="AH31" s="32">
        <f>Y31/I31</f>
        <v>2.6718786915526538E-2</v>
      </c>
      <c r="AI31" s="32">
        <f>R31/F31</f>
        <v>9.9285782916439793E-4</v>
      </c>
      <c r="AJ31" s="32">
        <f>P31/H31</f>
        <v>1.7967434025828188E-2</v>
      </c>
      <c r="AK31" s="32">
        <f>AA31/G31</f>
        <v>4.1200706297822246E-3</v>
      </c>
      <c r="AL31" s="33">
        <f>AB31/G31</f>
        <v>2.5799489896017266E-2</v>
      </c>
    </row>
    <row r="32" spans="1:38" x14ac:dyDescent="0.25">
      <c r="AB32" s="35" t="s">
        <v>54</v>
      </c>
      <c r="AC32" s="34">
        <f t="shared" ref="AC32:AI32" si="0">AVERAGE(AC3:AC31)</f>
        <v>1.8686207598166717E-2</v>
      </c>
      <c r="AD32" s="34">
        <f t="shared" si="0"/>
        <v>3.4827449692202035E-2</v>
      </c>
      <c r="AE32" s="34">
        <f t="shared" si="0"/>
        <v>4.1108050453887927E-2</v>
      </c>
      <c r="AF32" s="34">
        <f t="shared" si="0"/>
        <v>1.5736781952690893E-2</v>
      </c>
      <c r="AG32" s="34">
        <f t="shared" si="0"/>
        <v>6.3238707851689469E-3</v>
      </c>
      <c r="AH32" s="34">
        <f t="shared" si="0"/>
        <v>4.5183567578902711E-2</v>
      </c>
      <c r="AI32" s="34">
        <f t="shared" si="0"/>
        <v>1.8302151360732604E-3</v>
      </c>
      <c r="AJ32" s="34">
        <f>AVERAGE(AJ3:AJ31)</f>
        <v>2.4977643360600457E-2</v>
      </c>
      <c r="AK32" s="34">
        <f>AVERAGE(AK3:AK31)</f>
        <v>1.6357630593840384E-3</v>
      </c>
      <c r="AL32" s="34">
        <f>AVERAGE(AL3:AL31)</f>
        <v>2.26334545563836E-2</v>
      </c>
    </row>
    <row r="33" spans="15:38" x14ac:dyDescent="0.25"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36" t="s">
        <v>55</v>
      </c>
      <c r="AC33" s="34">
        <f t="shared" ref="AC33:AI33" si="1">STDEVPA(AC3:AC31)</f>
        <v>1.3781739203969781E-2</v>
      </c>
      <c r="AD33" s="34">
        <f t="shared" si="1"/>
        <v>1.8850453179976412E-2</v>
      </c>
      <c r="AE33" s="34">
        <f t="shared" si="1"/>
        <v>2.6821145772852911E-2</v>
      </c>
      <c r="AF33" s="34">
        <f t="shared" si="1"/>
        <v>8.5314762637337064E-3</v>
      </c>
      <c r="AG33" s="34">
        <f t="shared" si="1"/>
        <v>6.4863895768635044E-3</v>
      </c>
      <c r="AH33" s="34">
        <f t="shared" si="1"/>
        <v>2.6239099964766685E-2</v>
      </c>
      <c r="AI33" s="34">
        <f t="shared" si="1"/>
        <v>1.7851188311871075E-3</v>
      </c>
      <c r="AJ33" s="34">
        <f>STDEVPA(AJ3:AJ31)</f>
        <v>2.2083909816532313E-2</v>
      </c>
      <c r="AK33" s="34">
        <f>STDEVPA(AK3:AK31)</f>
        <v>1.6144016998766132E-3</v>
      </c>
      <c r="AL33" s="34">
        <f>STDEVPA(AL3:AL31)</f>
        <v>1.9818542354542393E-2</v>
      </c>
    </row>
    <row r="34" spans="15:38" x14ac:dyDescent="0.25">
      <c r="AB34" s="36" t="s">
        <v>56</v>
      </c>
      <c r="AC34" s="41">
        <f>_xlfn.QUARTILE.INC(AC3:AC31,1)</f>
        <v>5.3956834532374104E-3</v>
      </c>
      <c r="AD34" s="41">
        <f>_xlfn.QUARTILE.INC(AD3:AD31,1)</f>
        <v>2.3734177215189875E-2</v>
      </c>
      <c r="AE34" s="41">
        <f>_xlfn.QUARTILE.INC(AE3:AE31,1)</f>
        <v>2.1894548704200177E-2</v>
      </c>
      <c r="AF34" s="41">
        <f>_xlfn.QUARTILE.INC(AF3:AF31,1)</f>
        <v>8.7890625E-3</v>
      </c>
      <c r="AG34" s="41">
        <f>_xlfn.QUARTILE.INC(AG3:AG31,1)</f>
        <v>4.4682752457551384E-4</v>
      </c>
      <c r="AH34" s="41">
        <f>_xlfn.QUARTILE.INC(AH3:AH31,1)</f>
        <v>2.4370991783642246E-2</v>
      </c>
      <c r="AI34" s="41">
        <f>_xlfn.QUARTILE.INC(AI3:AI31,1)</f>
        <v>4.0965933592065543E-4</v>
      </c>
      <c r="AJ34" s="44">
        <f>_xlfn.QUARTILE.INC(AJ3:AJ31,1)</f>
        <v>7.1446755287945364E-3</v>
      </c>
      <c r="AK34" s="44">
        <f>_xlfn.QUARTILE.INC(AK3:AK31,1)</f>
        <v>0</v>
      </c>
      <c r="AL34" s="44">
        <f>_xlfn.QUARTILE.INC(AL3:AL31,1)</f>
        <v>9.1575091575091579E-3</v>
      </c>
    </row>
    <row r="35" spans="15:38" x14ac:dyDescent="0.25">
      <c r="AB35" s="36" t="s">
        <v>57</v>
      </c>
      <c r="AC35" s="41">
        <f>_xlfn.QUARTILE.INC(AC3:AC31,3)</f>
        <v>2.7E-2</v>
      </c>
      <c r="AD35" s="41">
        <f>_xlfn.QUARTILE.INC(AD3:AD31,3)</f>
        <v>4.8440639468856468E-2</v>
      </c>
      <c r="AE35" s="41">
        <f>_xlfn.QUARTILE.INC(AE3:AE31,3)</f>
        <v>5.4978014618094991E-2</v>
      </c>
      <c r="AF35" s="41">
        <f>_xlfn.QUARTILE.INC(AF3:AF31,3)</f>
        <v>2.1000000000000001E-2</v>
      </c>
      <c r="AG35" s="41">
        <f>_xlfn.QUARTILE.INC(AG3:AG31,3)</f>
        <v>9.5342867620095348E-3</v>
      </c>
      <c r="AH35" s="41">
        <f>_xlfn.QUARTILE.INC(AH3:AH31,3)</f>
        <v>6.1628315194842499E-2</v>
      </c>
      <c r="AI35" s="41">
        <f>_xlfn.QUARTILE.INC(AI3:AI31,3)</f>
        <v>3.2154641938689629E-3</v>
      </c>
      <c r="AJ35" s="44">
        <f>_xlfn.QUARTILE.INC(AJ3:AJ31,3)</f>
        <v>3.9E-2</v>
      </c>
      <c r="AK35" s="44">
        <f>_xlfn.QUARTILE.INC(AK3:AK31,3)</f>
        <v>3.515413737155219E-3</v>
      </c>
      <c r="AL35" s="44">
        <f>_xlfn.QUARTILE.INC(AL3:AL31,3)</f>
        <v>0.03</v>
      </c>
    </row>
    <row r="38" spans="15:38" x14ac:dyDescent="0.25">
      <c r="AC38" s="44"/>
      <c r="AD38" s="44" t="s">
        <v>58</v>
      </c>
      <c r="AE38" s="44" t="s">
        <v>59</v>
      </c>
      <c r="AF38" s="44" t="s">
        <v>60</v>
      </c>
      <c r="AG38" s="44" t="s">
        <v>61</v>
      </c>
    </row>
    <row r="39" spans="15:38" x14ac:dyDescent="0.25">
      <c r="AC39" s="38" t="s">
        <v>68</v>
      </c>
      <c r="AD39" s="55">
        <f>AC32-AC33</f>
        <v>4.9044683941969359E-3</v>
      </c>
      <c r="AE39" s="55">
        <f>AC32</f>
        <v>1.8686207598166717E-2</v>
      </c>
      <c r="AF39" s="55">
        <f>AC32+AC33</f>
        <v>3.2467946802136501E-2</v>
      </c>
      <c r="AG39" s="55">
        <f>AF39*1.5</f>
        <v>4.8701920203204754E-2</v>
      </c>
    </row>
    <row r="40" spans="15:38" x14ac:dyDescent="0.25">
      <c r="AC40" s="38" t="s">
        <v>69</v>
      </c>
      <c r="AD40" s="55">
        <f>AD32-AD33</f>
        <v>1.5976996512225623E-2</v>
      </c>
      <c r="AE40" s="55">
        <f>AD32</f>
        <v>3.4827449692202035E-2</v>
      </c>
      <c r="AF40" s="55">
        <f>AD32+AD33</f>
        <v>5.3677902872178447E-2</v>
      </c>
      <c r="AG40" s="55">
        <f t="shared" ref="AG40:AG48" si="2">AF40*1.5</f>
        <v>8.0516854308267674E-2</v>
      </c>
    </row>
    <row r="41" spans="15:38" x14ac:dyDescent="0.25">
      <c r="AC41" s="38" t="s">
        <v>70</v>
      </c>
      <c r="AD41" s="55">
        <f>AE32-AE33</f>
        <v>1.4286904681035016E-2</v>
      </c>
      <c r="AE41" s="55">
        <f>AE32</f>
        <v>4.1108050453887927E-2</v>
      </c>
      <c r="AF41" s="55">
        <f>AE32+AE33</f>
        <v>6.7929196226740846E-2</v>
      </c>
      <c r="AG41" s="55">
        <f t="shared" si="2"/>
        <v>0.10189379434011127</v>
      </c>
    </row>
    <row r="42" spans="15:38" x14ac:dyDescent="0.25">
      <c r="AC42" s="38" t="s">
        <v>84</v>
      </c>
      <c r="AD42" s="55">
        <f>AF32-AF33</f>
        <v>7.2053056889571868E-3</v>
      </c>
      <c r="AE42" s="55">
        <f>AF32</f>
        <v>1.5736781952690893E-2</v>
      </c>
      <c r="AF42" s="55">
        <f>AF32+AF33</f>
        <v>2.4268258216424601E-2</v>
      </c>
      <c r="AG42" s="55">
        <f t="shared" si="2"/>
        <v>3.6402387324636902E-2</v>
      </c>
    </row>
    <row r="43" spans="15:38" x14ac:dyDescent="0.25">
      <c r="AC43" s="38" t="s">
        <v>71</v>
      </c>
      <c r="AD43" s="55">
        <f>AG32-AG33</f>
        <v>-1.6251879169455752E-4</v>
      </c>
      <c r="AE43" s="55">
        <f>AG32</f>
        <v>6.3238707851689469E-3</v>
      </c>
      <c r="AF43" s="55">
        <f>AG32+AG33</f>
        <v>1.2810260362032451E-2</v>
      </c>
      <c r="AG43" s="55">
        <f t="shared" si="2"/>
        <v>1.9215390543048678E-2</v>
      </c>
    </row>
    <row r="44" spans="15:38" x14ac:dyDescent="0.25">
      <c r="AC44" s="38" t="s">
        <v>85</v>
      </c>
      <c r="AD44" s="55">
        <f>AH32-AH33</f>
        <v>1.8944467614136026E-2</v>
      </c>
      <c r="AE44" s="55">
        <f>AH32</f>
        <v>4.5183567578902711E-2</v>
      </c>
      <c r="AF44" s="55">
        <f>AH32+AH33</f>
        <v>7.1422667543669396E-2</v>
      </c>
      <c r="AG44" s="55">
        <f t="shared" si="2"/>
        <v>0.1071340013155041</v>
      </c>
    </row>
    <row r="45" spans="15:38" x14ac:dyDescent="0.25">
      <c r="AC45" s="38" t="s">
        <v>72</v>
      </c>
      <c r="AD45" s="55">
        <f>AI32-AI33</f>
        <v>4.5096304886152894E-5</v>
      </c>
      <c r="AE45" s="55">
        <f>AI32</f>
        <v>1.8302151360732604E-3</v>
      </c>
      <c r="AF45" s="55">
        <f>AI32+AI33</f>
        <v>3.6153339672603678E-3</v>
      </c>
      <c r="AG45" s="55">
        <f t="shared" si="2"/>
        <v>5.4230009508905519E-3</v>
      </c>
    </row>
    <row r="46" spans="15:38" x14ac:dyDescent="0.25">
      <c r="AC46" s="38" t="s">
        <v>86</v>
      </c>
      <c r="AD46" s="55">
        <f>AJ32-AJ33</f>
        <v>2.8937335440681437E-3</v>
      </c>
      <c r="AE46" s="55">
        <f>AJ32</f>
        <v>2.4977643360600457E-2</v>
      </c>
      <c r="AF46" s="55">
        <f>AJ32+AJ33</f>
        <v>4.7061553177132773E-2</v>
      </c>
      <c r="AG46" s="55">
        <f t="shared" si="2"/>
        <v>7.0592329765699152E-2</v>
      </c>
    </row>
    <row r="47" spans="15:38" x14ac:dyDescent="0.25">
      <c r="AC47" s="38" t="s">
        <v>87</v>
      </c>
      <c r="AD47" s="55">
        <f>AK32-AK33</f>
        <v>2.1361359507425254E-5</v>
      </c>
      <c r="AE47" s="55">
        <f>AK32</f>
        <v>1.6357630593840384E-3</v>
      </c>
      <c r="AF47" s="55">
        <f>AK32+AK33</f>
        <v>3.2501647592606516E-3</v>
      </c>
      <c r="AG47" s="55">
        <f t="shared" si="2"/>
        <v>4.8752471388909778E-3</v>
      </c>
    </row>
    <row r="48" spans="15:38" x14ac:dyDescent="0.25">
      <c r="AC48" s="38" t="s">
        <v>83</v>
      </c>
      <c r="AD48" s="55">
        <f>AL32-AL33</f>
        <v>2.8149122018412062E-3</v>
      </c>
      <c r="AE48" s="55">
        <f>AL32</f>
        <v>2.26334545563836E-2</v>
      </c>
      <c r="AF48" s="55">
        <f>AL32+AL33</f>
        <v>4.2451996910925993E-2</v>
      </c>
      <c r="AG48" s="55">
        <f t="shared" si="2"/>
        <v>6.367799536638899E-2</v>
      </c>
    </row>
  </sheetData>
  <mergeCells count="4">
    <mergeCell ref="B1:F1"/>
    <mergeCell ref="J1:M1"/>
    <mergeCell ref="N1:AB1"/>
    <mergeCell ref="AC1:AL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Auswertung der Ergebnisse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2016-01-12T17:01:14Z</dcterms:modified>
</cp:coreProperties>
</file>