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8680" yWindow="-120" windowWidth="29040" windowHeight="13176" tabRatio="917" activeTab="1"/>
  </bookViews>
  <sheets>
    <sheet name="1" sheetId="289" r:id="rId1"/>
    <sheet name="2" sheetId="321" r:id="rId2"/>
    <sheet name="3" sheetId="322" r:id="rId3"/>
    <sheet name="4" sheetId="323" r:id="rId4"/>
    <sheet name="5" sheetId="324" r:id="rId5"/>
    <sheet name="6" sheetId="325" r:id="rId6"/>
    <sheet name="8" sheetId="327" r:id="rId7"/>
    <sheet name="7" sheetId="326" r:id="rId8"/>
    <sheet name="9" sheetId="328" r:id="rId9"/>
    <sheet name="10" sheetId="329" r:id="rId10"/>
    <sheet name="11" sheetId="33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" localSheetId="0">'[1]1 LT'!#REF!</definedName>
    <definedName name="A" localSheetId="9">'[1]1 LT'!#REF!</definedName>
    <definedName name="A" localSheetId="10">'[1]1 LT'!#REF!</definedName>
    <definedName name="A" localSheetId="1">'[1]1 LT'!#REF!</definedName>
    <definedName name="A" localSheetId="2">'[1]1 LT'!#REF!</definedName>
    <definedName name="A" localSheetId="3">'[1]1 LT'!#REF!</definedName>
    <definedName name="A" localSheetId="4">'[1]1 LT'!#REF!</definedName>
    <definedName name="A" localSheetId="5">'[1]1 LT'!#REF!</definedName>
    <definedName name="A" localSheetId="7">'[1]1 LT'!#REF!</definedName>
    <definedName name="A" localSheetId="6">'[1]1 LT'!#REF!</definedName>
    <definedName name="A" localSheetId="8">'[1]1 LT'!#REF!</definedName>
    <definedName name="A">'[2]1 LT'!#REF!</definedName>
    <definedName name="_xlnm.Print_Area" localSheetId="0">'1'!$A$1:$M$59</definedName>
    <definedName name="_xlnm.Print_Area" localSheetId="9">'10'!$A$1:$K$57</definedName>
    <definedName name="_xlnm.Print_Area" localSheetId="10">'11'!$A$1:$J$57</definedName>
    <definedName name="_xlnm.Print_Area" localSheetId="1">'2'!$A$1:$M$58</definedName>
    <definedName name="_xlnm.Print_Area" localSheetId="2">'3'!$A$1:$L$59</definedName>
    <definedName name="_xlnm.Print_Area" localSheetId="3">'4'!$A$1:$P$60</definedName>
    <definedName name="_xlnm.Print_Area" localSheetId="4">'5'!$A$1:$M$62</definedName>
    <definedName name="_xlnm.Print_Area" localSheetId="5">'6'!$A$1:$M$59</definedName>
    <definedName name="_xlnm.Print_Area" localSheetId="7">'7'!$A$1:$M$59</definedName>
    <definedName name="_xlnm.Print_Area" localSheetId="6">'8'!$A$1:$O$61</definedName>
    <definedName name="_xlnm.Print_Area" localSheetId="8">'9'!$A$1:$N$58</definedName>
    <definedName name="arl" localSheetId="0">#REF!</definedName>
    <definedName name="arl" localSheetId="9">#REF!</definedName>
    <definedName name="arl" localSheetId="10">#REF!</definedName>
    <definedName name="arl" localSheetId="1">#REF!</definedName>
    <definedName name="arl" localSheetId="2">#REF!</definedName>
    <definedName name="arl" localSheetId="3">#REF!</definedName>
    <definedName name="arl" localSheetId="4">#REF!</definedName>
    <definedName name="arl" localSheetId="5">#REF!</definedName>
    <definedName name="arl" localSheetId="7">#REF!</definedName>
    <definedName name="arl" localSheetId="6">#REF!</definedName>
    <definedName name="arl" localSheetId="8">#REF!</definedName>
    <definedName name="arl">#REF!</definedName>
    <definedName name="B" localSheetId="0">'[1]1 LT'!#REF!</definedName>
    <definedName name="B" localSheetId="9">'[1]1 LT'!#REF!</definedName>
    <definedName name="B" localSheetId="10">'[1]1 LT'!#REF!</definedName>
    <definedName name="B" localSheetId="1">'[1]1 LT'!#REF!</definedName>
    <definedName name="B" localSheetId="2">'[1]1 LT'!#REF!</definedName>
    <definedName name="B" localSheetId="3">'[1]1 LT'!#REF!</definedName>
    <definedName name="B" localSheetId="4">'[1]1 LT'!#REF!</definedName>
    <definedName name="B" localSheetId="5">'[1]1 LT'!#REF!</definedName>
    <definedName name="B" localSheetId="7">'[1]1 LT'!#REF!</definedName>
    <definedName name="B" localSheetId="6">'[1]1 LT'!#REF!</definedName>
    <definedName name="B" localSheetId="8">'[1]1 LT'!#REF!</definedName>
    <definedName name="B">'[3]1a LT'!#REF!</definedName>
    <definedName name="BB" localSheetId="0">'[1]1 LT'!#REF!</definedName>
    <definedName name="BB" localSheetId="9">'[1]1 LT'!#REF!</definedName>
    <definedName name="BB" localSheetId="10">'[1]1 LT'!#REF!</definedName>
    <definedName name="BB" localSheetId="1">'[1]1 LT'!#REF!</definedName>
    <definedName name="BB" localSheetId="2">'[1]1 LT'!#REF!</definedName>
    <definedName name="BB" localSheetId="3">'[1]1 LT'!#REF!</definedName>
    <definedName name="BB" localSheetId="4">'[1]1 LT'!#REF!</definedName>
    <definedName name="BB" localSheetId="5">'[1]1 LT'!#REF!</definedName>
    <definedName name="BB" localSheetId="7">'[1]1 LT'!#REF!</definedName>
    <definedName name="BB" localSheetId="6">'[1]1 LT'!#REF!</definedName>
    <definedName name="BB" localSheetId="8">'[1]1 LT'!#REF!</definedName>
    <definedName name="BB">'[3]1a LT'!#REF!</definedName>
    <definedName name="CC" localSheetId="0">'[3]1a LT'!#REF!</definedName>
    <definedName name="CC" localSheetId="9">'[3]1a LT'!#REF!</definedName>
    <definedName name="CC" localSheetId="10">'[3]1a LT'!#REF!</definedName>
    <definedName name="CC" localSheetId="1">'[3]1a LT'!#REF!</definedName>
    <definedName name="CC" localSheetId="2">'[3]1a LT'!#REF!</definedName>
    <definedName name="CC" localSheetId="3">'[3]1a LT'!#REF!</definedName>
    <definedName name="CC" localSheetId="4">'[3]1a LT'!#REF!</definedName>
    <definedName name="CC" localSheetId="5">'[3]1a LT'!#REF!</definedName>
    <definedName name="CC" localSheetId="7">'[3]1a LT'!#REF!</definedName>
    <definedName name="CC" localSheetId="6">'[3]1a LT'!#REF!</definedName>
    <definedName name="CC" localSheetId="8">'[3]1a LT'!#REF!</definedName>
    <definedName name="CC">'[3]1a LT'!#REF!</definedName>
    <definedName name="D" localSheetId="0">'[1]1 LT'!#REF!</definedName>
    <definedName name="D" localSheetId="9">'[1]1 LT'!#REF!</definedName>
    <definedName name="D" localSheetId="10">'[1]1 LT'!#REF!</definedName>
    <definedName name="D" localSheetId="1">'[1]1 LT'!#REF!</definedName>
    <definedName name="D" localSheetId="2">'[1]1 LT'!#REF!</definedName>
    <definedName name="D" localSheetId="3">'[1]1 LT'!#REF!</definedName>
    <definedName name="D" localSheetId="4">'[1]1 LT'!#REF!</definedName>
    <definedName name="D" localSheetId="5">'[1]1 LT'!#REF!</definedName>
    <definedName name="D" localSheetId="7">'[1]1 LT'!#REF!</definedName>
    <definedName name="D" localSheetId="6">'[1]1 LT'!#REF!</definedName>
    <definedName name="D" localSheetId="8">'[1]1 LT'!#REF!</definedName>
    <definedName name="D">'[3]1a LT'!#REF!</definedName>
    <definedName name="E" localSheetId="0">'[1]1 LT'!#REF!</definedName>
    <definedName name="E" localSheetId="9">'[1]1 LT'!#REF!</definedName>
    <definedName name="E" localSheetId="10">'[1]1 LT'!#REF!</definedName>
    <definedName name="E" localSheetId="1">'[1]1 LT'!#REF!</definedName>
    <definedName name="E" localSheetId="2">'[1]1 LT'!#REF!</definedName>
    <definedName name="E" localSheetId="3">'[1]1 LT'!#REF!</definedName>
    <definedName name="E" localSheetId="4">'[1]1 LT'!#REF!</definedName>
    <definedName name="E" localSheetId="5">'[1]1 LT'!#REF!</definedName>
    <definedName name="E" localSheetId="7">'[1]1 LT'!#REF!</definedName>
    <definedName name="E" localSheetId="6">'[1]1 LT'!#REF!</definedName>
    <definedName name="E" localSheetId="8">'[1]1 LT'!#REF!</definedName>
    <definedName name="E">'[3]1a LT'!#REF!</definedName>
    <definedName name="F" localSheetId="0">'[1]1 LT'!#REF!</definedName>
    <definedName name="F" localSheetId="9">'[1]1 LT'!#REF!</definedName>
    <definedName name="F" localSheetId="10">'[1]1 LT'!#REF!</definedName>
    <definedName name="F" localSheetId="1">'[1]1 LT'!#REF!</definedName>
    <definedName name="F" localSheetId="2">'[1]1 LT'!#REF!</definedName>
    <definedName name="F" localSheetId="3">'[1]1 LT'!#REF!</definedName>
    <definedName name="F" localSheetId="4">'[1]1 LT'!#REF!</definedName>
    <definedName name="F" localSheetId="5">'[1]1 LT'!#REF!</definedName>
    <definedName name="F" localSheetId="7">'[1]1 LT'!#REF!</definedName>
    <definedName name="F" localSheetId="6">'[1]1 LT'!#REF!</definedName>
    <definedName name="F" localSheetId="8">'[1]1 LT'!#REF!</definedName>
    <definedName name="F">'[3]1a LT'!#REF!</definedName>
    <definedName name="H" localSheetId="0">'[1]1 LT'!#REF!</definedName>
    <definedName name="H" localSheetId="9">'[1]1 LT'!#REF!</definedName>
    <definedName name="H" localSheetId="10">'[1]1 LT'!#REF!</definedName>
    <definedName name="H" localSheetId="1">'[1]1 LT'!#REF!</definedName>
    <definedName name="H" localSheetId="2">'[1]1 LT'!#REF!</definedName>
    <definedName name="H" localSheetId="3">'[1]1 LT'!#REF!</definedName>
    <definedName name="H" localSheetId="4">'[1]1 LT'!#REF!</definedName>
    <definedName name="H" localSheetId="5">'[1]1 LT'!#REF!</definedName>
    <definedName name="H" localSheetId="7">'[1]1 LT'!#REF!</definedName>
    <definedName name="H" localSheetId="6">'[1]1 LT'!#REF!</definedName>
    <definedName name="H" localSheetId="8">'[1]1 LT'!#REF!</definedName>
    <definedName name="H">'[3]1a LT'!#REF!</definedName>
    <definedName name="hjg" localSheetId="0">'[4]1a LT'!#REF!</definedName>
    <definedName name="hjg" localSheetId="9">'[4]1a LT'!#REF!</definedName>
    <definedName name="hjg" localSheetId="10">'[4]1a LT'!#REF!</definedName>
    <definedName name="hjg" localSheetId="1">'[4]1a LT'!#REF!</definedName>
    <definedName name="hjg" localSheetId="2">'[4]1a LT'!#REF!</definedName>
    <definedName name="hjg" localSheetId="3">'[4]1a LT'!#REF!</definedName>
    <definedName name="hjg" localSheetId="4">'[4]1a LT'!#REF!</definedName>
    <definedName name="hjg" localSheetId="5">'[4]1a LT'!#REF!</definedName>
    <definedName name="hjg" localSheetId="7">'[4]1a LT'!#REF!</definedName>
    <definedName name="hjg" localSheetId="6">'[4]1a LT'!#REF!</definedName>
    <definedName name="hjg" localSheetId="8">'[4]1a LT'!#REF!</definedName>
    <definedName name="hjg">'[3]1a LT'!#REF!</definedName>
    <definedName name="I" localSheetId="0">'[1]1 LT'!#REF!</definedName>
    <definedName name="I" localSheetId="9">'[1]1 LT'!#REF!</definedName>
    <definedName name="I" localSheetId="10">'[1]1 LT'!#REF!</definedName>
    <definedName name="I" localSheetId="1">'[1]1 LT'!#REF!</definedName>
    <definedName name="I" localSheetId="2">'[1]1 LT'!#REF!</definedName>
    <definedName name="I" localSheetId="3">'[1]1 LT'!#REF!</definedName>
    <definedName name="I" localSheetId="4">'[1]1 LT'!#REF!</definedName>
    <definedName name="I" localSheetId="5">'[1]1 LT'!#REF!</definedName>
    <definedName name="I" localSheetId="7">'[1]1 LT'!#REF!</definedName>
    <definedName name="I" localSheetId="6">'[1]1 LT'!#REF!</definedName>
    <definedName name="I" localSheetId="8">'[1]1 LT'!#REF!</definedName>
    <definedName name="I">'[3]1a LT'!#REF!</definedName>
    <definedName name="jhjjhj" localSheetId="0">'[1]1 LT'!#REF!</definedName>
    <definedName name="jhjjhj" localSheetId="9">'[1]1 LT'!#REF!</definedName>
    <definedName name="jhjjhj" localSheetId="10">'[1]1 LT'!#REF!</definedName>
    <definedName name="jhjjhj" localSheetId="1">'[1]1 LT'!#REF!</definedName>
    <definedName name="jhjjhj" localSheetId="2">'[1]1 LT'!#REF!</definedName>
    <definedName name="jhjjhj" localSheetId="3">'[1]1 LT'!#REF!</definedName>
    <definedName name="jhjjhj" localSheetId="4">'[1]1 LT'!#REF!</definedName>
    <definedName name="jhjjhj" localSheetId="5">'[1]1 LT'!#REF!</definedName>
    <definedName name="jhjjhj" localSheetId="7">'[1]1 LT'!#REF!</definedName>
    <definedName name="jhjjhj" localSheetId="6">'[1]1 LT'!#REF!</definedName>
    <definedName name="jhjjhj" localSheetId="8">'[1]1 LT'!#REF!</definedName>
    <definedName name="jhjjhj">'[3]1a LT'!#REF!</definedName>
    <definedName name="L" localSheetId="0">'[1]1 LT'!#REF!</definedName>
    <definedName name="L" localSheetId="9">'[1]1 LT'!#REF!</definedName>
    <definedName name="L" localSheetId="10">'[1]1 LT'!#REF!</definedName>
    <definedName name="L" localSheetId="1">'[1]1 LT'!#REF!</definedName>
    <definedName name="L" localSheetId="2">'[1]1 LT'!#REF!</definedName>
    <definedName name="L" localSheetId="3">'[1]1 LT'!#REF!</definedName>
    <definedName name="L" localSheetId="4">'[1]1 LT'!#REF!</definedName>
    <definedName name="L" localSheetId="5">'[1]1 LT'!#REF!</definedName>
    <definedName name="L" localSheetId="7">'[1]1 LT'!#REF!</definedName>
    <definedName name="L" localSheetId="6">'[1]1 LT'!#REF!</definedName>
    <definedName name="L" localSheetId="8">'[1]1 LT'!#REF!</definedName>
    <definedName name="L">'[3]1a LT'!#REF!</definedName>
    <definedName name="LATR" localSheetId="0">'[4]3 LATR'!#REF!</definedName>
    <definedName name="LATR" localSheetId="9">'[4]3 LATR'!#REF!</definedName>
    <definedName name="LATR" localSheetId="10">'[4]3 LATR'!#REF!</definedName>
    <definedName name="LATR" localSheetId="1">'[4]3 LATR'!#REF!</definedName>
    <definedName name="LATR" localSheetId="2">'[4]3 LATR'!#REF!</definedName>
    <definedName name="LATR" localSheetId="3">'[4]3 LATR'!#REF!</definedName>
    <definedName name="LATR" localSheetId="4">'[4]3 LATR'!#REF!</definedName>
    <definedName name="LATR" localSheetId="5">'[4]3 LATR'!#REF!</definedName>
    <definedName name="LATR" localSheetId="7">'[4]3 LATR'!#REF!</definedName>
    <definedName name="LATR" localSheetId="6">'[4]3 LATR'!#REF!</definedName>
    <definedName name="LATR" localSheetId="8">'[4]3 LATR'!#REF!</definedName>
    <definedName name="LATR">'[3]3 LATR'!#REF!</definedName>
    <definedName name="ll" localSheetId="0">'[5]1a LT'!#REF!</definedName>
    <definedName name="ll" localSheetId="9">'[5]1a LT'!#REF!</definedName>
    <definedName name="ll" localSheetId="10">'[5]1a LT'!#REF!</definedName>
    <definedName name="ll" localSheetId="1">'[5]1a LT'!#REF!</definedName>
    <definedName name="ll" localSheetId="2">'[5]1a LT'!#REF!</definedName>
    <definedName name="ll" localSheetId="3">'[5]1a LT'!#REF!</definedName>
    <definedName name="ll" localSheetId="4">'[5]1a LT'!#REF!</definedName>
    <definedName name="ll" localSheetId="5">'[5]1a LT'!#REF!</definedName>
    <definedName name="ll" localSheetId="7">'[5]1a LT'!#REF!</definedName>
    <definedName name="ll" localSheetId="6">'[5]1a LT'!#REF!</definedName>
    <definedName name="ll" localSheetId="8">'[5]1a LT'!#REF!</definedName>
    <definedName name="ll">'[6]1a LT'!#REF!</definedName>
    <definedName name="M" localSheetId="0">'[1]1 LT'!#REF!</definedName>
    <definedName name="M" localSheetId="9">'[1]1 LT'!#REF!</definedName>
    <definedName name="M" localSheetId="10">'[1]1 LT'!#REF!</definedName>
    <definedName name="M" localSheetId="1">'[1]1 LT'!#REF!</definedName>
    <definedName name="M" localSheetId="2">'[1]1 LT'!#REF!</definedName>
    <definedName name="M" localSheetId="3">'[1]1 LT'!#REF!</definedName>
    <definedName name="M" localSheetId="4">'[1]1 LT'!#REF!</definedName>
    <definedName name="M" localSheetId="5">'[1]1 LT'!#REF!</definedName>
    <definedName name="M" localSheetId="7">'[1]1 LT'!#REF!</definedName>
    <definedName name="M" localSheetId="6">'[1]1 LT'!#REF!</definedName>
    <definedName name="M" localSheetId="8">'[1]1 LT'!#REF!</definedName>
    <definedName name="M">'[3]1a LT'!#REF!</definedName>
    <definedName name="N" localSheetId="0">'[1]1 LT'!#REF!</definedName>
    <definedName name="N" localSheetId="9">'[1]1 LT'!#REF!</definedName>
    <definedName name="N" localSheetId="10">'[1]1 LT'!#REF!</definedName>
    <definedName name="N" localSheetId="1">'[1]1 LT'!#REF!</definedName>
    <definedName name="N" localSheetId="2">'[1]1 LT'!#REF!</definedName>
    <definedName name="N" localSheetId="3">'[1]1 LT'!#REF!</definedName>
    <definedName name="N" localSheetId="4">'[1]1 LT'!#REF!</definedName>
    <definedName name="N" localSheetId="5">'[1]1 LT'!#REF!</definedName>
    <definedName name="N" localSheetId="7">'[1]1 LT'!#REF!</definedName>
    <definedName name="N" localSheetId="6">'[1]1 LT'!#REF!</definedName>
    <definedName name="N" localSheetId="8">'[1]1 LT'!#REF!</definedName>
    <definedName name="N">'[3]1a LT'!#REF!</definedName>
    <definedName name="NN" localSheetId="0">'[1]2 LU-SO'!#REF!</definedName>
    <definedName name="NN" localSheetId="9">'[1]2 LU-SO'!#REF!</definedName>
    <definedName name="NN" localSheetId="10">'[1]2 LU-SO'!#REF!</definedName>
    <definedName name="NN" localSheetId="1">'[1]2 LU-SO'!#REF!</definedName>
    <definedName name="NN" localSheetId="2">'[1]2 LU-SO'!#REF!</definedName>
    <definedName name="NN" localSheetId="3">'[1]2 LU-SO'!#REF!</definedName>
    <definedName name="NN" localSheetId="4">'[1]2 LU-SO'!#REF!</definedName>
    <definedName name="NN" localSheetId="5">'[1]2 LU-SO'!#REF!</definedName>
    <definedName name="NN" localSheetId="7">'[1]2 LU-SO'!#REF!</definedName>
    <definedName name="NN" localSheetId="6">'[1]2 LU-SO'!#REF!</definedName>
    <definedName name="NN" localSheetId="8">'[1]2 LU-SO'!#REF!</definedName>
    <definedName name="NN">'[3]2 LU-SO'!#REF!</definedName>
    <definedName name="O" localSheetId="0">'[1]1 LT'!#REF!</definedName>
    <definedName name="O" localSheetId="9">'[1]1 LT'!#REF!</definedName>
    <definedName name="O" localSheetId="10">'[1]1 LT'!#REF!</definedName>
    <definedName name="O" localSheetId="1">'[1]1 LT'!#REF!</definedName>
    <definedName name="O" localSheetId="2">'[1]1 LT'!#REF!</definedName>
    <definedName name="O" localSheetId="3">'[1]1 LT'!#REF!</definedName>
    <definedName name="O" localSheetId="4">'[1]1 LT'!#REF!</definedName>
    <definedName name="O" localSheetId="5">'[1]1 LT'!#REF!</definedName>
    <definedName name="O" localSheetId="7">'[1]1 LT'!#REF!</definedName>
    <definedName name="O" localSheetId="6">'[1]1 LT'!#REF!</definedName>
    <definedName name="O" localSheetId="8">'[1]1 LT'!#REF!</definedName>
    <definedName name="O">'[3]1a LT'!#REF!</definedName>
    <definedName name="P" localSheetId="0">'[1]2 LU-SO'!#REF!</definedName>
    <definedName name="P" localSheetId="9">'[1]2 LU-SO'!#REF!</definedName>
    <definedName name="P" localSheetId="10">'[1]2 LU-SO'!#REF!</definedName>
    <definedName name="P" localSheetId="1">'[1]2 LU-SO'!#REF!</definedName>
    <definedName name="P" localSheetId="2">'[1]2 LU-SO'!#REF!</definedName>
    <definedName name="P" localSheetId="3">'[1]2 LU-SO'!#REF!</definedName>
    <definedName name="P" localSheetId="4">'[1]2 LU-SO'!#REF!</definedName>
    <definedName name="P" localSheetId="5">'[1]2 LU-SO'!#REF!</definedName>
    <definedName name="P" localSheetId="7">'[1]2 LU-SO'!#REF!</definedName>
    <definedName name="P" localSheetId="6">'[1]2 LU-SO'!#REF!</definedName>
    <definedName name="P" localSheetId="8">'[1]2 LU-SO'!#REF!</definedName>
    <definedName name="P">'[3]2 LU-SO'!#REF!</definedName>
    <definedName name="Tazio" localSheetId="0">'[5]1a LT'!#REF!</definedName>
    <definedName name="Tazio" localSheetId="9">'[5]1a LT'!#REF!</definedName>
    <definedName name="Tazio" localSheetId="10">'[5]1a LT'!#REF!</definedName>
    <definedName name="Tazio" localSheetId="1">'[5]1a LT'!#REF!</definedName>
    <definedName name="Tazio" localSheetId="2">'[5]1a LT'!#REF!</definedName>
    <definedName name="Tazio" localSheetId="3">'[5]1a LT'!#REF!</definedName>
    <definedName name="Tazio" localSheetId="4">'[5]1a LT'!#REF!</definedName>
    <definedName name="Tazio" localSheetId="5">'[5]1a LT'!#REF!</definedName>
    <definedName name="Tazio" localSheetId="7">'[5]1a LT'!#REF!</definedName>
    <definedName name="Tazio" localSheetId="6">'[5]1a LT'!#REF!</definedName>
    <definedName name="Tazio" localSheetId="8">'[5]1a LT'!#REF!</definedName>
    <definedName name="Tazio">'[6]1a LT'!#REF!</definedName>
    <definedName name="W" localSheetId="0">'[1]2 LU-SO'!#REF!</definedName>
    <definedName name="W" localSheetId="9">'[1]2 LU-SO'!#REF!</definedName>
    <definedName name="W" localSheetId="10">'[1]2 LU-SO'!#REF!</definedName>
    <definedName name="W" localSheetId="1">'[1]2 LU-SO'!#REF!</definedName>
    <definedName name="W" localSheetId="2">'[1]2 LU-SO'!#REF!</definedName>
    <definedName name="W" localSheetId="3">'[1]2 LU-SO'!#REF!</definedName>
    <definedName name="W" localSheetId="4">'[1]2 LU-SO'!#REF!</definedName>
    <definedName name="W" localSheetId="5">'[1]2 LU-SO'!#REF!</definedName>
    <definedName name="W" localSheetId="7">'[1]2 LU-SO'!#REF!</definedName>
    <definedName name="W" localSheetId="6">'[1]2 LU-SO'!#REF!</definedName>
    <definedName name="W" localSheetId="8">'[1]2 LU-SO'!#REF!</definedName>
    <definedName name="W">'[3]2 LU-SO'!#REF!</definedName>
    <definedName name="X" localSheetId="0">'[1]2 LU-SO'!#REF!</definedName>
    <definedName name="X" localSheetId="9">'[1]2 LU-SO'!#REF!</definedName>
    <definedName name="X" localSheetId="10">'[1]2 LU-SO'!#REF!</definedName>
    <definedName name="X" localSheetId="1">'[1]2 LU-SO'!#REF!</definedName>
    <definedName name="X" localSheetId="2">'[1]2 LU-SO'!#REF!</definedName>
    <definedName name="X" localSheetId="3">'[1]2 LU-SO'!#REF!</definedName>
    <definedName name="X" localSheetId="4">'[1]2 LU-SO'!#REF!</definedName>
    <definedName name="X" localSheetId="5">'[1]2 LU-SO'!#REF!</definedName>
    <definedName name="X" localSheetId="7">'[1]2 LU-SO'!#REF!</definedName>
    <definedName name="X" localSheetId="6">'[1]2 LU-SO'!#REF!</definedName>
    <definedName name="X" localSheetId="8">'[1]2 LU-SO'!#REF!</definedName>
    <definedName name="X">'[3]2 LU-SO'!#REF!</definedName>
    <definedName name="Z" localSheetId="0">'[1]1 LT'!#REF!</definedName>
    <definedName name="Z" localSheetId="9">'[1]1 LT'!#REF!</definedName>
    <definedName name="Z" localSheetId="10">'[1]1 LT'!#REF!</definedName>
    <definedName name="Z" localSheetId="1">'[1]1 LT'!#REF!</definedName>
    <definedName name="Z" localSheetId="2">'[1]1 LT'!#REF!</definedName>
    <definedName name="Z" localSheetId="3">'[1]1 LT'!#REF!</definedName>
    <definedName name="Z" localSheetId="4">'[1]1 LT'!#REF!</definedName>
    <definedName name="Z" localSheetId="5">'[1]1 LT'!#REF!</definedName>
    <definedName name="Z" localSheetId="7">'[1]1 LT'!#REF!</definedName>
    <definedName name="Z" localSheetId="6">'[1]1 LT'!#REF!</definedName>
    <definedName name="Z" localSheetId="8">'[1]1 LT'!#REF!</definedName>
    <definedName name="Z">'[3]1a LT'!#REF!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330" l="1"/>
  <c r="J7" i="329"/>
  <c r="J7" i="328"/>
  <c r="J7" i="327"/>
  <c r="J7" i="326"/>
  <c r="J7" i="325"/>
  <c r="J7" i="324"/>
  <c r="J7" i="323"/>
  <c r="J7" i="289"/>
  <c r="J7" i="321"/>
  <c r="I6" i="330" l="1"/>
  <c r="I6" i="323"/>
  <c r="P19" i="323"/>
  <c r="P20" i="323" s="1"/>
  <c r="P21" i="323" s="1"/>
  <c r="P22" i="323" s="1"/>
  <c r="P23" i="323" s="1"/>
  <c r="P24" i="323" s="1"/>
  <c r="P25" i="323" s="1"/>
  <c r="P26" i="323" s="1"/>
  <c r="P27" i="323" s="1"/>
  <c r="P28" i="323" s="1"/>
  <c r="P29" i="323" s="1"/>
  <c r="P30" i="323" s="1"/>
  <c r="P31" i="323" s="1"/>
  <c r="P32" i="323" s="1"/>
  <c r="P33" i="323" s="1"/>
  <c r="P34" i="323" s="1"/>
  <c r="P35" i="323" s="1"/>
  <c r="P36" i="323" s="1"/>
  <c r="I39" i="330" l="1"/>
  <c r="I40" i="330" s="1"/>
  <c r="I41" i="330" s="1"/>
  <c r="I42" i="330" s="1"/>
  <c r="I43" i="330" s="1"/>
  <c r="I44" i="330" s="1"/>
  <c r="I45" i="330" s="1"/>
  <c r="I46" i="330" s="1"/>
  <c r="I47" i="330" s="1"/>
  <c r="I48" i="330" s="1"/>
  <c r="I49" i="330" s="1"/>
  <c r="I50" i="330" s="1"/>
  <c r="I51" i="330" s="1"/>
  <c r="I52" i="330" s="1"/>
  <c r="I53" i="330" s="1"/>
  <c r="I54" i="330" s="1"/>
  <c r="I55" i="330" s="1"/>
  <c r="I56" i="330" s="1"/>
  <c r="I57" i="330" s="1"/>
  <c r="I16" i="330"/>
  <c r="I17" i="330" s="1"/>
  <c r="I18" i="330" s="1"/>
  <c r="I19" i="330" s="1"/>
  <c r="I20" i="330" s="1"/>
  <c r="I21" i="330" s="1"/>
  <c r="I22" i="330" s="1"/>
  <c r="I23" i="330" s="1"/>
  <c r="I24" i="330" s="1"/>
  <c r="I25" i="330" s="1"/>
  <c r="I26" i="330" s="1"/>
  <c r="I27" i="330" s="1"/>
  <c r="I28" i="330" s="1"/>
  <c r="I29" i="330" s="1"/>
  <c r="I30" i="330" s="1"/>
  <c r="I31" i="330" s="1"/>
  <c r="I32" i="330" s="1"/>
  <c r="I33" i="330" s="1"/>
  <c r="E7" i="330"/>
  <c r="H6" i="330"/>
  <c r="F6" i="330"/>
  <c r="G7" i="330" s="1"/>
  <c r="C7" i="330"/>
  <c r="M4" i="330"/>
  <c r="L4" i="330"/>
  <c r="I4" i="330"/>
  <c r="C4" i="330"/>
  <c r="M3" i="330"/>
  <c r="K3" i="330"/>
  <c r="F3" i="330"/>
  <c r="G4" i="330" s="1"/>
  <c r="D3" i="330"/>
  <c r="E4" i="330" s="1"/>
  <c r="K16" i="329"/>
  <c r="K17" i="329" s="1"/>
  <c r="K18" i="329" s="1"/>
  <c r="K19" i="329" s="1"/>
  <c r="K20" i="329" s="1"/>
  <c r="K21" i="329" s="1"/>
  <c r="K22" i="329" s="1"/>
  <c r="K23" i="329" s="1"/>
  <c r="K24" i="329" s="1"/>
  <c r="K25" i="329" s="1"/>
  <c r="K26" i="329" s="1"/>
  <c r="K27" i="329" s="1"/>
  <c r="K28" i="329" s="1"/>
  <c r="K29" i="329" s="1"/>
  <c r="K30" i="329" s="1"/>
  <c r="K31" i="329" s="1"/>
  <c r="K32" i="329" s="1"/>
  <c r="K33" i="329" s="1"/>
  <c r="G39" i="329"/>
  <c r="G40" i="329" s="1"/>
  <c r="G41" i="329" s="1"/>
  <c r="G42" i="329" s="1"/>
  <c r="G43" i="329" s="1"/>
  <c r="G44" i="329" s="1"/>
  <c r="G45" i="329" s="1"/>
  <c r="G46" i="329" s="1"/>
  <c r="G47" i="329" s="1"/>
  <c r="G48" i="329" s="1"/>
  <c r="G49" i="329" s="1"/>
  <c r="G50" i="329" s="1"/>
  <c r="G51" i="329" s="1"/>
  <c r="G52" i="329" s="1"/>
  <c r="G53" i="329" s="1"/>
  <c r="G16" i="329"/>
  <c r="G17" i="329" s="1"/>
  <c r="G18" i="329" s="1"/>
  <c r="G19" i="329" s="1"/>
  <c r="G20" i="329" s="1"/>
  <c r="G21" i="329" s="1"/>
  <c r="G22" i="329" s="1"/>
  <c r="G23" i="329" s="1"/>
  <c r="G24" i="329" s="1"/>
  <c r="G25" i="329" s="1"/>
  <c r="G26" i="329" s="1"/>
  <c r="G27" i="329" s="1"/>
  <c r="G28" i="329" s="1"/>
  <c r="G29" i="329" s="1"/>
  <c r="G30" i="329" s="1"/>
  <c r="G31" i="329" s="1"/>
  <c r="G32" i="329" s="1"/>
  <c r="G33" i="329" s="1"/>
  <c r="G34" i="329" s="1"/>
  <c r="G35" i="329" s="1"/>
  <c r="B39" i="329"/>
  <c r="B40" i="329" s="1"/>
  <c r="B41" i="329" s="1"/>
  <c r="B42" i="329" s="1"/>
  <c r="B43" i="329" s="1"/>
  <c r="B44" i="329" s="1"/>
  <c r="B45" i="329" s="1"/>
  <c r="B46" i="329" s="1"/>
  <c r="B47" i="329" s="1"/>
  <c r="B48" i="329" s="1"/>
  <c r="B49" i="329" s="1"/>
  <c r="B50" i="329" s="1"/>
  <c r="B51" i="329" s="1"/>
  <c r="B52" i="329" s="1"/>
  <c r="B53" i="329" s="1"/>
  <c r="B54" i="329" s="1"/>
  <c r="B55" i="329" s="1"/>
  <c r="B56" i="329" s="1"/>
  <c r="B57" i="329" s="1"/>
  <c r="B16" i="329"/>
  <c r="B17" i="329" s="1"/>
  <c r="B18" i="329" s="1"/>
  <c r="B19" i="329" s="1"/>
  <c r="B20" i="329" s="1"/>
  <c r="B21" i="329" s="1"/>
  <c r="B22" i="329" s="1"/>
  <c r="B23" i="329" s="1"/>
  <c r="B24" i="329" s="1"/>
  <c r="B25" i="329" s="1"/>
  <c r="B26" i="329" s="1"/>
  <c r="B27" i="329" s="1"/>
  <c r="B28" i="329" s="1"/>
  <c r="B29" i="329" s="1"/>
  <c r="B30" i="329" s="1"/>
  <c r="B31" i="329" s="1"/>
  <c r="B32" i="329" s="1"/>
  <c r="B33" i="329" s="1"/>
  <c r="J6" i="330" l="1"/>
  <c r="P4" i="330"/>
  <c r="Q4" i="330" s="1"/>
  <c r="I7" i="330"/>
  <c r="L3" i="330"/>
  <c r="N3" i="330"/>
  <c r="O3" i="330"/>
  <c r="P3" i="330" l="1"/>
  <c r="Q3" i="330" s="1"/>
  <c r="I8" i="330" s="1"/>
  <c r="E7" i="329" l="1"/>
  <c r="I6" i="329"/>
  <c r="H6" i="329"/>
  <c r="F6" i="329"/>
  <c r="G7" i="329" s="1"/>
  <c r="B6" i="329"/>
  <c r="C7" i="329" s="1"/>
  <c r="M4" i="329"/>
  <c r="L4" i="329"/>
  <c r="I4" i="329"/>
  <c r="E4" i="329"/>
  <c r="C4" i="329"/>
  <c r="M3" i="329"/>
  <c r="K3" i="329"/>
  <c r="F3" i="329"/>
  <c r="G4" i="329" s="1"/>
  <c r="N38" i="328"/>
  <c r="N39" i="328" s="1"/>
  <c r="N40" i="328" s="1"/>
  <c r="N41" i="328" s="1"/>
  <c r="N42" i="328" s="1"/>
  <c r="N43" i="328" s="1"/>
  <c r="N44" i="328" s="1"/>
  <c r="N45" i="328" s="1"/>
  <c r="N46" i="328" s="1"/>
  <c r="N47" i="328" s="1"/>
  <c r="N48" i="328" s="1"/>
  <c r="N49" i="328" s="1"/>
  <c r="N50" i="328" s="1"/>
  <c r="N51" i="328" s="1"/>
  <c r="N52" i="328" s="1"/>
  <c r="N53" i="328" s="1"/>
  <c r="N54" i="328" s="1"/>
  <c r="N55" i="328" s="1"/>
  <c r="N56" i="328" s="1"/>
  <c r="N15" i="328"/>
  <c r="N16" i="328" s="1"/>
  <c r="N17" i="328" s="1"/>
  <c r="N18" i="328" s="1"/>
  <c r="N19" i="328" s="1"/>
  <c r="N20" i="328" s="1"/>
  <c r="N21" i="328" s="1"/>
  <c r="N22" i="328" s="1"/>
  <c r="N23" i="328" s="1"/>
  <c r="N24" i="328" s="1"/>
  <c r="N25" i="328" s="1"/>
  <c r="N26" i="328" s="1"/>
  <c r="N27" i="328" s="1"/>
  <c r="N28" i="328" s="1"/>
  <c r="N29" i="328" s="1"/>
  <c r="N30" i="328" s="1"/>
  <c r="N31" i="328" s="1"/>
  <c r="N32" i="328" s="1"/>
  <c r="H38" i="328"/>
  <c r="H39" i="328" s="1"/>
  <c r="H40" i="328" s="1"/>
  <c r="H41" i="328" s="1"/>
  <c r="H42" i="328" s="1"/>
  <c r="H43" i="328" s="1"/>
  <c r="H44" i="328" s="1"/>
  <c r="H45" i="328" s="1"/>
  <c r="H46" i="328" s="1"/>
  <c r="H47" i="328" s="1"/>
  <c r="H48" i="328" s="1"/>
  <c r="H49" i="328" s="1"/>
  <c r="H50" i="328" s="1"/>
  <c r="H51" i="328" s="1"/>
  <c r="H52" i="328" s="1"/>
  <c r="H15" i="328"/>
  <c r="H16" i="328" s="1"/>
  <c r="H17" i="328" s="1"/>
  <c r="H18" i="328" s="1"/>
  <c r="H19" i="328" s="1"/>
  <c r="H20" i="328" s="1"/>
  <c r="H21" i="328" s="1"/>
  <c r="H22" i="328" s="1"/>
  <c r="H23" i="328" s="1"/>
  <c r="H24" i="328" s="1"/>
  <c r="H25" i="328" s="1"/>
  <c r="H26" i="328" s="1"/>
  <c r="H27" i="328" s="1"/>
  <c r="H28" i="328" s="1"/>
  <c r="H29" i="328" s="1"/>
  <c r="H30" i="328" s="1"/>
  <c r="H31" i="328" s="1"/>
  <c r="H32" i="328" s="1"/>
  <c r="H33" i="328" s="1"/>
  <c r="H34" i="328" s="1"/>
  <c r="B38" i="328"/>
  <c r="B39" i="328" s="1"/>
  <c r="B40" i="328" s="1"/>
  <c r="B41" i="328" s="1"/>
  <c r="B42" i="328" s="1"/>
  <c r="B43" i="328" s="1"/>
  <c r="B44" i="328" s="1"/>
  <c r="B45" i="328" s="1"/>
  <c r="B46" i="328" s="1"/>
  <c r="B47" i="328" s="1"/>
  <c r="B48" i="328" s="1"/>
  <c r="B49" i="328" s="1"/>
  <c r="B50" i="328" s="1"/>
  <c r="B51" i="328" s="1"/>
  <c r="B52" i="328" s="1"/>
  <c r="B53" i="328" s="1"/>
  <c r="B54" i="328" s="1"/>
  <c r="B55" i="328" s="1"/>
  <c r="B56" i="328" s="1"/>
  <c r="B15" i="328"/>
  <c r="B16" i="328" s="1"/>
  <c r="B17" i="328" s="1"/>
  <c r="B18" i="328" s="1"/>
  <c r="B19" i="328" s="1"/>
  <c r="B20" i="328" s="1"/>
  <c r="B21" i="328" s="1"/>
  <c r="B22" i="328" s="1"/>
  <c r="B23" i="328" s="1"/>
  <c r="B24" i="328" s="1"/>
  <c r="B25" i="328" s="1"/>
  <c r="B26" i="328" s="1"/>
  <c r="B27" i="328" s="1"/>
  <c r="B28" i="328" s="1"/>
  <c r="B29" i="328" s="1"/>
  <c r="B30" i="328" s="1"/>
  <c r="B31" i="328" s="1"/>
  <c r="B32" i="328" s="1"/>
  <c r="E7" i="328"/>
  <c r="I6" i="328"/>
  <c r="H6" i="328"/>
  <c r="F6" i="328"/>
  <c r="G7" i="328" s="1"/>
  <c r="B6" i="328"/>
  <c r="C7" i="328" s="1"/>
  <c r="M4" i="328"/>
  <c r="L4" i="328"/>
  <c r="P4" i="328" s="1"/>
  <c r="Q4" i="328" s="1"/>
  <c r="I4" i="328"/>
  <c r="E4" i="328"/>
  <c r="C4" i="328"/>
  <c r="M3" i="328"/>
  <c r="K3" i="328"/>
  <c r="F3" i="328"/>
  <c r="G4" i="328" s="1"/>
  <c r="O39" i="327"/>
  <c r="O40" i="327" s="1"/>
  <c r="O41" i="327" s="1"/>
  <c r="O42" i="327" s="1"/>
  <c r="O43" i="327" s="1"/>
  <c r="O44" i="327" s="1"/>
  <c r="O45" i="327" s="1"/>
  <c r="O46" i="327" s="1"/>
  <c r="O47" i="327" s="1"/>
  <c r="O48" i="327" s="1"/>
  <c r="O49" i="327" s="1"/>
  <c r="O50" i="327" s="1"/>
  <c r="O51" i="327" s="1"/>
  <c r="O52" i="327" s="1"/>
  <c r="O53" i="327" s="1"/>
  <c r="O54" i="327" s="1"/>
  <c r="O55" i="327" s="1"/>
  <c r="O56" i="327" s="1"/>
  <c r="O57" i="327" s="1"/>
  <c r="O16" i="327"/>
  <c r="O17" i="327" s="1"/>
  <c r="O18" i="327" s="1"/>
  <c r="O19" i="327" s="1"/>
  <c r="O20" i="327" s="1"/>
  <c r="O21" i="327" s="1"/>
  <c r="O22" i="327" s="1"/>
  <c r="O23" i="327" s="1"/>
  <c r="O24" i="327" s="1"/>
  <c r="O25" i="327" s="1"/>
  <c r="O26" i="327" s="1"/>
  <c r="O27" i="327" s="1"/>
  <c r="O28" i="327" s="1"/>
  <c r="O29" i="327" s="1"/>
  <c r="O30" i="327" s="1"/>
  <c r="O31" i="327" s="1"/>
  <c r="O32" i="327" s="1"/>
  <c r="O33" i="327" s="1"/>
  <c r="I39" i="327"/>
  <c r="I40" i="327" s="1"/>
  <c r="I41" i="327" s="1"/>
  <c r="I42" i="327" s="1"/>
  <c r="I43" i="327" s="1"/>
  <c r="I44" i="327" s="1"/>
  <c r="I45" i="327" s="1"/>
  <c r="I46" i="327" s="1"/>
  <c r="I47" i="327" s="1"/>
  <c r="I48" i="327" s="1"/>
  <c r="I49" i="327" s="1"/>
  <c r="I50" i="327" s="1"/>
  <c r="I51" i="327" s="1"/>
  <c r="I52" i="327" s="1"/>
  <c r="I53" i="327" s="1"/>
  <c r="I54" i="327" s="1"/>
  <c r="I55" i="327" s="1"/>
  <c r="I56" i="327" s="1"/>
  <c r="I57" i="327" s="1"/>
  <c r="I58" i="327" s="1"/>
  <c r="I59" i="327" s="1"/>
  <c r="I16" i="327"/>
  <c r="I17" i="327" s="1"/>
  <c r="I18" i="327" s="1"/>
  <c r="I19" i="327" s="1"/>
  <c r="I20" i="327" s="1"/>
  <c r="I21" i="327" s="1"/>
  <c r="I22" i="327" s="1"/>
  <c r="I23" i="327" s="1"/>
  <c r="I24" i="327" s="1"/>
  <c r="I25" i="327" s="1"/>
  <c r="I26" i="327" s="1"/>
  <c r="I27" i="327" s="1"/>
  <c r="I28" i="327" s="1"/>
  <c r="I29" i="327" s="1"/>
  <c r="I30" i="327" s="1"/>
  <c r="I31" i="327" s="1"/>
  <c r="I32" i="327" s="1"/>
  <c r="I33" i="327" s="1"/>
  <c r="I34" i="327" s="1"/>
  <c r="I35" i="327" s="1"/>
  <c r="C39" i="327"/>
  <c r="C40" i="327" s="1"/>
  <c r="C41" i="327" s="1"/>
  <c r="C42" i="327" s="1"/>
  <c r="C43" i="327" s="1"/>
  <c r="C44" i="327" s="1"/>
  <c r="C45" i="327" s="1"/>
  <c r="C46" i="327" s="1"/>
  <c r="C47" i="327" s="1"/>
  <c r="C48" i="327" s="1"/>
  <c r="C49" i="327" s="1"/>
  <c r="C50" i="327" s="1"/>
  <c r="C51" i="327" s="1"/>
  <c r="C52" i="327" s="1"/>
  <c r="C53" i="327" s="1"/>
  <c r="C54" i="327" s="1"/>
  <c r="C55" i="327" s="1"/>
  <c r="C56" i="327" s="1"/>
  <c r="C57" i="327" s="1"/>
  <c r="C16" i="327"/>
  <c r="C17" i="327" s="1"/>
  <c r="C18" i="327" s="1"/>
  <c r="C19" i="327" s="1"/>
  <c r="C20" i="327" s="1"/>
  <c r="C21" i="327" s="1"/>
  <c r="C22" i="327" s="1"/>
  <c r="C23" i="327" s="1"/>
  <c r="C24" i="327" s="1"/>
  <c r="C25" i="327" s="1"/>
  <c r="C26" i="327" s="1"/>
  <c r="C27" i="327" s="1"/>
  <c r="C28" i="327" s="1"/>
  <c r="C29" i="327" s="1"/>
  <c r="C30" i="327" s="1"/>
  <c r="C31" i="327" s="1"/>
  <c r="C32" i="327" s="1"/>
  <c r="C33" i="327" s="1"/>
  <c r="B39" i="327"/>
  <c r="B40" i="327" s="1"/>
  <c r="B41" i="327" s="1"/>
  <c r="B42" i="327" s="1"/>
  <c r="B43" i="327" s="1"/>
  <c r="B44" i="327" s="1"/>
  <c r="B45" i="327" s="1"/>
  <c r="B46" i="327" s="1"/>
  <c r="B47" i="327" s="1"/>
  <c r="B48" i="327" s="1"/>
  <c r="B49" i="327" s="1"/>
  <c r="B50" i="327" s="1"/>
  <c r="B51" i="327" s="1"/>
  <c r="B52" i="327" s="1"/>
  <c r="B53" i="327" s="1"/>
  <c r="B54" i="327" s="1"/>
  <c r="B55" i="327" s="1"/>
  <c r="B56" i="327" s="1"/>
  <c r="B57" i="327" s="1"/>
  <c r="B16" i="327"/>
  <c r="B17" i="327" s="1"/>
  <c r="B18" i="327" s="1"/>
  <c r="B19" i="327" s="1"/>
  <c r="B20" i="327" s="1"/>
  <c r="B21" i="327" s="1"/>
  <c r="B22" i="327" s="1"/>
  <c r="B23" i="327" s="1"/>
  <c r="B24" i="327" s="1"/>
  <c r="B25" i="327" s="1"/>
  <c r="B26" i="327" s="1"/>
  <c r="B27" i="327" s="1"/>
  <c r="B28" i="327" s="1"/>
  <c r="B29" i="327" s="1"/>
  <c r="B30" i="327" s="1"/>
  <c r="B31" i="327" s="1"/>
  <c r="B32" i="327" s="1"/>
  <c r="B33" i="327" s="1"/>
  <c r="E7" i="327"/>
  <c r="I6" i="327"/>
  <c r="H6" i="327"/>
  <c r="F6" i="327"/>
  <c r="G7" i="327" s="1"/>
  <c r="B6" i="327"/>
  <c r="O3" i="327" s="1"/>
  <c r="M4" i="327"/>
  <c r="L4" i="327"/>
  <c r="P4" i="327" s="1"/>
  <c r="Q4" i="327" s="1"/>
  <c r="I4" i="327"/>
  <c r="C4" i="327"/>
  <c r="M3" i="327"/>
  <c r="K3" i="327"/>
  <c r="F3" i="327"/>
  <c r="G4" i="327" s="1"/>
  <c r="D3" i="327"/>
  <c r="E4" i="327" s="1"/>
  <c r="M39" i="326"/>
  <c r="M40" i="326" s="1"/>
  <c r="M41" i="326" s="1"/>
  <c r="M42" i="326" s="1"/>
  <c r="M43" i="326" s="1"/>
  <c r="M44" i="326" s="1"/>
  <c r="M45" i="326" s="1"/>
  <c r="M46" i="326" s="1"/>
  <c r="M47" i="326" s="1"/>
  <c r="M48" i="326" s="1"/>
  <c r="M49" i="326" s="1"/>
  <c r="M50" i="326" s="1"/>
  <c r="M51" i="326" s="1"/>
  <c r="M52" i="326" s="1"/>
  <c r="M53" i="326" s="1"/>
  <c r="M54" i="326" s="1"/>
  <c r="M55" i="326" s="1"/>
  <c r="M56" i="326" s="1"/>
  <c r="M57" i="326" s="1"/>
  <c r="M16" i="326"/>
  <c r="M17" i="326" s="1"/>
  <c r="M18" i="326" s="1"/>
  <c r="M19" i="326" s="1"/>
  <c r="M20" i="326" s="1"/>
  <c r="M21" i="326" s="1"/>
  <c r="M22" i="326" s="1"/>
  <c r="M23" i="326" s="1"/>
  <c r="M24" i="326" s="1"/>
  <c r="M25" i="326" s="1"/>
  <c r="M26" i="326" s="1"/>
  <c r="M27" i="326" s="1"/>
  <c r="M28" i="326" s="1"/>
  <c r="M29" i="326" s="1"/>
  <c r="M30" i="326" s="1"/>
  <c r="M31" i="326" s="1"/>
  <c r="M32" i="326" s="1"/>
  <c r="M33" i="326" s="1"/>
  <c r="H39" i="326"/>
  <c r="H40" i="326" s="1"/>
  <c r="H41" i="326" s="1"/>
  <c r="H42" i="326" s="1"/>
  <c r="H43" i="326" s="1"/>
  <c r="H44" i="326" s="1"/>
  <c r="H45" i="326" s="1"/>
  <c r="H46" i="326" s="1"/>
  <c r="H47" i="326" s="1"/>
  <c r="H48" i="326" s="1"/>
  <c r="H49" i="326" s="1"/>
  <c r="H50" i="326" s="1"/>
  <c r="H51" i="326" s="1"/>
  <c r="H52" i="326" s="1"/>
  <c r="H53" i="326" s="1"/>
  <c r="H54" i="326" s="1"/>
  <c r="H55" i="326" s="1"/>
  <c r="H56" i="326" s="1"/>
  <c r="H57" i="326" s="1"/>
  <c r="H58" i="326" s="1"/>
  <c r="H59" i="326" s="1"/>
  <c r="H16" i="326"/>
  <c r="H17" i="326" s="1"/>
  <c r="H18" i="326" s="1"/>
  <c r="H19" i="326" s="1"/>
  <c r="H20" i="326" s="1"/>
  <c r="H21" i="326" s="1"/>
  <c r="H22" i="326" s="1"/>
  <c r="H23" i="326" s="1"/>
  <c r="H24" i="326" s="1"/>
  <c r="H25" i="326" s="1"/>
  <c r="H26" i="326" s="1"/>
  <c r="H27" i="326" s="1"/>
  <c r="H28" i="326" s="1"/>
  <c r="H29" i="326" s="1"/>
  <c r="H30" i="326" s="1"/>
  <c r="H31" i="326" s="1"/>
  <c r="H32" i="326" s="1"/>
  <c r="H33" i="326" s="1"/>
  <c r="H34" i="326" s="1"/>
  <c r="H35" i="326" s="1"/>
  <c r="B39" i="326"/>
  <c r="B40" i="326" s="1"/>
  <c r="B41" i="326" s="1"/>
  <c r="B42" i="326" s="1"/>
  <c r="B43" i="326" s="1"/>
  <c r="B44" i="326" s="1"/>
  <c r="B45" i="326" s="1"/>
  <c r="B46" i="326" s="1"/>
  <c r="B47" i="326" s="1"/>
  <c r="B48" i="326" s="1"/>
  <c r="B49" i="326" s="1"/>
  <c r="B50" i="326" s="1"/>
  <c r="B51" i="326" s="1"/>
  <c r="B52" i="326" s="1"/>
  <c r="B53" i="326" s="1"/>
  <c r="B54" i="326" s="1"/>
  <c r="B55" i="326" s="1"/>
  <c r="B56" i="326" s="1"/>
  <c r="B57" i="326" s="1"/>
  <c r="B16" i="326"/>
  <c r="B17" i="326" s="1"/>
  <c r="B18" i="326" s="1"/>
  <c r="B19" i="326" s="1"/>
  <c r="B20" i="326" s="1"/>
  <c r="B21" i="326" s="1"/>
  <c r="B22" i="326" s="1"/>
  <c r="B23" i="326" s="1"/>
  <c r="B24" i="326" s="1"/>
  <c r="B25" i="326" s="1"/>
  <c r="B26" i="326" s="1"/>
  <c r="B27" i="326" s="1"/>
  <c r="B28" i="326" s="1"/>
  <c r="B29" i="326" s="1"/>
  <c r="B30" i="326" s="1"/>
  <c r="B31" i="326" s="1"/>
  <c r="B32" i="326" s="1"/>
  <c r="B33" i="326" s="1"/>
  <c r="E7" i="326"/>
  <c r="I6" i="326"/>
  <c r="H6" i="326"/>
  <c r="F6" i="326"/>
  <c r="G7" i="326" s="1"/>
  <c r="B6" i="326"/>
  <c r="O3" i="326" s="1"/>
  <c r="M4" i="326"/>
  <c r="L4" i="326"/>
  <c r="P4" i="326" s="1"/>
  <c r="Q4" i="326" s="1"/>
  <c r="I4" i="326"/>
  <c r="C4" i="326"/>
  <c r="M3" i="326"/>
  <c r="K3" i="326"/>
  <c r="F3" i="326"/>
  <c r="L3" i="326" s="1"/>
  <c r="D3" i="326"/>
  <c r="E4" i="326" s="1"/>
  <c r="M39" i="325"/>
  <c r="M40" i="325" s="1"/>
  <c r="M41" i="325" s="1"/>
  <c r="M42" i="325" s="1"/>
  <c r="M43" i="325" s="1"/>
  <c r="M44" i="325" s="1"/>
  <c r="M45" i="325" s="1"/>
  <c r="M46" i="325" s="1"/>
  <c r="M47" i="325" s="1"/>
  <c r="M48" i="325" s="1"/>
  <c r="M49" i="325" s="1"/>
  <c r="M50" i="325" s="1"/>
  <c r="M51" i="325" s="1"/>
  <c r="M52" i="325" s="1"/>
  <c r="M53" i="325" s="1"/>
  <c r="M54" i="325" s="1"/>
  <c r="M55" i="325" s="1"/>
  <c r="M56" i="325" s="1"/>
  <c r="M57" i="325" s="1"/>
  <c r="M16" i="325"/>
  <c r="M17" i="325" s="1"/>
  <c r="M18" i="325" s="1"/>
  <c r="M19" i="325" s="1"/>
  <c r="M20" i="325" s="1"/>
  <c r="M21" i="325" s="1"/>
  <c r="M22" i="325" s="1"/>
  <c r="M23" i="325" s="1"/>
  <c r="M24" i="325" s="1"/>
  <c r="M25" i="325" s="1"/>
  <c r="M26" i="325" s="1"/>
  <c r="M27" i="325" s="1"/>
  <c r="M28" i="325" s="1"/>
  <c r="M29" i="325" s="1"/>
  <c r="M30" i="325" s="1"/>
  <c r="M31" i="325" s="1"/>
  <c r="M32" i="325" s="1"/>
  <c r="M33" i="325" s="1"/>
  <c r="H39" i="325"/>
  <c r="H40" i="325" s="1"/>
  <c r="H41" i="325" s="1"/>
  <c r="H42" i="325" s="1"/>
  <c r="H43" i="325" s="1"/>
  <c r="H44" i="325" s="1"/>
  <c r="H45" i="325" s="1"/>
  <c r="H46" i="325" s="1"/>
  <c r="H47" i="325" s="1"/>
  <c r="H48" i="325" s="1"/>
  <c r="H49" i="325" s="1"/>
  <c r="H50" i="325" s="1"/>
  <c r="H51" i="325" s="1"/>
  <c r="H52" i="325" s="1"/>
  <c r="H53" i="325" s="1"/>
  <c r="H54" i="325" s="1"/>
  <c r="H55" i="325" s="1"/>
  <c r="H56" i="325" s="1"/>
  <c r="H57" i="325" s="1"/>
  <c r="H58" i="325" s="1"/>
  <c r="H59" i="325" s="1"/>
  <c r="H16" i="325"/>
  <c r="H17" i="325" s="1"/>
  <c r="H18" i="325" s="1"/>
  <c r="H19" i="325" s="1"/>
  <c r="H20" i="325" s="1"/>
  <c r="H21" i="325" s="1"/>
  <c r="H22" i="325" s="1"/>
  <c r="H23" i="325" s="1"/>
  <c r="H24" i="325" s="1"/>
  <c r="H25" i="325" s="1"/>
  <c r="H26" i="325" s="1"/>
  <c r="H27" i="325" s="1"/>
  <c r="H28" i="325" s="1"/>
  <c r="H29" i="325" s="1"/>
  <c r="H30" i="325" s="1"/>
  <c r="H31" i="325" s="1"/>
  <c r="H32" i="325" s="1"/>
  <c r="H33" i="325" s="1"/>
  <c r="H34" i="325" s="1"/>
  <c r="H35" i="325" s="1"/>
  <c r="B39" i="325"/>
  <c r="B40" i="325" s="1"/>
  <c r="B41" i="325" s="1"/>
  <c r="B42" i="325" s="1"/>
  <c r="B43" i="325" s="1"/>
  <c r="B44" i="325" s="1"/>
  <c r="B45" i="325" s="1"/>
  <c r="B46" i="325" s="1"/>
  <c r="B47" i="325" s="1"/>
  <c r="B48" i="325" s="1"/>
  <c r="B49" i="325" s="1"/>
  <c r="B50" i="325" s="1"/>
  <c r="B51" i="325" s="1"/>
  <c r="B52" i="325" s="1"/>
  <c r="B53" i="325" s="1"/>
  <c r="B54" i="325" s="1"/>
  <c r="B55" i="325" s="1"/>
  <c r="B56" i="325" s="1"/>
  <c r="B57" i="325" s="1"/>
  <c r="B16" i="325"/>
  <c r="B17" i="325" s="1"/>
  <c r="B18" i="325" s="1"/>
  <c r="B19" i="325" s="1"/>
  <c r="B20" i="325" s="1"/>
  <c r="B21" i="325" s="1"/>
  <c r="B22" i="325" s="1"/>
  <c r="B23" i="325" s="1"/>
  <c r="B24" i="325" s="1"/>
  <c r="B25" i="325" s="1"/>
  <c r="B26" i="325" s="1"/>
  <c r="B27" i="325" s="1"/>
  <c r="B28" i="325" s="1"/>
  <c r="B29" i="325" s="1"/>
  <c r="B30" i="325" s="1"/>
  <c r="B31" i="325" s="1"/>
  <c r="B32" i="325" s="1"/>
  <c r="B33" i="325" s="1"/>
  <c r="E7" i="325"/>
  <c r="I6" i="325"/>
  <c r="H6" i="325"/>
  <c r="J6" i="325" s="1"/>
  <c r="F6" i="325"/>
  <c r="G7" i="325" s="1"/>
  <c r="B6" i="325"/>
  <c r="O3" i="325" s="1"/>
  <c r="M4" i="325"/>
  <c r="L4" i="325"/>
  <c r="P4" i="325" s="1"/>
  <c r="Q4" i="325" s="1"/>
  <c r="I4" i="325"/>
  <c r="C4" i="325"/>
  <c r="M3" i="325"/>
  <c r="K3" i="325"/>
  <c r="F3" i="325"/>
  <c r="G4" i="325" s="1"/>
  <c r="D3" i="325"/>
  <c r="E4" i="325" s="1"/>
  <c r="L41" i="324"/>
  <c r="L42" i="324" s="1"/>
  <c r="L43" i="324" s="1"/>
  <c r="L44" i="324" s="1"/>
  <c r="L45" i="324" s="1"/>
  <c r="L46" i="324" s="1"/>
  <c r="L47" i="324" s="1"/>
  <c r="L48" i="324" s="1"/>
  <c r="L49" i="324" s="1"/>
  <c r="L50" i="324" s="1"/>
  <c r="L51" i="324" s="1"/>
  <c r="L52" i="324" s="1"/>
  <c r="L53" i="324" s="1"/>
  <c r="L54" i="324" s="1"/>
  <c r="L55" i="324" s="1"/>
  <c r="L56" i="324" s="1"/>
  <c r="L57" i="324" s="1"/>
  <c r="L58" i="324" s="1"/>
  <c r="L59" i="324" s="1"/>
  <c r="J41" i="324"/>
  <c r="J42" i="324" s="1"/>
  <c r="J43" i="324" s="1"/>
  <c r="J44" i="324" s="1"/>
  <c r="J45" i="324" s="1"/>
  <c r="J46" i="324" s="1"/>
  <c r="J47" i="324" s="1"/>
  <c r="J48" i="324" s="1"/>
  <c r="J49" i="324" s="1"/>
  <c r="J50" i="324" s="1"/>
  <c r="J51" i="324" s="1"/>
  <c r="J52" i="324" s="1"/>
  <c r="J53" i="324" s="1"/>
  <c r="J54" i="324" s="1"/>
  <c r="J55" i="324" s="1"/>
  <c r="J56" i="324" s="1"/>
  <c r="J57" i="324" s="1"/>
  <c r="J58" i="324" s="1"/>
  <c r="J59" i="324" s="1"/>
  <c r="J18" i="324"/>
  <c r="J19" i="324" s="1"/>
  <c r="J20" i="324" s="1"/>
  <c r="J21" i="324" s="1"/>
  <c r="J22" i="324" s="1"/>
  <c r="J23" i="324" s="1"/>
  <c r="J24" i="324" s="1"/>
  <c r="J25" i="324" s="1"/>
  <c r="J26" i="324" s="1"/>
  <c r="J27" i="324" s="1"/>
  <c r="J28" i="324" s="1"/>
  <c r="J29" i="324" s="1"/>
  <c r="J30" i="324" s="1"/>
  <c r="J31" i="324" s="1"/>
  <c r="J32" i="324" s="1"/>
  <c r="J33" i="324" s="1"/>
  <c r="J34" i="324" s="1"/>
  <c r="J35" i="324" s="1"/>
  <c r="I41" i="324"/>
  <c r="I42" i="324" s="1"/>
  <c r="I43" i="324" s="1"/>
  <c r="I44" i="324" s="1"/>
  <c r="I45" i="324" s="1"/>
  <c r="I46" i="324" s="1"/>
  <c r="I47" i="324" s="1"/>
  <c r="I48" i="324" s="1"/>
  <c r="I49" i="324" s="1"/>
  <c r="I50" i="324" s="1"/>
  <c r="I51" i="324" s="1"/>
  <c r="I52" i="324" s="1"/>
  <c r="I53" i="324" s="1"/>
  <c r="I54" i="324" s="1"/>
  <c r="I55" i="324" s="1"/>
  <c r="I56" i="324" s="1"/>
  <c r="I57" i="324" s="1"/>
  <c r="I58" i="324" s="1"/>
  <c r="I59" i="324" s="1"/>
  <c r="I18" i="324"/>
  <c r="I19" i="324" s="1"/>
  <c r="I20" i="324" s="1"/>
  <c r="I21" i="324" s="1"/>
  <c r="I22" i="324" s="1"/>
  <c r="I23" i="324" s="1"/>
  <c r="I24" i="324" s="1"/>
  <c r="I25" i="324" s="1"/>
  <c r="I26" i="324" s="1"/>
  <c r="I27" i="324" s="1"/>
  <c r="I28" i="324" s="1"/>
  <c r="I29" i="324" s="1"/>
  <c r="I30" i="324" s="1"/>
  <c r="I31" i="324" s="1"/>
  <c r="I32" i="324" s="1"/>
  <c r="I33" i="324" s="1"/>
  <c r="I34" i="324" s="1"/>
  <c r="I35" i="324" s="1"/>
  <c r="H18" i="324"/>
  <c r="H19" i="324" s="1"/>
  <c r="H20" i="324" s="1"/>
  <c r="H21" i="324" s="1"/>
  <c r="H22" i="324" s="1"/>
  <c r="H23" i="324" s="1"/>
  <c r="H24" i="324" s="1"/>
  <c r="G41" i="324"/>
  <c r="G42" i="324" s="1"/>
  <c r="G43" i="324" s="1"/>
  <c r="G44" i="324" s="1"/>
  <c r="G45" i="324" s="1"/>
  <c r="G46" i="324" s="1"/>
  <c r="G47" i="324" s="1"/>
  <c r="G48" i="324" s="1"/>
  <c r="G49" i="324" s="1"/>
  <c r="G50" i="324" s="1"/>
  <c r="G51" i="324" s="1"/>
  <c r="G52" i="324" s="1"/>
  <c r="G53" i="324" s="1"/>
  <c r="G54" i="324" s="1"/>
  <c r="G55" i="324" s="1"/>
  <c r="G56" i="324" s="1"/>
  <c r="G57" i="324" s="1"/>
  <c r="G58" i="324" s="1"/>
  <c r="G59" i="324" s="1"/>
  <c r="G18" i="324"/>
  <c r="G19" i="324" s="1"/>
  <c r="G20" i="324" s="1"/>
  <c r="G21" i="324" s="1"/>
  <c r="G22" i="324" s="1"/>
  <c r="G23" i="324" s="1"/>
  <c r="G24" i="324" s="1"/>
  <c r="G25" i="324" s="1"/>
  <c r="G26" i="324" s="1"/>
  <c r="G27" i="324" s="1"/>
  <c r="G28" i="324" s="1"/>
  <c r="G29" i="324" s="1"/>
  <c r="G30" i="324" s="1"/>
  <c r="G31" i="324" s="1"/>
  <c r="G32" i="324" s="1"/>
  <c r="G33" i="324" s="1"/>
  <c r="G34" i="324" s="1"/>
  <c r="G35" i="324" s="1"/>
  <c r="C41" i="324"/>
  <c r="C42" i="324" s="1"/>
  <c r="C43" i="324" s="1"/>
  <c r="C44" i="324" s="1"/>
  <c r="C45" i="324" s="1"/>
  <c r="C46" i="324" s="1"/>
  <c r="C47" i="324" s="1"/>
  <c r="C48" i="324" s="1"/>
  <c r="C49" i="324" s="1"/>
  <c r="C50" i="324" s="1"/>
  <c r="C51" i="324" s="1"/>
  <c r="C52" i="324" s="1"/>
  <c r="C53" i="324" s="1"/>
  <c r="C54" i="324" s="1"/>
  <c r="C55" i="324" s="1"/>
  <c r="C56" i="324" s="1"/>
  <c r="C57" i="324" s="1"/>
  <c r="C58" i="324" s="1"/>
  <c r="C59" i="324" s="1"/>
  <c r="C60" i="324" s="1"/>
  <c r="C61" i="324" s="1"/>
  <c r="E7" i="324"/>
  <c r="I6" i="324"/>
  <c r="H6" i="324"/>
  <c r="F6" i="324"/>
  <c r="G7" i="324" s="1"/>
  <c r="B6" i="324"/>
  <c r="O3" i="324" s="1"/>
  <c r="N4" i="324"/>
  <c r="M4" i="324"/>
  <c r="Q4" i="324" s="1"/>
  <c r="R4" i="324" s="1"/>
  <c r="I4" i="324"/>
  <c r="C4" i="324"/>
  <c r="N3" i="324"/>
  <c r="L3" i="324"/>
  <c r="F3" i="324"/>
  <c r="M3" i="324" s="1"/>
  <c r="D3" i="324"/>
  <c r="E4" i="324" s="1"/>
  <c r="J6" i="327" l="1"/>
  <c r="N3" i="326"/>
  <c r="C7" i="326"/>
  <c r="J6" i="328"/>
  <c r="I7" i="328"/>
  <c r="P4" i="329"/>
  <c r="Q4" i="329" s="1"/>
  <c r="J6" i="324"/>
  <c r="J6" i="329"/>
  <c r="L3" i="329"/>
  <c r="N3" i="329"/>
  <c r="O3" i="329"/>
  <c r="I7" i="329"/>
  <c r="L3" i="328"/>
  <c r="N3" i="328"/>
  <c r="O3" i="328"/>
  <c r="I7" i="327"/>
  <c r="L3" i="327"/>
  <c r="N3" i="327"/>
  <c r="C7" i="327"/>
  <c r="P3" i="326"/>
  <c r="Q3" i="326" s="1"/>
  <c r="G4" i="326"/>
  <c r="I7" i="326" s="1"/>
  <c r="J6" i="326"/>
  <c r="L3" i="325"/>
  <c r="N3" i="325"/>
  <c r="C7" i="325"/>
  <c r="I7" i="325" s="1"/>
  <c r="P3" i="324"/>
  <c r="Q3" i="324" s="1"/>
  <c r="R3" i="324" s="1"/>
  <c r="G4" i="324"/>
  <c r="C7" i="324"/>
  <c r="P3" i="325" l="1"/>
  <c r="Q3" i="325" s="1"/>
  <c r="I8" i="325" s="1"/>
  <c r="P3" i="329"/>
  <c r="Q3" i="329" s="1"/>
  <c r="I8" i="329" s="1"/>
  <c r="P3" i="328"/>
  <c r="Q3" i="328" s="1"/>
  <c r="I8" i="328" s="1"/>
  <c r="P3" i="327"/>
  <c r="Q3" i="327" s="1"/>
  <c r="I8" i="327" s="1"/>
  <c r="I8" i="326"/>
  <c r="I7" i="324"/>
  <c r="I8" i="324" s="1"/>
  <c r="O42" i="323" l="1"/>
  <c r="O43" i="323" s="1"/>
  <c r="O44" i="323" s="1"/>
  <c r="O45" i="323" s="1"/>
  <c r="O46" i="323" s="1"/>
  <c r="O47" i="323" s="1"/>
  <c r="O48" i="323" s="1"/>
  <c r="O49" i="323" s="1"/>
  <c r="O50" i="323" s="1"/>
  <c r="O51" i="323" s="1"/>
  <c r="O52" i="323" s="1"/>
  <c r="O53" i="323" s="1"/>
  <c r="O54" i="323" s="1"/>
  <c r="O55" i="323" s="1"/>
  <c r="O56" i="323" s="1"/>
  <c r="O57" i="323" s="1"/>
  <c r="O58" i="323" s="1"/>
  <c r="O59" i="323" s="1"/>
  <c r="O60" i="323" s="1"/>
  <c r="O19" i="323"/>
  <c r="O20" i="323" s="1"/>
  <c r="O21" i="323" s="1"/>
  <c r="O22" i="323" s="1"/>
  <c r="O23" i="323" s="1"/>
  <c r="O24" i="323" s="1"/>
  <c r="O25" i="323" s="1"/>
  <c r="O26" i="323" s="1"/>
  <c r="O27" i="323" s="1"/>
  <c r="O28" i="323" s="1"/>
  <c r="O29" i="323" s="1"/>
  <c r="O30" i="323" s="1"/>
  <c r="O31" i="323" s="1"/>
  <c r="O32" i="323" s="1"/>
  <c r="O33" i="323" s="1"/>
  <c r="O34" i="323" s="1"/>
  <c r="O35" i="323" s="1"/>
  <c r="O36" i="323" s="1"/>
  <c r="N42" i="323"/>
  <c r="N43" i="323" s="1"/>
  <c r="N44" i="323" s="1"/>
  <c r="N45" i="323" s="1"/>
  <c r="N46" i="323" s="1"/>
  <c r="N47" i="323" s="1"/>
  <c r="N48" i="323" s="1"/>
  <c r="N49" i="323" s="1"/>
  <c r="N50" i="323" s="1"/>
  <c r="N51" i="323" s="1"/>
  <c r="N52" i="323" s="1"/>
  <c r="N53" i="323" s="1"/>
  <c r="N54" i="323" s="1"/>
  <c r="N55" i="323" s="1"/>
  <c r="N56" i="323" s="1"/>
  <c r="N57" i="323" s="1"/>
  <c r="N58" i="323" s="1"/>
  <c r="N59" i="323" s="1"/>
  <c r="N60" i="323" s="1"/>
  <c r="N19" i="323"/>
  <c r="N20" i="323" s="1"/>
  <c r="N21" i="323" s="1"/>
  <c r="N22" i="323" s="1"/>
  <c r="N23" i="323" s="1"/>
  <c r="N24" i="323" s="1"/>
  <c r="N25" i="323" s="1"/>
  <c r="N26" i="323" s="1"/>
  <c r="N27" i="323" s="1"/>
  <c r="N28" i="323" s="1"/>
  <c r="N29" i="323" s="1"/>
  <c r="N30" i="323" s="1"/>
  <c r="N31" i="323" s="1"/>
  <c r="N32" i="323" s="1"/>
  <c r="N33" i="323" s="1"/>
  <c r="N34" i="323" s="1"/>
  <c r="N35" i="323" s="1"/>
  <c r="N36" i="323" s="1"/>
  <c r="M42" i="323"/>
  <c r="M43" i="323" s="1"/>
  <c r="M44" i="323" s="1"/>
  <c r="M45" i="323" s="1"/>
  <c r="M46" i="323" s="1"/>
  <c r="M47" i="323" s="1"/>
  <c r="M48" i="323" s="1"/>
  <c r="M49" i="323" s="1"/>
  <c r="M50" i="323" s="1"/>
  <c r="M51" i="323" s="1"/>
  <c r="M52" i="323" s="1"/>
  <c r="M53" i="323" s="1"/>
  <c r="M54" i="323" s="1"/>
  <c r="M55" i="323" s="1"/>
  <c r="M56" i="323" s="1"/>
  <c r="M57" i="323" s="1"/>
  <c r="M58" i="323" s="1"/>
  <c r="M59" i="323" s="1"/>
  <c r="M60" i="323" s="1"/>
  <c r="H19" i="323"/>
  <c r="H20" i="323" s="1"/>
  <c r="H21" i="323" s="1"/>
  <c r="H22" i="323" s="1"/>
  <c r="H23" i="323" s="1"/>
  <c r="H24" i="323" s="1"/>
  <c r="H25" i="323" s="1"/>
  <c r="H26" i="323" s="1"/>
  <c r="H27" i="323" s="1"/>
  <c r="H28" i="323" s="1"/>
  <c r="H29" i="323" s="1"/>
  <c r="H30" i="323" s="1"/>
  <c r="H31" i="323" s="1"/>
  <c r="H32" i="323" s="1"/>
  <c r="H33" i="323" s="1"/>
  <c r="H34" i="323" s="1"/>
  <c r="H35" i="323" s="1"/>
  <c r="H36" i="323" s="1"/>
  <c r="H37" i="323" s="1"/>
  <c r="H38" i="323" s="1"/>
  <c r="B42" i="323"/>
  <c r="B43" i="323" s="1"/>
  <c r="B44" i="323" s="1"/>
  <c r="B45" i="323" s="1"/>
  <c r="B46" i="323" s="1"/>
  <c r="B47" i="323" s="1"/>
  <c r="B48" i="323" s="1"/>
  <c r="B49" i="323" s="1"/>
  <c r="B50" i="323" s="1"/>
  <c r="B51" i="323" s="1"/>
  <c r="B52" i="323" s="1"/>
  <c r="B53" i="323" s="1"/>
  <c r="B54" i="323" s="1"/>
  <c r="B55" i="323" s="1"/>
  <c r="B56" i="323" s="1"/>
  <c r="B57" i="323" s="1"/>
  <c r="B58" i="323" s="1"/>
  <c r="B59" i="323" s="1"/>
  <c r="B60" i="323" s="1"/>
  <c r="B19" i="323"/>
  <c r="B20" i="323" s="1"/>
  <c r="B21" i="323" s="1"/>
  <c r="B22" i="323" s="1"/>
  <c r="B23" i="323" s="1"/>
  <c r="B24" i="323" s="1"/>
  <c r="B25" i="323" s="1"/>
  <c r="B26" i="323" s="1"/>
  <c r="B27" i="323" s="1"/>
  <c r="B28" i="323" s="1"/>
  <c r="B29" i="323" s="1"/>
  <c r="B30" i="323" s="1"/>
  <c r="B31" i="323" s="1"/>
  <c r="B32" i="323" s="1"/>
  <c r="B33" i="323" s="1"/>
  <c r="B34" i="323" s="1"/>
  <c r="B35" i="323" s="1"/>
  <c r="B36" i="323" s="1"/>
  <c r="E7" i="323"/>
  <c r="H6" i="323"/>
  <c r="J6" i="323" s="1"/>
  <c r="F6" i="323"/>
  <c r="G7" i="323" s="1"/>
  <c r="B6" i="323"/>
  <c r="C7" i="323" s="1"/>
  <c r="M4" i="323"/>
  <c r="L4" i="323"/>
  <c r="I4" i="323"/>
  <c r="C4" i="323"/>
  <c r="M3" i="323"/>
  <c r="K3" i="323"/>
  <c r="F3" i="323"/>
  <c r="G4" i="323" s="1"/>
  <c r="D3" i="323"/>
  <c r="E4" i="323" s="1"/>
  <c r="L38" i="322"/>
  <c r="L39" i="322" s="1"/>
  <c r="L40" i="322" s="1"/>
  <c r="L41" i="322" s="1"/>
  <c r="L42" i="322" s="1"/>
  <c r="L43" i="322" s="1"/>
  <c r="L44" i="322" s="1"/>
  <c r="L45" i="322" s="1"/>
  <c r="L46" i="322" s="1"/>
  <c r="L47" i="322" s="1"/>
  <c r="L48" i="322" s="1"/>
  <c r="L49" i="322" s="1"/>
  <c r="L50" i="322" s="1"/>
  <c r="L51" i="322" s="1"/>
  <c r="L52" i="322" s="1"/>
  <c r="L53" i="322" s="1"/>
  <c r="L54" i="322" s="1"/>
  <c r="L55" i="322" s="1"/>
  <c r="L56" i="322" s="1"/>
  <c r="L15" i="322"/>
  <c r="L16" i="322" s="1"/>
  <c r="L17" i="322" s="1"/>
  <c r="L18" i="322" s="1"/>
  <c r="L19" i="322" s="1"/>
  <c r="L20" i="322" s="1"/>
  <c r="L21" i="322" s="1"/>
  <c r="L22" i="322" s="1"/>
  <c r="L23" i="322" s="1"/>
  <c r="L24" i="322" s="1"/>
  <c r="L25" i="322" s="1"/>
  <c r="L26" i="322" s="1"/>
  <c r="L27" i="322" s="1"/>
  <c r="L28" i="322" s="1"/>
  <c r="L29" i="322" s="1"/>
  <c r="L30" i="322" s="1"/>
  <c r="L31" i="322" s="1"/>
  <c r="L32" i="322" s="1"/>
  <c r="K38" i="322"/>
  <c r="K39" i="322" s="1"/>
  <c r="K40" i="322" s="1"/>
  <c r="K41" i="322" s="1"/>
  <c r="K42" i="322" s="1"/>
  <c r="K43" i="322" s="1"/>
  <c r="K44" i="322" s="1"/>
  <c r="K45" i="322" s="1"/>
  <c r="K46" i="322" s="1"/>
  <c r="K47" i="322" s="1"/>
  <c r="K48" i="322" s="1"/>
  <c r="K49" i="322" s="1"/>
  <c r="K50" i="322" s="1"/>
  <c r="K51" i="322" s="1"/>
  <c r="K52" i="322" s="1"/>
  <c r="K53" i="322" s="1"/>
  <c r="K54" i="322" s="1"/>
  <c r="K55" i="322" s="1"/>
  <c r="K56" i="322" s="1"/>
  <c r="K15" i="322"/>
  <c r="K16" i="322" s="1"/>
  <c r="K17" i="322" s="1"/>
  <c r="K18" i="322" s="1"/>
  <c r="K19" i="322" s="1"/>
  <c r="K20" i="322" s="1"/>
  <c r="K21" i="322" s="1"/>
  <c r="K22" i="322" s="1"/>
  <c r="K23" i="322" s="1"/>
  <c r="K24" i="322" s="1"/>
  <c r="K25" i="322" s="1"/>
  <c r="K26" i="322" s="1"/>
  <c r="K27" i="322" s="1"/>
  <c r="K28" i="322" s="1"/>
  <c r="K29" i="322" s="1"/>
  <c r="K30" i="322" s="1"/>
  <c r="K31" i="322" s="1"/>
  <c r="K32" i="322" s="1"/>
  <c r="J15" i="322"/>
  <c r="J16" i="322" s="1"/>
  <c r="J17" i="322" s="1"/>
  <c r="J18" i="322" s="1"/>
  <c r="J19" i="322" s="1"/>
  <c r="J20" i="322" s="1"/>
  <c r="J21" i="322" s="1"/>
  <c r="J22" i="322" s="1"/>
  <c r="J23" i="322" s="1"/>
  <c r="J24" i="322" s="1"/>
  <c r="J25" i="322" s="1"/>
  <c r="J26" i="322" s="1"/>
  <c r="J27" i="322" s="1"/>
  <c r="J28" i="322" s="1"/>
  <c r="J29" i="322" s="1"/>
  <c r="J30" i="322" s="1"/>
  <c r="J31" i="322" s="1"/>
  <c r="J32" i="322" s="1"/>
  <c r="F38" i="322"/>
  <c r="F39" i="322" s="1"/>
  <c r="F40" i="322" s="1"/>
  <c r="F41" i="322" s="1"/>
  <c r="F42" i="322" s="1"/>
  <c r="F43" i="322" s="1"/>
  <c r="F44" i="322" s="1"/>
  <c r="F45" i="322" s="1"/>
  <c r="F46" i="322" s="1"/>
  <c r="F47" i="322" s="1"/>
  <c r="F48" i="322" s="1"/>
  <c r="F49" i="322" s="1"/>
  <c r="F50" i="322" s="1"/>
  <c r="F51" i="322" s="1"/>
  <c r="F52" i="322" s="1"/>
  <c r="F53" i="322" s="1"/>
  <c r="F54" i="322" s="1"/>
  <c r="F55" i="322" s="1"/>
  <c r="F56" i="322" s="1"/>
  <c r="F57" i="322" s="1"/>
  <c r="F58" i="322" s="1"/>
  <c r="F15" i="322"/>
  <c r="F16" i="322" s="1"/>
  <c r="F17" i="322" s="1"/>
  <c r="F18" i="322" s="1"/>
  <c r="F19" i="322" s="1"/>
  <c r="F20" i="322" s="1"/>
  <c r="F21" i="322" s="1"/>
  <c r="F22" i="322" s="1"/>
  <c r="F23" i="322" s="1"/>
  <c r="F24" i="322" s="1"/>
  <c r="F25" i="322" s="1"/>
  <c r="F26" i="322" s="1"/>
  <c r="F27" i="322" s="1"/>
  <c r="F28" i="322" s="1"/>
  <c r="F29" i="322" s="1"/>
  <c r="F30" i="322" s="1"/>
  <c r="F31" i="322" s="1"/>
  <c r="F32" i="322" s="1"/>
  <c r="F33" i="322" s="1"/>
  <c r="F34" i="322" s="1"/>
  <c r="B38" i="322"/>
  <c r="B39" i="322" s="1"/>
  <c r="B40" i="322" s="1"/>
  <c r="B41" i="322" s="1"/>
  <c r="B42" i="322" s="1"/>
  <c r="B43" i="322" s="1"/>
  <c r="B44" i="322" s="1"/>
  <c r="B45" i="322" s="1"/>
  <c r="B46" i="322" s="1"/>
  <c r="B47" i="322" s="1"/>
  <c r="B48" i="322" s="1"/>
  <c r="B49" i="322" s="1"/>
  <c r="B50" i="322" s="1"/>
  <c r="B51" i="322" s="1"/>
  <c r="B52" i="322" s="1"/>
  <c r="B53" i="322" s="1"/>
  <c r="B54" i="322" s="1"/>
  <c r="B55" i="322" s="1"/>
  <c r="B56" i="322" s="1"/>
  <c r="B15" i="322"/>
  <c r="B16" i="322" s="1"/>
  <c r="B17" i="322" s="1"/>
  <c r="B18" i="322" s="1"/>
  <c r="B19" i="322" s="1"/>
  <c r="B20" i="322" s="1"/>
  <c r="B21" i="322" s="1"/>
  <c r="B22" i="322" s="1"/>
  <c r="B23" i="322" s="1"/>
  <c r="B24" i="322" s="1"/>
  <c r="B25" i="322" s="1"/>
  <c r="B26" i="322" s="1"/>
  <c r="B27" i="322" s="1"/>
  <c r="B28" i="322" s="1"/>
  <c r="B29" i="322" s="1"/>
  <c r="B30" i="322" s="1"/>
  <c r="B31" i="322" s="1"/>
  <c r="B32" i="322" s="1"/>
  <c r="E7" i="322"/>
  <c r="I6" i="322"/>
  <c r="H6" i="322"/>
  <c r="F6" i="322"/>
  <c r="G7" i="322" s="1"/>
  <c r="B6" i="322"/>
  <c r="C7" i="322" s="1"/>
  <c r="M4" i="322"/>
  <c r="L4" i="322"/>
  <c r="P4" i="322" s="1"/>
  <c r="Q4" i="322" s="1"/>
  <c r="I4" i="322"/>
  <c r="C4" i="322"/>
  <c r="M3" i="322"/>
  <c r="K3" i="322"/>
  <c r="F3" i="322"/>
  <c r="L3" i="322" s="1"/>
  <c r="D3" i="322"/>
  <c r="E4" i="322" s="1"/>
  <c r="M38" i="321"/>
  <c r="M39" i="321" s="1"/>
  <c r="M40" i="321" s="1"/>
  <c r="M41" i="321" s="1"/>
  <c r="M42" i="321" s="1"/>
  <c r="M43" i="321" s="1"/>
  <c r="M44" i="321" s="1"/>
  <c r="M45" i="321" s="1"/>
  <c r="M46" i="321" s="1"/>
  <c r="M47" i="321" s="1"/>
  <c r="M48" i="321" s="1"/>
  <c r="M49" i="321" s="1"/>
  <c r="M50" i="321" s="1"/>
  <c r="M51" i="321" s="1"/>
  <c r="M52" i="321" s="1"/>
  <c r="M53" i="321" s="1"/>
  <c r="M54" i="321" s="1"/>
  <c r="M55" i="321" s="1"/>
  <c r="M56" i="321" s="1"/>
  <c r="M15" i="321"/>
  <c r="M16" i="321" s="1"/>
  <c r="M17" i="321" s="1"/>
  <c r="M18" i="321" s="1"/>
  <c r="M19" i="321" s="1"/>
  <c r="M20" i="321" s="1"/>
  <c r="M21" i="321" s="1"/>
  <c r="M22" i="321" s="1"/>
  <c r="M23" i="321" s="1"/>
  <c r="M24" i="321" s="1"/>
  <c r="M25" i="321" s="1"/>
  <c r="M26" i="321" s="1"/>
  <c r="M27" i="321" s="1"/>
  <c r="M28" i="321" s="1"/>
  <c r="M29" i="321" s="1"/>
  <c r="M30" i="321" s="1"/>
  <c r="M31" i="321" s="1"/>
  <c r="M32" i="321" s="1"/>
  <c r="L38" i="321"/>
  <c r="L39" i="321" s="1"/>
  <c r="L40" i="321" s="1"/>
  <c r="L41" i="321" s="1"/>
  <c r="L42" i="321" s="1"/>
  <c r="L43" i="321" s="1"/>
  <c r="L44" i="321" s="1"/>
  <c r="L45" i="321" s="1"/>
  <c r="L46" i="321" s="1"/>
  <c r="L47" i="321" s="1"/>
  <c r="L48" i="321" s="1"/>
  <c r="L49" i="321" s="1"/>
  <c r="L50" i="321" s="1"/>
  <c r="L51" i="321" s="1"/>
  <c r="L52" i="321" s="1"/>
  <c r="L53" i="321" s="1"/>
  <c r="L54" i="321" s="1"/>
  <c r="L55" i="321" s="1"/>
  <c r="L56" i="321" s="1"/>
  <c r="L15" i="321"/>
  <c r="L16" i="321" s="1"/>
  <c r="L17" i="321" s="1"/>
  <c r="L18" i="321" s="1"/>
  <c r="L19" i="321" s="1"/>
  <c r="L20" i="321" s="1"/>
  <c r="L21" i="321" s="1"/>
  <c r="L22" i="321" s="1"/>
  <c r="L23" i="321" s="1"/>
  <c r="L24" i="321" s="1"/>
  <c r="L25" i="321" s="1"/>
  <c r="L26" i="321" s="1"/>
  <c r="L27" i="321" s="1"/>
  <c r="L28" i="321" s="1"/>
  <c r="L29" i="321" s="1"/>
  <c r="L30" i="321" s="1"/>
  <c r="L31" i="321" s="1"/>
  <c r="L32" i="321" s="1"/>
  <c r="K38" i="321"/>
  <c r="K39" i="321" s="1"/>
  <c r="K40" i="321" s="1"/>
  <c r="K41" i="321" s="1"/>
  <c r="K42" i="321" s="1"/>
  <c r="K43" i="321" s="1"/>
  <c r="K44" i="321" s="1"/>
  <c r="K45" i="321" s="1"/>
  <c r="K46" i="321" s="1"/>
  <c r="K47" i="321" s="1"/>
  <c r="K48" i="321" s="1"/>
  <c r="K49" i="321" s="1"/>
  <c r="K50" i="321" s="1"/>
  <c r="K51" i="321" s="1"/>
  <c r="K52" i="321" s="1"/>
  <c r="K53" i="321" s="1"/>
  <c r="K54" i="321" s="1"/>
  <c r="K55" i="321" s="1"/>
  <c r="K56" i="321" s="1"/>
  <c r="K15" i="321"/>
  <c r="K16" i="321" s="1"/>
  <c r="K17" i="321" s="1"/>
  <c r="K18" i="321" s="1"/>
  <c r="K19" i="321" s="1"/>
  <c r="K20" i="321" s="1"/>
  <c r="K21" i="321" s="1"/>
  <c r="K22" i="321" s="1"/>
  <c r="K23" i="321" s="1"/>
  <c r="K24" i="321" s="1"/>
  <c r="K25" i="321" s="1"/>
  <c r="K26" i="321" s="1"/>
  <c r="K27" i="321" s="1"/>
  <c r="K28" i="321" s="1"/>
  <c r="K29" i="321" s="1"/>
  <c r="K30" i="321" s="1"/>
  <c r="K31" i="321" s="1"/>
  <c r="K32" i="321" s="1"/>
  <c r="G38" i="321"/>
  <c r="G39" i="321" s="1"/>
  <c r="G40" i="321" s="1"/>
  <c r="G41" i="321" s="1"/>
  <c r="G42" i="321" s="1"/>
  <c r="G43" i="321" s="1"/>
  <c r="G44" i="321" s="1"/>
  <c r="G45" i="321" s="1"/>
  <c r="G46" i="321" s="1"/>
  <c r="G47" i="321" s="1"/>
  <c r="G48" i="321" s="1"/>
  <c r="G49" i="321" s="1"/>
  <c r="G50" i="321" s="1"/>
  <c r="G51" i="321" s="1"/>
  <c r="G52" i="321" s="1"/>
  <c r="G53" i="321" s="1"/>
  <c r="G54" i="321" s="1"/>
  <c r="G55" i="321" s="1"/>
  <c r="G56" i="321" s="1"/>
  <c r="G57" i="321" s="1"/>
  <c r="G58" i="321" s="1"/>
  <c r="G21" i="321"/>
  <c r="G22" i="321" s="1"/>
  <c r="G23" i="321" s="1"/>
  <c r="G24" i="321" s="1"/>
  <c r="G25" i="321" s="1"/>
  <c r="G26" i="321" s="1"/>
  <c r="G27" i="321" s="1"/>
  <c r="G28" i="321" s="1"/>
  <c r="G29" i="321" s="1"/>
  <c r="G30" i="321" s="1"/>
  <c r="G31" i="321" s="1"/>
  <c r="G32" i="321" s="1"/>
  <c r="G33" i="321" s="1"/>
  <c r="G34" i="321" s="1"/>
  <c r="B38" i="321"/>
  <c r="B39" i="321" s="1"/>
  <c r="B40" i="321" s="1"/>
  <c r="B41" i="321" s="1"/>
  <c r="B42" i="321" s="1"/>
  <c r="B43" i="321" s="1"/>
  <c r="B44" i="321" s="1"/>
  <c r="B45" i="321" s="1"/>
  <c r="B46" i="321" s="1"/>
  <c r="B47" i="321" s="1"/>
  <c r="B48" i="321" s="1"/>
  <c r="B49" i="321" s="1"/>
  <c r="B50" i="321" s="1"/>
  <c r="B51" i="321" s="1"/>
  <c r="B52" i="321" s="1"/>
  <c r="B53" i="321" s="1"/>
  <c r="B54" i="321" s="1"/>
  <c r="B55" i="321" s="1"/>
  <c r="B56" i="321" s="1"/>
  <c r="B21" i="321"/>
  <c r="B22" i="321" s="1"/>
  <c r="B23" i="321" s="1"/>
  <c r="B24" i="321" s="1"/>
  <c r="B25" i="321" s="1"/>
  <c r="B26" i="321" s="1"/>
  <c r="B27" i="321" s="1"/>
  <c r="B28" i="321" s="1"/>
  <c r="B29" i="321" s="1"/>
  <c r="B30" i="321" s="1"/>
  <c r="B31" i="321" s="1"/>
  <c r="B32" i="321" s="1"/>
  <c r="E7" i="321"/>
  <c r="I6" i="321"/>
  <c r="H6" i="321"/>
  <c r="F6" i="321"/>
  <c r="G7" i="321" s="1"/>
  <c r="B6" i="321"/>
  <c r="C7" i="321" s="1"/>
  <c r="M4" i="321"/>
  <c r="L4" i="321"/>
  <c r="P4" i="321" s="1"/>
  <c r="Q4" i="321" s="1"/>
  <c r="I4" i="321"/>
  <c r="C4" i="321"/>
  <c r="M3" i="321"/>
  <c r="K3" i="321"/>
  <c r="F3" i="321"/>
  <c r="G4" i="321" s="1"/>
  <c r="D3" i="321"/>
  <c r="E4" i="321" s="1"/>
  <c r="M38" i="289"/>
  <c r="M39" i="289" s="1"/>
  <c r="M40" i="289" s="1"/>
  <c r="M41" i="289" s="1"/>
  <c r="M42" i="289" s="1"/>
  <c r="M43" i="289" s="1"/>
  <c r="M44" i="289" s="1"/>
  <c r="M45" i="289" s="1"/>
  <c r="M46" i="289" s="1"/>
  <c r="M47" i="289" s="1"/>
  <c r="M48" i="289" s="1"/>
  <c r="M49" i="289" s="1"/>
  <c r="M50" i="289" s="1"/>
  <c r="M51" i="289" s="1"/>
  <c r="M52" i="289" s="1"/>
  <c r="M53" i="289" s="1"/>
  <c r="M54" i="289" s="1"/>
  <c r="M55" i="289" s="1"/>
  <c r="M56" i="289" s="1"/>
  <c r="M15" i="289"/>
  <c r="M16" i="289" s="1"/>
  <c r="M17" i="289" s="1"/>
  <c r="M18" i="289" s="1"/>
  <c r="M19" i="289" s="1"/>
  <c r="M20" i="289" s="1"/>
  <c r="M21" i="289" s="1"/>
  <c r="M22" i="289" s="1"/>
  <c r="M23" i="289" s="1"/>
  <c r="M24" i="289" s="1"/>
  <c r="M25" i="289" s="1"/>
  <c r="M26" i="289" s="1"/>
  <c r="M27" i="289" s="1"/>
  <c r="M28" i="289" s="1"/>
  <c r="M29" i="289" s="1"/>
  <c r="M30" i="289" s="1"/>
  <c r="M31" i="289" s="1"/>
  <c r="M32" i="289" s="1"/>
  <c r="L38" i="289"/>
  <c r="L39" i="289" s="1"/>
  <c r="L40" i="289" s="1"/>
  <c r="L41" i="289" s="1"/>
  <c r="L42" i="289" s="1"/>
  <c r="L43" i="289" s="1"/>
  <c r="L44" i="289" s="1"/>
  <c r="L45" i="289" s="1"/>
  <c r="L46" i="289" s="1"/>
  <c r="L47" i="289" s="1"/>
  <c r="L48" i="289" s="1"/>
  <c r="L49" i="289" s="1"/>
  <c r="L50" i="289" s="1"/>
  <c r="L51" i="289" s="1"/>
  <c r="L52" i="289" s="1"/>
  <c r="L53" i="289" s="1"/>
  <c r="L54" i="289" s="1"/>
  <c r="L55" i="289" s="1"/>
  <c r="L56" i="289" s="1"/>
  <c r="L15" i="289"/>
  <c r="L16" i="289" s="1"/>
  <c r="L17" i="289" s="1"/>
  <c r="L18" i="289" s="1"/>
  <c r="L19" i="289" s="1"/>
  <c r="L20" i="289" s="1"/>
  <c r="L21" i="289" s="1"/>
  <c r="L22" i="289" s="1"/>
  <c r="L23" i="289" s="1"/>
  <c r="L24" i="289" s="1"/>
  <c r="L25" i="289" s="1"/>
  <c r="L26" i="289" s="1"/>
  <c r="L27" i="289" s="1"/>
  <c r="L28" i="289" s="1"/>
  <c r="L29" i="289" s="1"/>
  <c r="L30" i="289" s="1"/>
  <c r="L31" i="289" s="1"/>
  <c r="L32" i="289" s="1"/>
  <c r="K38" i="289"/>
  <c r="K39" i="289" s="1"/>
  <c r="K40" i="289" s="1"/>
  <c r="K41" i="289" s="1"/>
  <c r="K42" i="289" s="1"/>
  <c r="K43" i="289" s="1"/>
  <c r="K44" i="289" s="1"/>
  <c r="K45" i="289" s="1"/>
  <c r="K46" i="289" s="1"/>
  <c r="K47" i="289" s="1"/>
  <c r="K48" i="289" s="1"/>
  <c r="K49" i="289" s="1"/>
  <c r="K50" i="289" s="1"/>
  <c r="K51" i="289" s="1"/>
  <c r="K52" i="289" s="1"/>
  <c r="K53" i="289" s="1"/>
  <c r="K54" i="289" s="1"/>
  <c r="K55" i="289" s="1"/>
  <c r="K56" i="289" s="1"/>
  <c r="K15" i="289"/>
  <c r="K16" i="289" s="1"/>
  <c r="K17" i="289" s="1"/>
  <c r="K18" i="289" s="1"/>
  <c r="K19" i="289" s="1"/>
  <c r="K20" i="289" s="1"/>
  <c r="K21" i="289" s="1"/>
  <c r="K22" i="289" s="1"/>
  <c r="K23" i="289" s="1"/>
  <c r="K24" i="289" s="1"/>
  <c r="K25" i="289" s="1"/>
  <c r="K26" i="289" s="1"/>
  <c r="K27" i="289" s="1"/>
  <c r="K28" i="289" s="1"/>
  <c r="K29" i="289" s="1"/>
  <c r="K30" i="289" s="1"/>
  <c r="K31" i="289" s="1"/>
  <c r="K32" i="289" s="1"/>
  <c r="G38" i="289"/>
  <c r="G39" i="289" s="1"/>
  <c r="G40" i="289" s="1"/>
  <c r="G41" i="289" s="1"/>
  <c r="G42" i="289" s="1"/>
  <c r="G43" i="289" s="1"/>
  <c r="G44" i="289" s="1"/>
  <c r="G45" i="289" s="1"/>
  <c r="G46" i="289" s="1"/>
  <c r="G47" i="289" s="1"/>
  <c r="G48" i="289" s="1"/>
  <c r="G49" i="289" s="1"/>
  <c r="G50" i="289" s="1"/>
  <c r="G51" i="289" s="1"/>
  <c r="G52" i="289" s="1"/>
  <c r="G53" i="289" s="1"/>
  <c r="G54" i="289" s="1"/>
  <c r="G55" i="289" s="1"/>
  <c r="G56" i="289" s="1"/>
  <c r="G57" i="289" s="1"/>
  <c r="G58" i="289" s="1"/>
  <c r="G21" i="289"/>
  <c r="G22" i="289" s="1"/>
  <c r="G23" i="289" s="1"/>
  <c r="G24" i="289" s="1"/>
  <c r="G25" i="289" s="1"/>
  <c r="G26" i="289" s="1"/>
  <c r="G27" i="289" s="1"/>
  <c r="G28" i="289" s="1"/>
  <c r="G29" i="289" s="1"/>
  <c r="G30" i="289" s="1"/>
  <c r="G31" i="289" s="1"/>
  <c r="G32" i="289" s="1"/>
  <c r="G33" i="289" s="1"/>
  <c r="G34" i="289" s="1"/>
  <c r="I7" i="323" l="1"/>
  <c r="J6" i="322"/>
  <c r="J7" i="322" s="1"/>
  <c r="I7" i="321"/>
  <c r="J6" i="321"/>
  <c r="P4" i="323"/>
  <c r="Q4" i="323" s="1"/>
  <c r="L3" i="323"/>
  <c r="N3" i="323"/>
  <c r="O3" i="323"/>
  <c r="G4" i="322"/>
  <c r="I7" i="322" s="1"/>
  <c r="N3" i="322"/>
  <c r="O3" i="322"/>
  <c r="L3" i="321"/>
  <c r="P3" i="321" s="1"/>
  <c r="Q3" i="321" s="1"/>
  <c r="I8" i="321" s="1"/>
  <c r="N3" i="321"/>
  <c r="O3" i="321"/>
  <c r="P3" i="322" l="1"/>
  <c r="Q3" i="322" s="1"/>
  <c r="I8" i="322" s="1"/>
  <c r="P3" i="323"/>
  <c r="Q3" i="323" s="1"/>
  <c r="I8" i="323" s="1"/>
  <c r="B38" i="289" l="1"/>
  <c r="B39" i="289" s="1"/>
  <c r="B40" i="289" s="1"/>
  <c r="B41" i="289" s="1"/>
  <c r="B42" i="289" s="1"/>
  <c r="B43" i="289" s="1"/>
  <c r="B44" i="289" s="1"/>
  <c r="B45" i="289" s="1"/>
  <c r="B46" i="289" s="1"/>
  <c r="B47" i="289" s="1"/>
  <c r="B48" i="289" s="1"/>
  <c r="B49" i="289" s="1"/>
  <c r="B50" i="289" s="1"/>
  <c r="B51" i="289" s="1"/>
  <c r="B52" i="289" s="1"/>
  <c r="B53" i="289" s="1"/>
  <c r="B54" i="289" s="1"/>
  <c r="B55" i="289" s="1"/>
  <c r="B56" i="289" s="1"/>
  <c r="B21" i="289"/>
  <c r="B22" i="289" s="1"/>
  <c r="B23" i="289" s="1"/>
  <c r="B24" i="289" s="1"/>
  <c r="B25" i="289" s="1"/>
  <c r="B26" i="289" s="1"/>
  <c r="B27" i="289" s="1"/>
  <c r="B28" i="289" s="1"/>
  <c r="B29" i="289" s="1"/>
  <c r="B30" i="289" s="1"/>
  <c r="B31" i="289" s="1"/>
  <c r="B32" i="289" s="1"/>
  <c r="I6" i="289" l="1"/>
  <c r="E7" i="289"/>
  <c r="H6" i="289"/>
  <c r="F6" i="289"/>
  <c r="G7" i="289" s="1"/>
  <c r="B6" i="289"/>
  <c r="C7" i="289" s="1"/>
  <c r="M4" i="289"/>
  <c r="L4" i="289"/>
  <c r="I4" i="289"/>
  <c r="C4" i="289"/>
  <c r="M3" i="289"/>
  <c r="K3" i="289"/>
  <c r="G4" i="289"/>
  <c r="D3" i="289"/>
  <c r="E4" i="289" s="1"/>
  <c r="L3" i="289" l="1"/>
  <c r="J6" i="289"/>
  <c r="P4" i="289"/>
  <c r="Q4" i="289" s="1"/>
  <c r="N3" i="289"/>
  <c r="O3" i="289"/>
  <c r="I7" i="289"/>
  <c r="P3" i="289" l="1"/>
  <c r="Q3" i="289" s="1"/>
  <c r="I8" i="289" s="1"/>
</calcChain>
</file>

<file path=xl/sharedStrings.xml><?xml version="1.0" encoding="utf-8"?>
<sst xmlns="http://schemas.openxmlformats.org/spreadsheetml/2006/main" count="1432" uniqueCount="142">
  <si>
    <t>I. E.S.</t>
  </si>
  <si>
    <t>PAUSA</t>
  </si>
  <si>
    <t>II. E.S.</t>
  </si>
  <si>
    <t>E.S. = ENTRATA IN SERVIZIO</t>
  </si>
  <si>
    <t>III. E.S.</t>
  </si>
  <si>
    <t>IV. E.S.</t>
  </si>
  <si>
    <t>INIZIO</t>
  </si>
  <si>
    <t>FINE</t>
  </si>
  <si>
    <t>DURATA</t>
  </si>
  <si>
    <t>VALORE</t>
  </si>
  <si>
    <t>SCUOLE APERTE</t>
  </si>
  <si>
    <t>SC</t>
  </si>
  <si>
    <t>BUS</t>
  </si>
  <si>
    <t>LUGANO CENTRO</t>
  </si>
  <si>
    <t>AUTOSILO</t>
  </si>
  <si>
    <t>PIAZZA MOLINO NUOVO</t>
  </si>
  <si>
    <t>VIGNOLA</t>
  </si>
  <si>
    <t>CIMITERO</t>
  </si>
  <si>
    <t>GERRA</t>
  </si>
  <si>
    <t>Stadio</t>
  </si>
  <si>
    <t>TREVANO CENTRO STUDI</t>
  </si>
  <si>
    <t>CANOBBIO CIOSS</t>
  </si>
  <si>
    <t>CANOBBIO STAZIONE</t>
  </si>
  <si>
    <t>COMANO ROTONDA</t>
  </si>
  <si>
    <t>COMANO TV</t>
  </si>
  <si>
    <t>CUREGLIA ROTONDA</t>
  </si>
  <si>
    <t>BELVEDERE</t>
  </si>
  <si>
    <t>MARNINGO</t>
  </si>
  <si>
    <t>ROCHETTO</t>
  </si>
  <si>
    <t>MUNICIPIO</t>
  </si>
  <si>
    <t>LAMONE STAZIONE</t>
  </si>
  <si>
    <t>LAMONE</t>
  </si>
  <si>
    <t>CADEMPINO MUNICIPIO</t>
  </si>
  <si>
    <t>CADEMPINO RONCHETTO</t>
  </si>
  <si>
    <t>VEZIA MARNINGO</t>
  </si>
  <si>
    <t>CUREGLIA BELLAVISTA</t>
  </si>
  <si>
    <t>COMANO STUDI TV</t>
  </si>
  <si>
    <t>CANOBBIO PAESE</t>
  </si>
  <si>
    <t>CANOBBIO CIOS</t>
  </si>
  <si>
    <t xml:space="preserve">GERRA </t>
  </si>
  <si>
    <t>PIAZZA MULINO 2</t>
  </si>
  <si>
    <t>LUGANO VIA GINEVRA</t>
  </si>
  <si>
    <t>Lugano, Centro</t>
  </si>
  <si>
    <t>Lugano, Autosilo</t>
  </si>
  <si>
    <t>Lugano, Piazza Molino Nuovo</t>
  </si>
  <si>
    <t>Lugano, Vignola</t>
  </si>
  <si>
    <t>Lugano, Cimitero</t>
  </si>
  <si>
    <t>Lugano, Gerra</t>
  </si>
  <si>
    <t>Lugano, Stadio</t>
  </si>
  <si>
    <t>Trevano, Centro Studi</t>
  </si>
  <si>
    <t>Canobbio, Cioss</t>
  </si>
  <si>
    <t>Canobbio, Stazione</t>
  </si>
  <si>
    <t>Canobbio, Ganna</t>
  </si>
  <si>
    <t>Sureggio, Paese</t>
  </si>
  <si>
    <t>Sureggio, al Loco</t>
  </si>
  <si>
    <t>Lugaggia</t>
  </si>
  <si>
    <t>Tesserete, Paese</t>
  </si>
  <si>
    <t>Tesserete, Scuole</t>
  </si>
  <si>
    <t>Sala Capriasca, Paese</t>
  </si>
  <si>
    <t>Vaglio, Paese</t>
  </si>
  <si>
    <t>Vaglio, Piccolo Vaglio</t>
  </si>
  <si>
    <t>Carnago, Chiesa</t>
  </si>
  <si>
    <t>Carnago, Arbustello</t>
  </si>
  <si>
    <t>Canobbio, Paese</t>
  </si>
  <si>
    <t>Lugano, Piazza Molino Nuovo 2</t>
  </si>
  <si>
    <t>Lugano, Via Ginevra</t>
  </si>
  <si>
    <t>TRASFERIMENTO 08.47 A CADRO</t>
  </si>
  <si>
    <t xml:space="preserve">10.15 SPOSTAMENTO STAMPA - LUGANO CENTRO DIREZIONE LAMONE </t>
  </si>
  <si>
    <t>05:20 SPOSTAMENTO STAMPA - STADIO DIREZIONE LAMONE</t>
  </si>
  <si>
    <t>TRASFERIMENTO 13.05 A CADRO</t>
  </si>
  <si>
    <t>05:35 SPOSTAMENTO STAMPA - STADIO DIREZIONE LAMONE</t>
  </si>
  <si>
    <t>TRASFERIMENTO 09.17 A CADRO</t>
  </si>
  <si>
    <t xml:space="preserve">10.55 SPOSTAMENTO STAMPA - LUGANO CENTRO DIREZIONE LAMONE </t>
  </si>
  <si>
    <t>TRASFERIMENTO 13.47 A CADRO</t>
  </si>
  <si>
    <t>05:50 SPOSTAMENTO STAMPA - LUGANO DIREZIONE LAMONE</t>
  </si>
  <si>
    <t>TRASFERIMENTO 09.05 A CADRO</t>
  </si>
  <si>
    <t xml:space="preserve">11.25 SPOSTAMENTO STAMPA - LUGANO CENTRO DIREZIONE LAMONE </t>
  </si>
  <si>
    <t>TRASFERIMENTO 14.17 A CADRO VUOTO</t>
  </si>
  <si>
    <t>06:25 SPOSTAMENTO STAMPA - LUGANO DIREZIONE LAMONE</t>
  </si>
  <si>
    <t>TRASFERIMENTO 08.22 LAMONE ARRIVO 8.40</t>
  </si>
  <si>
    <t xml:space="preserve">TRASFERIMENTO 11.17 A CADRO </t>
  </si>
  <si>
    <t xml:space="preserve">13.20 SPOSTAMENTO STAMPA - LUGANO CENTRO DIREZIONE LAMONE </t>
  </si>
  <si>
    <t>RIORDINO BUS 15:00 16.30</t>
  </si>
  <si>
    <t>SPOSTAMENTO DA CENTRO STUDI 8.32 PER LUGANO CENTRO 9.09</t>
  </si>
  <si>
    <t xml:space="preserve">TRASFERIMENTO 10.17 A CADRO </t>
  </si>
  <si>
    <t xml:space="preserve">13.50 SPOSTAMENTO STAMPA - LUGANO CENTRO DIREZIONE LAMONE </t>
  </si>
  <si>
    <t>TRASFERIMENTO 15.17 A LAMONE A  VUOTO</t>
  </si>
  <si>
    <t xml:space="preserve">TRASFERIMENTO 16.17 A CADRO </t>
  </si>
  <si>
    <t>RIORDINO BUS E GASOLIO 16:35 ALLE  17.00</t>
  </si>
  <si>
    <t xml:space="preserve"> 15.45 SPOSTAMENTO STAMPA - LUGANO CENTRO</t>
  </si>
  <si>
    <t>GARAGE  DALLE 13.00 ALLE 15.30</t>
  </si>
  <si>
    <t xml:space="preserve">TRASFERIMENTO 19.47 A CADRO </t>
  </si>
  <si>
    <t>RIORDINO E RIFORNOMENTO BUS</t>
  </si>
  <si>
    <t>19.17 SPOSTAMENTO LUGANO CENTRO A CADRO VUOTO</t>
  </si>
  <si>
    <t>PAUSA FINO ALLE 20:30</t>
  </si>
  <si>
    <t>DISPOSIZIONE 20:30 FINA ALLE 23:30</t>
  </si>
  <si>
    <t xml:space="preserve"> 14.20 SPOSTAMENTO STAMPA - LUGANO CENTRO</t>
  </si>
  <si>
    <t>FERMO CENTRO DA DEFINIRE 15.47/16.39</t>
  </si>
  <si>
    <t>20.17 VUOTO A CADRO</t>
  </si>
  <si>
    <t>16.45 SPOSTAMENTO STAMPA - LUGANO CENTRO</t>
  </si>
  <si>
    <t>Lugano, Cornaredo</t>
  </si>
  <si>
    <t>Canobbio, Mercato Resega</t>
  </si>
  <si>
    <t>Davesco, Ponte di Valle</t>
  </si>
  <si>
    <t>Davesco, Casteldavesco</t>
  </si>
  <si>
    <t>Davesco, Via Sonvico</t>
  </si>
  <si>
    <t>Cadro, Pronuovo</t>
  </si>
  <si>
    <t>Cadro, Paese</t>
  </si>
  <si>
    <t>Cadro, Municipio</t>
  </si>
  <si>
    <t>Cadro, Grescia</t>
  </si>
  <si>
    <t>Villa Luganese, Vigna</t>
  </si>
  <si>
    <t>Villa Luganese</t>
  </si>
  <si>
    <t>Lugano, Pista Ghiaccio</t>
  </si>
  <si>
    <t>17.15 SPOSTAMENTO STAMPA - LUGANO DIREZIONE LAMONE</t>
  </si>
  <si>
    <t>20.35 RIENTRA VUOTO DA LAMONE</t>
  </si>
  <si>
    <t>19.56 VUOTO STADIO A LUGANO CENTRO DIREZIOONE LAMONE</t>
  </si>
  <si>
    <t xml:space="preserve">06.35 SPOSTAMENTO STAMPA - CADRO PAESE DIREZIONE VILLA </t>
  </si>
  <si>
    <t>08.45 CAMBIO BUS A CORNAREDO E PROSEGUE A VUOTO LUGANO CENTRO</t>
  </si>
  <si>
    <t>10.47 RIENTRO A VUOTO A CADRO</t>
  </si>
  <si>
    <t>13.30 17.00 DISPOSIZIONE</t>
  </si>
  <si>
    <t>TRASFERIMENTO 15.35 A CADRO VUOTO</t>
  </si>
  <si>
    <t>STAMPA</t>
  </si>
  <si>
    <t>DISPOSIZIONE 12.00 ALLE 16.00</t>
  </si>
  <si>
    <t>TURNO MACCHINA               44101</t>
  </si>
  <si>
    <t>TURNO MACCHINA     44102</t>
  </si>
  <si>
    <t>TURNI IN MACCHINA            44102</t>
  </si>
  <si>
    <t>TURNO MACCHINA                  44103</t>
  </si>
  <si>
    <t>TURNO MACCHINA       46201</t>
  </si>
  <si>
    <t>06:15 SPOSTAMENTO STAMPA - CARNAGO  PASSANDO DA CUREGLIA</t>
  </si>
  <si>
    <t>TURNO MACCHINA  44105</t>
  </si>
  <si>
    <t>TURNO MACCHINA 44104</t>
  </si>
  <si>
    <t>TURNO MACCHINA 41901</t>
  </si>
  <si>
    <t>TURNO MACCHINA  44101</t>
  </si>
  <si>
    <t>TURNO MACCHINA    44103</t>
  </si>
  <si>
    <t xml:space="preserve">                       trasferimento a vuoto</t>
  </si>
  <si>
    <t>15.15 SPOSTAMENTO STAMPA - LUGANO CENTRO</t>
  </si>
  <si>
    <t>15:17 TRASFERIMENTO A VUOTO PASSARE DA VEZIA</t>
  </si>
  <si>
    <t>RIORDINO E RIFORNIMENTO 20.30 / 21.00</t>
  </si>
  <si>
    <t>DISPOSIZIONE DALLE 12.30  ALLE 14.20</t>
  </si>
  <si>
    <t>DISPOSIZIONE DALLE 12.50  ALLE 16.00</t>
  </si>
  <si>
    <t>20.47 RIENTRA A VUOTO A CADRO</t>
  </si>
  <si>
    <t>Mattina</t>
  </si>
  <si>
    <t>Meridiano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</si>
</sst>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Fr&quot;\ #,##0;[Red]\-&quot;Fr&quot;\ #,##0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Geneva"/>
    </font>
    <font>
      <b/>
      <sz val="10"/>
      <name val="Geneva"/>
    </font>
    <font>
      <sz val="10"/>
      <color indexed="8"/>
      <name val="Geneva"/>
    </font>
    <font>
      <sz val="9"/>
      <name val="Geneva"/>
    </font>
    <font>
      <b/>
      <sz val="12"/>
      <name val="Geneva"/>
    </font>
    <font>
      <sz val="9"/>
      <color indexed="8"/>
      <name val="Geneva"/>
    </font>
    <font>
      <b/>
      <sz val="9"/>
      <name val="Geneva"/>
    </font>
    <font>
      <sz val="9"/>
      <color indexed="8"/>
      <name val="Geneva"/>
      <family val="2"/>
    </font>
    <font>
      <sz val="10"/>
      <color indexed="8"/>
      <name val="Geneva"/>
      <family val="2"/>
    </font>
    <font>
      <b/>
      <sz val="12"/>
      <name val="Arial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9"/>
      <color rgb="FFFF0000"/>
      <name val="Geneva"/>
    </font>
    <font>
      <sz val="8"/>
      <name val="Geneva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F0000"/>
      <name val="Geneva"/>
    </font>
    <font>
      <b/>
      <i/>
      <sz val="8"/>
      <name val="Geneva"/>
    </font>
    <font>
      <b/>
      <sz val="10"/>
      <color rgb="FFFF0000"/>
      <name val="Arial"/>
      <family val="2"/>
    </font>
    <font>
      <b/>
      <sz val="9"/>
      <color rgb="FFFF0000"/>
      <name val="Geneva"/>
    </font>
    <font>
      <b/>
      <i/>
      <sz val="9"/>
      <name val="Geneva"/>
    </font>
    <font>
      <b/>
      <sz val="11"/>
      <color rgb="FFFF0000"/>
      <name val="Geneva"/>
    </font>
    <font>
      <b/>
      <i/>
      <sz val="9"/>
      <name val="Arial"/>
      <family val="2"/>
    </font>
    <font>
      <b/>
      <sz val="8"/>
      <name val="Geneva"/>
    </font>
    <font>
      <sz val="8"/>
      <name val="Arial"/>
      <family val="2"/>
    </font>
    <font>
      <sz val="8"/>
      <color indexed="8"/>
      <name val="Geneva"/>
      <family val="2"/>
    </font>
    <font>
      <b/>
      <i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Calibri"/>
      <family val="2"/>
      <scheme val="minor"/>
    </font>
    <font>
      <sz val="10"/>
      <color theme="1"/>
      <name val="Arial"/>
      <family val="2"/>
    </font>
    <font>
      <b/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8"/>
      <color rgb="FFFF0000"/>
      <name val="Arial"/>
      <family val="2"/>
    </font>
    <font>
      <b/>
      <i/>
      <sz val="10"/>
      <name val="Arial"/>
      <family val="2"/>
    </font>
    <font>
      <b/>
      <i/>
      <sz val="10"/>
      <name val="Geneva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Genev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n">
        <color auto="1"/>
      </left>
      <right style="thick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</borders>
  <cellStyleXfs count="39">
    <xf numFmtId="0" fontId="0" fillId="0" borderId="0"/>
    <xf numFmtId="38" fontId="16" fillId="0" borderId="0" applyFont="0" applyFill="0" applyBorder="0" applyAlignment="0" applyProtection="0"/>
    <xf numFmtId="0" fontId="17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6" fillId="0" borderId="0" applyFont="0" applyFill="0" applyBorder="0" applyAlignment="0" applyProtection="0"/>
    <xf numFmtId="0" fontId="11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11" fillId="3" borderId="0" applyBorder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413">
    <xf numFmtId="0" fontId="0" fillId="0" borderId="0" xfId="0"/>
    <xf numFmtId="0" fontId="17" fillId="0" borderId="0" xfId="15" applyAlignment="1">
      <alignment horizontal="center"/>
    </xf>
    <xf numFmtId="20" fontId="17" fillId="0" borderId="10" xfId="15" applyNumberFormat="1" applyBorder="1" applyAlignment="1">
      <alignment horizontal="center"/>
    </xf>
    <xf numFmtId="20" fontId="17" fillId="0" borderId="12" xfId="15" applyNumberFormat="1" applyBorder="1" applyAlignment="1">
      <alignment horizontal="center"/>
    </xf>
    <xf numFmtId="20" fontId="17" fillId="0" borderId="17" xfId="15" applyNumberFormat="1" applyBorder="1" applyAlignment="1">
      <alignment horizontal="center"/>
    </xf>
    <xf numFmtId="20" fontId="17" fillId="0" borderId="0" xfId="15" applyNumberFormat="1" applyBorder="1" applyAlignment="1">
      <alignment horizontal="center"/>
    </xf>
    <xf numFmtId="20" fontId="17" fillId="0" borderId="9" xfId="15" applyNumberFormat="1" applyBorder="1" applyAlignment="1">
      <alignment horizontal="center"/>
    </xf>
    <xf numFmtId="20" fontId="17" fillId="0" borderId="8" xfId="15" applyNumberFormat="1" applyBorder="1" applyAlignment="1">
      <alignment horizontal="center"/>
    </xf>
    <xf numFmtId="1" fontId="17" fillId="0" borderId="9" xfId="15" applyNumberFormat="1" applyBorder="1" applyAlignment="1">
      <alignment horizontal="center"/>
    </xf>
    <xf numFmtId="0" fontId="17" fillId="0" borderId="0" xfId="2" applyFont="1"/>
    <xf numFmtId="20" fontId="11" fillId="0" borderId="0" xfId="3" applyNumberFormat="1" applyFont="1" applyFill="1" applyBorder="1" applyAlignment="1">
      <alignment horizontal="center"/>
    </xf>
    <xf numFmtId="20" fontId="20" fillId="0" borderId="12" xfId="15" applyNumberFormat="1" applyFont="1" applyBorder="1" applyAlignment="1">
      <alignment horizontal="center"/>
    </xf>
    <xf numFmtId="0" fontId="22" fillId="0" borderId="0" xfId="2" applyFont="1" applyFill="1" applyAlignment="1">
      <alignment horizontal="center"/>
    </xf>
    <xf numFmtId="2" fontId="22" fillId="0" borderId="0" xfId="2" applyNumberFormat="1" applyFont="1" applyFill="1" applyBorder="1" applyAlignment="1">
      <alignment horizontal="center"/>
    </xf>
    <xf numFmtId="2" fontId="21" fillId="0" borderId="0" xfId="2" applyNumberFormat="1" applyFont="1" applyFill="1" applyAlignment="1">
      <alignment horizontal="center"/>
    </xf>
    <xf numFmtId="2" fontId="21" fillId="0" borderId="0" xfId="2" applyNumberFormat="1" applyFont="1" applyFill="1" applyBorder="1" applyAlignment="1">
      <alignment horizontal="center"/>
    </xf>
    <xf numFmtId="20" fontId="17" fillId="0" borderId="17" xfId="2" applyNumberFormat="1" applyFont="1" applyBorder="1" applyAlignment="1">
      <alignment horizontal="center"/>
    </xf>
    <xf numFmtId="20" fontId="17" fillId="0" borderId="12" xfId="2" applyNumberFormat="1" applyFont="1" applyBorder="1" applyAlignment="1">
      <alignment horizontal="center"/>
    </xf>
    <xf numFmtId="20" fontId="17" fillId="0" borderId="0" xfId="2" applyNumberFormat="1" applyFont="1" applyBorder="1" applyAlignment="1">
      <alignment horizontal="center"/>
    </xf>
    <xf numFmtId="20" fontId="17" fillId="0" borderId="10" xfId="2" applyNumberFormat="1" applyFont="1" applyBorder="1" applyAlignment="1">
      <alignment horizontal="center"/>
    </xf>
    <xf numFmtId="20" fontId="17" fillId="0" borderId="16" xfId="2" applyNumberFormat="1" applyFont="1" applyBorder="1" applyAlignment="1">
      <alignment horizontal="center"/>
    </xf>
    <xf numFmtId="0" fontId="17" fillId="0" borderId="14" xfId="2" applyFont="1" applyBorder="1" applyAlignment="1">
      <alignment horizontal="center"/>
    </xf>
    <xf numFmtId="0" fontId="17" fillId="0" borderId="15" xfId="2" applyFont="1" applyBorder="1" applyAlignment="1">
      <alignment horizontal="left"/>
    </xf>
    <xf numFmtId="0" fontId="17" fillId="0" borderId="5" xfId="2" applyFont="1" applyBorder="1" applyAlignment="1">
      <alignment horizontal="center"/>
    </xf>
    <xf numFmtId="0" fontId="17" fillId="0" borderId="15" xfId="2" applyFont="1" applyBorder="1" applyAlignment="1">
      <alignment horizontal="center"/>
    </xf>
    <xf numFmtId="0" fontId="17" fillId="0" borderId="11" xfId="2" applyFont="1" applyBorder="1" applyAlignment="1">
      <alignment horizontal="left"/>
    </xf>
    <xf numFmtId="0" fontId="17" fillId="0" borderId="14" xfId="2" applyFont="1" applyBorder="1" applyAlignment="1">
      <alignment horizontal="left"/>
    </xf>
    <xf numFmtId="20" fontId="19" fillId="0" borderId="16" xfId="2" applyNumberFormat="1" applyFont="1" applyBorder="1" applyAlignment="1">
      <alignment horizontal="center"/>
    </xf>
    <xf numFmtId="0" fontId="18" fillId="0" borderId="14" xfId="2" applyFont="1" applyBorder="1" applyAlignment="1">
      <alignment horizontal="center"/>
    </xf>
    <xf numFmtId="0" fontId="18" fillId="0" borderId="11" xfId="2" applyFont="1" applyBorder="1" applyAlignment="1">
      <alignment horizontal="left"/>
    </xf>
    <xf numFmtId="0" fontId="17" fillId="0" borderId="4" xfId="2" applyFont="1" applyBorder="1" applyAlignment="1">
      <alignment horizontal="center"/>
    </xf>
    <xf numFmtId="0" fontId="17" fillId="0" borderId="7" xfId="2" applyFont="1" applyBorder="1" applyAlignment="1">
      <alignment horizontal="center"/>
    </xf>
    <xf numFmtId="0" fontId="17" fillId="0" borderId="2" xfId="2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14" fillId="0" borderId="0" xfId="2" applyFont="1" applyAlignment="1">
      <alignment horizontal="center"/>
    </xf>
    <xf numFmtId="0" fontId="17" fillId="0" borderId="0" xfId="15" applyFill="1" applyBorder="1" applyAlignment="1">
      <alignment horizontal="center"/>
    </xf>
    <xf numFmtId="0" fontId="22" fillId="0" borderId="0" xfId="2" applyFont="1" applyFill="1" applyBorder="1" applyAlignment="1">
      <alignment horizontal="center"/>
    </xf>
    <xf numFmtId="20" fontId="17" fillId="0" borderId="16" xfId="15" applyNumberFormat="1" applyBorder="1" applyAlignment="1">
      <alignment horizontal="center"/>
    </xf>
    <xf numFmtId="0" fontId="15" fillId="0" borderId="6" xfId="15" applyFont="1" applyFill="1" applyBorder="1" applyAlignment="1">
      <alignment horizontal="center"/>
    </xf>
    <xf numFmtId="14" fontId="15" fillId="0" borderId="6" xfId="15" applyNumberFormat="1" applyFont="1" applyFill="1" applyBorder="1" applyAlignment="1">
      <alignment horizontal="center"/>
    </xf>
    <xf numFmtId="0" fontId="17" fillId="0" borderId="6" xfId="2" applyFont="1" applyFill="1" applyBorder="1"/>
    <xf numFmtId="0" fontId="13" fillId="0" borderId="6" xfId="2" applyFont="1" applyFill="1" applyBorder="1" applyAlignment="1">
      <alignment horizontal="center"/>
    </xf>
    <xf numFmtId="0" fontId="17" fillId="0" borderId="0" xfId="15" applyBorder="1" applyAlignment="1">
      <alignment horizontal="center"/>
    </xf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1" fontId="18" fillId="0" borderId="8" xfId="2" quotePrefix="1" applyNumberFormat="1" applyFont="1" applyFill="1" applyBorder="1" applyAlignment="1">
      <alignment horizontal="center"/>
    </xf>
    <xf numFmtId="20" fontId="15" fillId="0" borderId="0" xfId="15" applyNumberFormat="1" applyFont="1" applyFill="1" applyBorder="1" applyAlignment="1">
      <alignment horizontal="center"/>
    </xf>
    <xf numFmtId="0" fontId="0" fillId="0" borderId="0" xfId="0" applyFill="1" applyBorder="1"/>
    <xf numFmtId="20" fontId="17" fillId="0" borderId="0" xfId="15" applyNumberFormat="1" applyAlignment="1">
      <alignment horizontal="center"/>
    </xf>
    <xf numFmtId="0" fontId="17" fillId="0" borderId="0" xfId="15" applyNumberFormat="1" applyBorder="1" applyAlignment="1">
      <alignment horizontal="center"/>
    </xf>
    <xf numFmtId="0" fontId="17" fillId="0" borderId="0" xfId="2" applyFont="1" applyFill="1"/>
    <xf numFmtId="0" fontId="17" fillId="0" borderId="0" xfId="2" applyFont="1" applyFill="1" applyBorder="1" applyAlignment="1">
      <alignment horizontal="center"/>
    </xf>
    <xf numFmtId="0" fontId="11" fillId="0" borderId="0" xfId="0" applyFont="1"/>
    <xf numFmtId="1" fontId="17" fillId="0" borderId="0" xfId="15" applyNumberFormat="1" applyAlignment="1">
      <alignment horizontal="center"/>
    </xf>
    <xf numFmtId="20" fontId="20" fillId="0" borderId="0" xfId="15" applyNumberFormat="1" applyFont="1" applyAlignment="1">
      <alignment horizontal="center"/>
    </xf>
    <xf numFmtId="0" fontId="12" fillId="0" borderId="0" xfId="0" applyFont="1"/>
    <xf numFmtId="0" fontId="12" fillId="0" borderId="20" xfId="0" applyFont="1" applyBorder="1" applyAlignment="1">
      <alignment horizontal="center"/>
    </xf>
    <xf numFmtId="0" fontId="24" fillId="0" borderId="10" xfId="0" applyFont="1" applyBorder="1"/>
    <xf numFmtId="0" fontId="24" fillId="0" borderId="12" xfId="0" applyFont="1" applyBorder="1"/>
    <xf numFmtId="0" fontId="24" fillId="0" borderId="15" xfId="0" applyFont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/>
    </xf>
    <xf numFmtId="0" fontId="15" fillId="0" borderId="0" xfId="15" applyFont="1" applyFill="1" applyBorder="1" applyAlignment="1">
      <alignment horizontal="center"/>
    </xf>
    <xf numFmtId="20" fontId="11" fillId="0" borderId="0" xfId="3" applyNumberFormat="1" applyFill="1" applyBorder="1" applyAlignment="1">
      <alignment horizontal="center"/>
    </xf>
    <xf numFmtId="20" fontId="11" fillId="0" borderId="0" xfId="0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0" fillId="0" borderId="0" xfId="0" applyFill="1"/>
    <xf numFmtId="0" fontId="12" fillId="0" borderId="2" xfId="0" applyFont="1" applyFill="1" applyBorder="1"/>
    <xf numFmtId="0" fontId="12" fillId="0" borderId="3" xfId="0" applyFont="1" applyFill="1" applyBorder="1"/>
    <xf numFmtId="0" fontId="12" fillId="0" borderId="13" xfId="0" applyFont="1" applyFill="1" applyBorder="1"/>
    <xf numFmtId="1" fontId="17" fillId="0" borderId="0" xfId="15" applyNumberFormat="1" applyFill="1" applyAlignment="1">
      <alignment horizontal="center"/>
    </xf>
    <xf numFmtId="0" fontId="15" fillId="0" borderId="0" xfId="15" applyFont="1" applyFill="1" applyAlignment="1">
      <alignment horizontal="left"/>
    </xf>
    <xf numFmtId="20" fontId="15" fillId="0" borderId="0" xfId="15" applyNumberFormat="1" applyFont="1" applyFill="1" applyAlignment="1">
      <alignment horizontal="center"/>
    </xf>
    <xf numFmtId="0" fontId="23" fillId="0" borderId="0" xfId="20" applyFont="1" applyFill="1" applyAlignment="1">
      <alignment horizontal="center"/>
    </xf>
    <xf numFmtId="20" fontId="0" fillId="0" borderId="24" xfId="0" applyNumberFormat="1" applyBorder="1"/>
    <xf numFmtId="20" fontId="0" fillId="0" borderId="1" xfId="0" applyNumberFormat="1" applyBorder="1"/>
    <xf numFmtId="20" fontId="0" fillId="0" borderId="25" xfId="0" applyNumberFormat="1" applyBorder="1"/>
    <xf numFmtId="0" fontId="25" fillId="0" borderId="5" xfId="0" applyFont="1" applyBorder="1"/>
    <xf numFmtId="0" fontId="25" fillId="0" borderId="6" xfId="0" applyFont="1" applyBorder="1"/>
    <xf numFmtId="0" fontId="26" fillId="0" borderId="6" xfId="0" applyFont="1" applyBorder="1"/>
    <xf numFmtId="0" fontId="25" fillId="0" borderId="9" xfId="0" applyFont="1" applyBorder="1"/>
    <xf numFmtId="0" fontId="27" fillId="0" borderId="6" xfId="0" applyFont="1" applyBorder="1"/>
    <xf numFmtId="20" fontId="28" fillId="0" borderId="0" xfId="0" applyNumberFormat="1" applyFont="1" applyFill="1" applyBorder="1" applyAlignment="1">
      <alignment horizontal="center"/>
    </xf>
    <xf numFmtId="20" fontId="20" fillId="0" borderId="2" xfId="15" applyNumberFormat="1" applyFont="1" applyFill="1" applyBorder="1" applyAlignment="1">
      <alignment horizontal="center"/>
    </xf>
    <xf numFmtId="20" fontId="20" fillId="0" borderId="13" xfId="15" applyNumberFormat="1" applyFont="1" applyFill="1" applyBorder="1" applyAlignment="1">
      <alignment horizontal="center"/>
    </xf>
    <xf numFmtId="0" fontId="12" fillId="0" borderId="0" xfId="0" applyFont="1" applyFill="1" applyBorder="1"/>
    <xf numFmtId="20" fontId="0" fillId="0" borderId="0" xfId="0" applyNumberFormat="1" applyBorder="1"/>
    <xf numFmtId="0" fontId="23" fillId="0" borderId="0" xfId="20" applyFont="1" applyFill="1" applyBorder="1" applyAlignment="1">
      <alignment horizontal="center"/>
    </xf>
    <xf numFmtId="1" fontId="17" fillId="0" borderId="0" xfId="15" applyNumberFormat="1" applyFill="1" applyBorder="1" applyAlignment="1">
      <alignment horizontal="center"/>
    </xf>
    <xf numFmtId="1" fontId="17" fillId="0" borderId="0" xfId="15" applyNumberFormat="1" applyBorder="1" applyAlignment="1">
      <alignment horizontal="center"/>
    </xf>
    <xf numFmtId="0" fontId="14" fillId="0" borderId="0" xfId="2" applyFont="1" applyBorder="1" applyAlignment="1">
      <alignment horizontal="center"/>
    </xf>
    <xf numFmtId="0" fontId="30" fillId="2" borderId="0" xfId="2" applyFont="1" applyFill="1" applyAlignment="1">
      <alignment horizontal="center"/>
    </xf>
    <xf numFmtId="20" fontId="0" fillId="0" borderId="20" xfId="0" applyNumberFormat="1" applyBorder="1"/>
    <xf numFmtId="0" fontId="24" fillId="0" borderId="0" xfId="0" applyFont="1" applyBorder="1"/>
    <xf numFmtId="0" fontId="30" fillId="0" borderId="0" xfId="2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center"/>
    </xf>
    <xf numFmtId="20" fontId="11" fillId="4" borderId="28" xfId="0" applyNumberFormat="1" applyFont="1" applyFill="1" applyBorder="1" applyAlignment="1">
      <alignment horizontal="center"/>
    </xf>
    <xf numFmtId="20" fontId="11" fillId="0" borderId="29" xfId="0" applyNumberFormat="1" applyFont="1" applyBorder="1" applyAlignment="1">
      <alignment horizontal="center"/>
    </xf>
    <xf numFmtId="20" fontId="0" fillId="0" borderId="30" xfId="0" applyNumberFormat="1" applyBorder="1" applyAlignment="1">
      <alignment horizontal="center"/>
    </xf>
    <xf numFmtId="20" fontId="0" fillId="0" borderId="31" xfId="0" applyNumberFormat="1" applyBorder="1" applyAlignment="1">
      <alignment horizontal="center"/>
    </xf>
    <xf numFmtId="20" fontId="15" fillId="2" borderId="3" xfId="15" applyNumberFormat="1" applyFont="1" applyFill="1" applyBorder="1" applyAlignment="1">
      <alignment horizontal="center"/>
    </xf>
    <xf numFmtId="0" fontId="17" fillId="2" borderId="3" xfId="15" applyFill="1" applyBorder="1" applyAlignment="1">
      <alignment horizontal="center"/>
    </xf>
    <xf numFmtId="0" fontId="17" fillId="2" borderId="13" xfId="15" applyFill="1" applyBorder="1" applyAlignment="1">
      <alignment horizontal="center"/>
    </xf>
    <xf numFmtId="0" fontId="12" fillId="2" borderId="3" xfId="0" applyFont="1" applyFill="1" applyBorder="1"/>
    <xf numFmtId="20" fontId="20" fillId="2" borderId="13" xfId="15" applyNumberFormat="1" applyFont="1" applyFill="1" applyBorder="1" applyAlignment="1">
      <alignment horizontal="center"/>
    </xf>
    <xf numFmtId="0" fontId="12" fillId="2" borderId="13" xfId="0" applyFont="1" applyFill="1" applyBorder="1"/>
    <xf numFmtId="0" fontId="0" fillId="2" borderId="3" xfId="0" applyFill="1" applyBorder="1"/>
    <xf numFmtId="0" fontId="32" fillId="0" borderId="0" xfId="3" applyFont="1" applyFill="1" applyBorder="1" applyAlignment="1">
      <alignment horizontal="center"/>
    </xf>
    <xf numFmtId="0" fontId="11" fillId="0" borderId="0" xfId="0" applyFont="1" applyFill="1" applyBorder="1"/>
    <xf numFmtId="0" fontId="21" fillId="0" borderId="0" xfId="2" applyFont="1" applyFill="1" applyBorder="1" applyAlignment="1">
      <alignment horizontal="center"/>
    </xf>
    <xf numFmtId="0" fontId="12" fillId="0" borderId="15" xfId="0" applyFont="1" applyFill="1" applyBorder="1"/>
    <xf numFmtId="0" fontId="12" fillId="0" borderId="10" xfId="0" applyFont="1" applyFill="1" applyBorder="1"/>
    <xf numFmtId="20" fontId="15" fillId="2" borderId="13" xfId="15" applyNumberFormat="1" applyFont="1" applyFill="1" applyBorder="1" applyAlignment="1">
      <alignment horizontal="center"/>
    </xf>
    <xf numFmtId="20" fontId="20" fillId="2" borderId="2" xfId="15" applyNumberFormat="1" applyFont="1" applyFill="1" applyBorder="1" applyAlignment="1">
      <alignment horizontal="center"/>
    </xf>
    <xf numFmtId="0" fontId="14" fillId="0" borderId="0" xfId="2" applyFont="1"/>
    <xf numFmtId="20" fontId="20" fillId="2" borderId="3" xfId="15" applyNumberFormat="1" applyFont="1" applyFill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37" fillId="0" borderId="0" xfId="2" applyFont="1" applyAlignment="1">
      <alignment horizontal="center"/>
    </xf>
    <xf numFmtId="0" fontId="36" fillId="2" borderId="19" xfId="15" applyFont="1" applyFill="1" applyBorder="1" applyAlignment="1">
      <alignment horizontal="left"/>
    </xf>
    <xf numFmtId="0" fontId="39" fillId="2" borderId="9" xfId="2" applyFont="1" applyFill="1" applyBorder="1"/>
    <xf numFmtId="0" fontId="36" fillId="2" borderId="9" xfId="2" applyFont="1" applyFill="1" applyBorder="1"/>
    <xf numFmtId="0" fontId="40" fillId="0" borderId="0" xfId="2" applyFont="1" applyAlignment="1">
      <alignment horizontal="center"/>
    </xf>
    <xf numFmtId="0" fontId="41" fillId="2" borderId="9" xfId="2" applyFont="1" applyFill="1" applyBorder="1"/>
    <xf numFmtId="0" fontId="40" fillId="0" borderId="0" xfId="2" applyFont="1" applyAlignment="1">
      <alignment horizontal="right"/>
    </xf>
    <xf numFmtId="0" fontId="17" fillId="0" borderId="0" xfId="2" applyFont="1" applyBorder="1" applyAlignment="1">
      <alignment horizontal="right"/>
    </xf>
    <xf numFmtId="0" fontId="17" fillId="0" borderId="0" xfId="2" applyFont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0" fontId="12" fillId="0" borderId="0" xfId="3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2" fontId="21" fillId="0" borderId="0" xfId="2" applyNumberFormat="1" applyFont="1" applyFill="1" applyBorder="1" applyAlignment="1">
      <alignment horizontal="right"/>
    </xf>
    <xf numFmtId="0" fontId="37" fillId="0" borderId="0" xfId="2" applyFont="1" applyAlignment="1">
      <alignment horizontal="right"/>
    </xf>
    <xf numFmtId="0" fontId="34" fillId="0" borderId="0" xfId="0" applyFont="1" applyFill="1" applyBorder="1" applyAlignment="1">
      <alignment horizontal="center"/>
    </xf>
    <xf numFmtId="0" fontId="40" fillId="0" borderId="0" xfId="2" applyFont="1" applyAlignment="1"/>
    <xf numFmtId="20" fontId="43" fillId="0" borderId="2" xfId="15" applyNumberFormat="1" applyFont="1" applyFill="1" applyBorder="1" applyAlignment="1">
      <alignment horizontal="center"/>
    </xf>
    <xf numFmtId="20" fontId="43" fillId="0" borderId="13" xfId="15" applyNumberFormat="1" applyFont="1" applyFill="1" applyBorder="1" applyAlignment="1">
      <alignment horizontal="center"/>
    </xf>
    <xf numFmtId="1" fontId="31" fillId="0" borderId="0" xfId="15" applyNumberFormat="1" applyFont="1" applyAlignment="1">
      <alignment horizontal="center"/>
    </xf>
    <xf numFmtId="2" fontId="45" fillId="0" borderId="0" xfId="2" applyNumberFormat="1" applyFont="1" applyFill="1" applyBorder="1" applyAlignment="1">
      <alignment horizontal="center"/>
    </xf>
    <xf numFmtId="0" fontId="31" fillId="0" borderId="0" xfId="2" applyFont="1" applyAlignment="1">
      <alignment horizontal="center"/>
    </xf>
    <xf numFmtId="0" fontId="34" fillId="0" borderId="2" xfId="0" applyFont="1" applyFill="1" applyBorder="1"/>
    <xf numFmtId="0" fontId="34" fillId="0" borderId="3" xfId="0" applyFont="1" applyFill="1" applyBorder="1"/>
    <xf numFmtId="0" fontId="34" fillId="0" borderId="13" xfId="0" applyFont="1" applyFill="1" applyBorder="1"/>
    <xf numFmtId="1" fontId="31" fillId="0" borderId="0" xfId="15" applyNumberFormat="1" applyFont="1" applyFill="1" applyAlignment="1">
      <alignment horizontal="center"/>
    </xf>
    <xf numFmtId="0" fontId="31" fillId="0" borderId="0" xfId="15" applyFont="1" applyAlignment="1">
      <alignment horizontal="center"/>
    </xf>
    <xf numFmtId="0" fontId="44" fillId="0" borderId="0" xfId="0" applyFont="1"/>
    <xf numFmtId="20" fontId="43" fillId="0" borderId="0" xfId="15" applyNumberFormat="1" applyFont="1" applyAlignment="1">
      <alignment horizontal="center"/>
    </xf>
    <xf numFmtId="2" fontId="45" fillId="0" borderId="0" xfId="2" applyNumberFormat="1" applyFont="1" applyFill="1" applyAlignment="1">
      <alignment horizontal="center"/>
    </xf>
    <xf numFmtId="0" fontId="32" fillId="0" borderId="0" xfId="0" applyFont="1"/>
    <xf numFmtId="0" fontId="32" fillId="0" borderId="20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/>
    <xf numFmtId="0" fontId="32" fillId="0" borderId="0" xfId="0" applyFont="1" applyFill="1" applyBorder="1" applyAlignment="1">
      <alignment horizontal="center" vertical="center"/>
    </xf>
    <xf numFmtId="0" fontId="33" fillId="0" borderId="0" xfId="0" applyFont="1"/>
    <xf numFmtId="0" fontId="46" fillId="0" borderId="10" xfId="0" applyFont="1" applyBorder="1"/>
    <xf numFmtId="20" fontId="33" fillId="0" borderId="0" xfId="3" applyNumberFormat="1" applyFont="1" applyFill="1" applyBorder="1" applyAlignment="1">
      <alignment horizontal="center"/>
    </xf>
    <xf numFmtId="0" fontId="47" fillId="0" borderId="5" xfId="0" applyFont="1" applyBorder="1"/>
    <xf numFmtId="20" fontId="33" fillId="0" borderId="0" xfId="0" applyNumberFormat="1" applyFont="1" applyFill="1" applyBorder="1" applyAlignment="1">
      <alignment horizontal="center"/>
    </xf>
    <xf numFmtId="20" fontId="33" fillId="0" borderId="25" xfId="0" applyNumberFormat="1" applyFont="1" applyBorder="1"/>
    <xf numFmtId="0" fontId="47" fillId="0" borderId="6" xfId="0" applyFont="1" applyBorder="1"/>
    <xf numFmtId="20" fontId="33" fillId="0" borderId="1" xfId="0" applyNumberFormat="1" applyFont="1" applyBorder="1"/>
    <xf numFmtId="0" fontId="48" fillId="0" borderId="6" xfId="0" applyFont="1" applyBorder="1"/>
    <xf numFmtId="20" fontId="48" fillId="0" borderId="0" xfId="0" applyNumberFormat="1" applyFont="1" applyFill="1" applyBorder="1" applyAlignment="1">
      <alignment horizontal="center"/>
    </xf>
    <xf numFmtId="0" fontId="17" fillId="0" borderId="0" xfId="15" applyFont="1" applyFill="1" applyBorder="1" applyAlignment="1">
      <alignment horizontal="center"/>
    </xf>
    <xf numFmtId="0" fontId="33" fillId="0" borderId="0" xfId="3" applyFont="1" applyFill="1" applyBorder="1"/>
    <xf numFmtId="0" fontId="46" fillId="0" borderId="12" xfId="0" applyFont="1" applyBorder="1"/>
    <xf numFmtId="20" fontId="33" fillId="0" borderId="24" xfId="0" applyNumberFormat="1" applyFont="1" applyBorder="1"/>
    <xf numFmtId="0" fontId="33" fillId="0" borderId="0" xfId="3" applyFont="1" applyAlignment="1">
      <alignment horizontal="left"/>
    </xf>
    <xf numFmtId="0" fontId="47" fillId="0" borderId="9" xfId="0" applyFont="1" applyBorder="1"/>
    <xf numFmtId="0" fontId="46" fillId="0" borderId="15" xfId="0" applyFont="1" applyBorder="1"/>
    <xf numFmtId="20" fontId="33" fillId="0" borderId="26" xfId="0" applyNumberFormat="1" applyFont="1" applyBorder="1" applyAlignment="1">
      <alignment horizontal="center"/>
    </xf>
    <xf numFmtId="20" fontId="33" fillId="0" borderId="21" xfId="0" applyNumberFormat="1" applyFont="1" applyBorder="1" applyAlignment="1">
      <alignment horizontal="center"/>
    </xf>
    <xf numFmtId="0" fontId="47" fillId="0" borderId="10" xfId="0" applyFont="1" applyBorder="1"/>
    <xf numFmtId="0" fontId="32" fillId="0" borderId="0" xfId="0" applyFont="1" applyBorder="1" applyAlignment="1">
      <alignment horizontal="center"/>
    </xf>
    <xf numFmtId="20" fontId="33" fillId="0" borderId="0" xfId="0" applyNumberFormat="1" applyFont="1" applyBorder="1" applyAlignment="1">
      <alignment horizontal="center"/>
    </xf>
    <xf numFmtId="20" fontId="33" fillId="0" borderId="11" xfId="0" applyNumberFormat="1" applyFont="1" applyFill="1" applyBorder="1" applyAlignment="1">
      <alignment horizontal="center"/>
    </xf>
    <xf numFmtId="20" fontId="33" fillId="0" borderId="11" xfId="3" applyNumberFormat="1" applyFont="1" applyFill="1" applyBorder="1" applyAlignment="1">
      <alignment horizontal="center"/>
    </xf>
    <xf numFmtId="20" fontId="33" fillId="0" borderId="35" xfId="3" applyNumberFormat="1" applyFont="1" applyFill="1" applyBorder="1" applyAlignment="1">
      <alignment horizontal="center"/>
    </xf>
    <xf numFmtId="20" fontId="33" fillId="0" borderId="35" xfId="0" applyNumberFormat="1" applyFont="1" applyFill="1" applyBorder="1" applyAlignment="1">
      <alignment horizontal="center"/>
    </xf>
    <xf numFmtId="20" fontId="33" fillId="0" borderId="36" xfId="0" applyNumberFormat="1" applyFont="1" applyBorder="1" applyAlignment="1">
      <alignment horizontal="center"/>
    </xf>
    <xf numFmtId="0" fontId="33" fillId="0" borderId="11" xfId="0" applyFont="1" applyBorder="1"/>
    <xf numFmtId="20" fontId="49" fillId="0" borderId="0" xfId="0" applyNumberFormat="1" applyFont="1" applyBorder="1" applyAlignment="1">
      <alignment horizontal="center"/>
    </xf>
    <xf numFmtId="20" fontId="33" fillId="0" borderId="35" xfId="0" applyNumberFormat="1" applyFont="1" applyBorder="1" applyAlignment="1">
      <alignment horizontal="center"/>
    </xf>
    <xf numFmtId="0" fontId="17" fillId="0" borderId="11" xfId="2" applyFont="1" applyBorder="1" applyAlignment="1">
      <alignment horizontal="center"/>
    </xf>
    <xf numFmtId="20" fontId="33" fillId="0" borderId="34" xfId="0" applyNumberFormat="1" applyFont="1" applyBorder="1"/>
    <xf numFmtId="20" fontId="33" fillId="0" borderId="37" xfId="0" applyNumberFormat="1" applyFont="1" applyBorder="1"/>
    <xf numFmtId="20" fontId="33" fillId="0" borderId="38" xfId="0" applyNumberFormat="1" applyFont="1" applyBorder="1"/>
    <xf numFmtId="0" fontId="17" fillId="0" borderId="10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35" xfId="2" applyFont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7" fillId="0" borderId="38" xfId="2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32" xfId="2" applyFont="1" applyBorder="1" applyAlignment="1">
      <alignment horizontal="center"/>
    </xf>
    <xf numFmtId="0" fontId="17" fillId="0" borderId="20" xfId="2" applyFont="1" applyBorder="1" applyAlignment="1">
      <alignment horizontal="center"/>
    </xf>
    <xf numFmtId="0" fontId="17" fillId="0" borderId="22" xfId="2" applyFont="1" applyBorder="1" applyAlignment="1">
      <alignment horizontal="center"/>
    </xf>
    <xf numFmtId="20" fontId="33" fillId="0" borderId="16" xfId="3" applyNumberFormat="1" applyFont="1" applyFill="1" applyBorder="1" applyAlignment="1">
      <alignment horizontal="center"/>
    </xf>
    <xf numFmtId="20" fontId="33" fillId="0" borderId="16" xfId="0" applyNumberFormat="1" applyFont="1" applyFill="1" applyBorder="1" applyAlignment="1">
      <alignment horizontal="center"/>
    </xf>
    <xf numFmtId="0" fontId="33" fillId="0" borderId="16" xfId="3" applyFont="1" applyFill="1" applyBorder="1"/>
    <xf numFmtId="0" fontId="32" fillId="0" borderId="16" xfId="3" applyFont="1" applyFill="1" applyBorder="1" applyAlignment="1">
      <alignment horizontal="center"/>
    </xf>
    <xf numFmtId="0" fontId="33" fillId="0" borderId="10" xfId="3" applyFont="1" applyBorder="1" applyAlignment="1">
      <alignment horizontal="left"/>
    </xf>
    <xf numFmtId="0" fontId="33" fillId="0" borderId="12" xfId="3" applyFont="1" applyBorder="1" applyAlignment="1">
      <alignment horizontal="left"/>
    </xf>
    <xf numFmtId="20" fontId="33" fillId="0" borderId="0" xfId="3" applyNumberFormat="1" applyFont="1" applyBorder="1" applyAlignment="1">
      <alignment horizontal="center"/>
    </xf>
    <xf numFmtId="0" fontId="33" fillId="0" borderId="35" xfId="3" applyFont="1" applyBorder="1" applyAlignment="1">
      <alignment horizontal="left"/>
    </xf>
    <xf numFmtId="20" fontId="33" fillId="0" borderId="14" xfId="0" applyNumberFormat="1" applyFont="1" applyBorder="1" applyAlignment="1">
      <alignment horizontal="center"/>
    </xf>
    <xf numFmtId="20" fontId="33" fillId="0" borderId="16" xfId="0" applyNumberFormat="1" applyFont="1" applyBorder="1" applyAlignment="1">
      <alignment horizontal="center"/>
    </xf>
    <xf numFmtId="20" fontId="33" fillId="0" borderId="16" xfId="0" applyNumberFormat="1" applyFont="1" applyBorder="1"/>
    <xf numFmtId="20" fontId="33" fillId="0" borderId="16" xfId="3" applyNumberFormat="1" applyFont="1" applyBorder="1" applyAlignment="1">
      <alignment horizontal="center"/>
    </xf>
    <xf numFmtId="20" fontId="33" fillId="0" borderId="17" xfId="3" applyNumberFormat="1" applyFont="1" applyBorder="1" applyAlignment="1">
      <alignment horizontal="center"/>
    </xf>
    <xf numFmtId="20" fontId="33" fillId="0" borderId="6" xfId="3" applyNumberFormat="1" applyFont="1" applyFill="1" applyBorder="1" applyAlignment="1">
      <alignment horizontal="center"/>
    </xf>
    <xf numFmtId="0" fontId="40" fillId="0" borderId="23" xfId="2" applyFont="1" applyBorder="1" applyAlignment="1"/>
    <xf numFmtId="0" fontId="40" fillId="0" borderId="16" xfId="2" applyFont="1" applyBorder="1" applyAlignment="1"/>
    <xf numFmtId="0" fontId="17" fillId="0" borderId="0" xfId="2" applyFont="1" applyAlignment="1"/>
    <xf numFmtId="0" fontId="32" fillId="0" borderId="15" xfId="0" applyFont="1" applyFill="1" applyBorder="1"/>
    <xf numFmtId="0" fontId="17" fillId="0" borderId="0" xfId="15" applyFont="1" applyAlignment="1">
      <alignment horizontal="center"/>
    </xf>
    <xf numFmtId="0" fontId="32" fillId="0" borderId="21" xfId="0" applyFont="1" applyBorder="1"/>
    <xf numFmtId="0" fontId="20" fillId="0" borderId="0" xfId="15" applyFont="1" applyFill="1" applyBorder="1" applyAlignment="1">
      <alignment horizontal="center"/>
    </xf>
    <xf numFmtId="0" fontId="46" fillId="0" borderId="2" xfId="0" applyFont="1" applyBorder="1"/>
    <xf numFmtId="20" fontId="33" fillId="0" borderId="13" xfId="0" applyNumberFormat="1" applyFont="1" applyBorder="1" applyAlignment="1">
      <alignment horizontal="center"/>
    </xf>
    <xf numFmtId="20" fontId="33" fillId="0" borderId="37" xfId="0" applyNumberFormat="1" applyFont="1" applyBorder="1" applyAlignment="1">
      <alignment horizontal="center"/>
    </xf>
    <xf numFmtId="20" fontId="33" fillId="0" borderId="38" xfId="0" applyNumberFormat="1" applyFont="1" applyBorder="1" applyAlignment="1">
      <alignment horizontal="center"/>
    </xf>
    <xf numFmtId="0" fontId="40" fillId="0" borderId="38" xfId="2" applyFont="1" applyBorder="1" applyAlignment="1"/>
    <xf numFmtId="20" fontId="33" fillId="0" borderId="32" xfId="0" applyNumberFormat="1" applyFont="1" applyBorder="1"/>
    <xf numFmtId="20" fontId="33" fillId="0" borderId="17" xfId="0" applyNumberFormat="1" applyFont="1" applyBorder="1" applyAlignment="1">
      <alignment horizontal="center"/>
    </xf>
    <xf numFmtId="0" fontId="40" fillId="0" borderId="0" xfId="2" applyFont="1" applyBorder="1" applyAlignment="1"/>
    <xf numFmtId="0" fontId="47" fillId="0" borderId="15" xfId="0" applyFont="1" applyBorder="1"/>
    <xf numFmtId="0" fontId="12" fillId="2" borderId="2" xfId="0" applyFont="1" applyFill="1" applyBorder="1"/>
    <xf numFmtId="1" fontId="17" fillId="2" borderId="3" xfId="15" applyNumberFormat="1" applyFill="1" applyBorder="1" applyAlignment="1">
      <alignment horizontal="center"/>
    </xf>
    <xf numFmtId="1" fontId="17" fillId="2" borderId="13" xfId="15" applyNumberFormat="1" applyFill="1" applyBorder="1" applyAlignment="1">
      <alignment horizontal="center"/>
    </xf>
    <xf numFmtId="20" fontId="0" fillId="0" borderId="34" xfId="0" applyNumberFormat="1" applyBorder="1"/>
    <xf numFmtId="20" fontId="0" fillId="0" borderId="37" xfId="0" applyNumberFormat="1" applyBorder="1"/>
    <xf numFmtId="20" fontId="0" fillId="0" borderId="38" xfId="0" applyNumberFormat="1" applyBorder="1"/>
    <xf numFmtId="20" fontId="0" fillId="0" borderId="32" xfId="0" applyNumberFormat="1" applyBorder="1"/>
    <xf numFmtId="20" fontId="0" fillId="0" borderId="14" xfId="0" applyNumberFormat="1" applyBorder="1"/>
    <xf numFmtId="20" fontId="0" fillId="0" borderId="16" xfId="0" applyNumberFormat="1" applyBorder="1"/>
    <xf numFmtId="0" fontId="17" fillId="0" borderId="16" xfId="2" applyFont="1" applyBorder="1" applyAlignment="1">
      <alignment horizontal="center"/>
    </xf>
    <xf numFmtId="0" fontId="17" fillId="0" borderId="17" xfId="2" applyFont="1" applyBorder="1" applyAlignment="1">
      <alignment horizontal="center"/>
    </xf>
    <xf numFmtId="20" fontId="11" fillId="0" borderId="11" xfId="0" applyNumberFormat="1" applyFont="1" applyFill="1" applyBorder="1" applyAlignment="1">
      <alignment horizontal="center"/>
    </xf>
    <xf numFmtId="20" fontId="11" fillId="0" borderId="35" xfId="0" applyNumberFormat="1" applyFont="1" applyFill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14" fillId="0" borderId="35" xfId="2" applyFon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51" fillId="0" borderId="15" xfId="0" applyFont="1" applyBorder="1"/>
    <xf numFmtId="20" fontId="44" fillId="0" borderId="37" xfId="0" applyNumberFormat="1" applyFont="1" applyBorder="1"/>
    <xf numFmtId="0" fontId="52" fillId="0" borderId="5" xfId="0" applyFont="1" applyBorder="1"/>
    <xf numFmtId="20" fontId="44" fillId="0" borderId="11" xfId="0" applyNumberFormat="1" applyFont="1" applyFill="1" applyBorder="1" applyAlignment="1">
      <alignment horizontal="center"/>
    </xf>
    <xf numFmtId="20" fontId="44" fillId="0" borderId="11" xfId="3" applyNumberFormat="1" applyFont="1" applyFill="1" applyBorder="1" applyAlignment="1">
      <alignment horizontal="center"/>
    </xf>
    <xf numFmtId="20" fontId="53" fillId="0" borderId="26" xfId="0" applyNumberFormat="1" applyFont="1" applyBorder="1" applyAlignment="1">
      <alignment horizontal="center"/>
    </xf>
    <xf numFmtId="0" fontId="31" fillId="0" borderId="11" xfId="2" applyFont="1" applyBorder="1" applyAlignment="1">
      <alignment horizontal="center"/>
    </xf>
    <xf numFmtId="20" fontId="44" fillId="0" borderId="34" xfId="0" applyNumberFormat="1" applyFont="1" applyBorder="1"/>
    <xf numFmtId="0" fontId="51" fillId="0" borderId="10" xfId="0" applyFont="1" applyBorder="1"/>
    <xf numFmtId="20" fontId="44" fillId="0" borderId="38" xfId="0" applyNumberFormat="1" applyFont="1" applyBorder="1"/>
    <xf numFmtId="0" fontId="52" fillId="0" borderId="6" xfId="0" applyFont="1" applyBorder="1"/>
    <xf numFmtId="20" fontId="44" fillId="0" borderId="0" xfId="0" applyNumberFormat="1" applyFont="1" applyFill="1" applyBorder="1" applyAlignment="1">
      <alignment horizontal="center"/>
    </xf>
    <xf numFmtId="20" fontId="44" fillId="0" borderId="0" xfId="3" applyNumberFormat="1" applyFont="1" applyFill="1" applyBorder="1" applyAlignment="1">
      <alignment horizontal="center"/>
    </xf>
    <xf numFmtId="20" fontId="53" fillId="0" borderId="21" xfId="0" applyNumberFormat="1" applyFont="1" applyBorder="1" applyAlignment="1">
      <alignment horizontal="center"/>
    </xf>
    <xf numFmtId="0" fontId="31" fillId="0" borderId="0" xfId="2" applyFont="1" applyBorder="1" applyAlignment="1">
      <alignment horizontal="center"/>
    </xf>
    <xf numFmtId="20" fontId="44" fillId="0" borderId="1" xfId="0" applyNumberFormat="1" applyFont="1" applyBorder="1"/>
    <xf numFmtId="0" fontId="54" fillId="0" borderId="6" xfId="0" applyFont="1" applyBorder="1"/>
    <xf numFmtId="20" fontId="54" fillId="0" borderId="0" xfId="0" applyNumberFormat="1" applyFont="1" applyFill="1" applyBorder="1" applyAlignment="1">
      <alignment horizontal="center"/>
    </xf>
    <xf numFmtId="0" fontId="31" fillId="0" borderId="0" xfId="15" applyFont="1" applyFill="1" applyBorder="1" applyAlignment="1">
      <alignment horizontal="center"/>
    </xf>
    <xf numFmtId="0" fontId="44" fillId="0" borderId="0" xfId="0" applyFont="1" applyFill="1" applyBorder="1"/>
    <xf numFmtId="0" fontId="31" fillId="0" borderId="35" xfId="2" applyFont="1" applyBorder="1" applyAlignment="1">
      <alignment horizontal="center"/>
    </xf>
    <xf numFmtId="0" fontId="31" fillId="0" borderId="10" xfId="2" applyFont="1" applyBorder="1" applyAlignment="1">
      <alignment horizontal="center"/>
    </xf>
    <xf numFmtId="0" fontId="31" fillId="0" borderId="38" xfId="2" applyFont="1" applyBorder="1" applyAlignment="1">
      <alignment horizontal="center"/>
    </xf>
    <xf numFmtId="0" fontId="44" fillId="0" borderId="12" xfId="3" applyFont="1" applyBorder="1" applyAlignment="1">
      <alignment horizontal="left"/>
    </xf>
    <xf numFmtId="0" fontId="31" fillId="0" borderId="32" xfId="2" applyFont="1" applyBorder="1" applyAlignment="1">
      <alignment horizontal="center"/>
    </xf>
    <xf numFmtId="0" fontId="44" fillId="0" borderId="11" xfId="3" applyFont="1" applyBorder="1" applyAlignment="1">
      <alignment horizontal="left"/>
    </xf>
    <xf numFmtId="0" fontId="44" fillId="0" borderId="11" xfId="0" applyFont="1" applyBorder="1"/>
    <xf numFmtId="20" fontId="44" fillId="0" borderId="35" xfId="0" applyNumberFormat="1" applyFont="1" applyFill="1" applyBorder="1" applyAlignment="1">
      <alignment horizontal="center"/>
    </xf>
    <xf numFmtId="20" fontId="44" fillId="0" borderId="35" xfId="3" applyNumberFormat="1" applyFont="1" applyFill="1" applyBorder="1" applyAlignment="1">
      <alignment horizontal="center"/>
    </xf>
    <xf numFmtId="20" fontId="44" fillId="0" borderId="14" xfId="0" applyNumberFormat="1" applyFont="1" applyBorder="1" applyAlignment="1">
      <alignment horizontal="center"/>
    </xf>
    <xf numFmtId="20" fontId="44" fillId="0" borderId="16" xfId="0" applyNumberFormat="1" applyFont="1" applyBorder="1" applyAlignment="1">
      <alignment horizontal="center"/>
    </xf>
    <xf numFmtId="0" fontId="45" fillId="0" borderId="0" xfId="2" applyFont="1" applyFill="1" applyBorder="1" applyAlignment="1">
      <alignment horizontal="center"/>
    </xf>
    <xf numFmtId="0" fontId="31" fillId="0" borderId="0" xfId="2" applyFont="1" applyFill="1" applyBorder="1" applyAlignment="1">
      <alignment horizontal="center"/>
    </xf>
    <xf numFmtId="0" fontId="52" fillId="0" borderId="9" xfId="0" applyFont="1" applyBorder="1"/>
    <xf numFmtId="20" fontId="44" fillId="0" borderId="17" xfId="0" applyNumberFormat="1" applyFont="1" applyBorder="1" applyAlignment="1">
      <alignment horizontal="center"/>
    </xf>
    <xf numFmtId="0" fontId="52" fillId="0" borderId="10" xfId="0" applyFont="1" applyBorder="1"/>
    <xf numFmtId="0" fontId="37" fillId="0" borderId="35" xfId="2" applyFont="1" applyBorder="1" applyAlignment="1">
      <alignment horizontal="right"/>
    </xf>
    <xf numFmtId="0" fontId="31" fillId="0" borderId="10" xfId="2" applyFont="1" applyBorder="1"/>
    <xf numFmtId="0" fontId="31" fillId="0" borderId="12" xfId="2" applyFont="1" applyBorder="1"/>
    <xf numFmtId="0" fontId="44" fillId="0" borderId="10" xfId="3" applyFont="1" applyBorder="1" applyAlignment="1">
      <alignment horizontal="left"/>
    </xf>
    <xf numFmtId="0" fontId="31" fillId="0" borderId="12" xfId="2" applyFont="1" applyBorder="1" applyAlignment="1">
      <alignment horizontal="center"/>
    </xf>
    <xf numFmtId="0" fontId="31" fillId="0" borderId="1" xfId="2" applyFont="1" applyBorder="1" applyAlignment="1">
      <alignment horizontal="center"/>
    </xf>
    <xf numFmtId="0" fontId="31" fillId="0" borderId="33" xfId="2" applyFont="1" applyBorder="1" applyAlignment="1">
      <alignment horizontal="center"/>
    </xf>
    <xf numFmtId="20" fontId="53" fillId="0" borderId="0" xfId="0" applyNumberFormat="1" applyFont="1" applyBorder="1" applyAlignment="1">
      <alignment horizontal="center"/>
    </xf>
    <xf numFmtId="20" fontId="44" fillId="0" borderId="0" xfId="0" applyNumberFormat="1" applyFont="1" applyBorder="1" applyAlignment="1">
      <alignment horizontal="center"/>
    </xf>
    <xf numFmtId="20" fontId="29" fillId="0" borderId="37" xfId="0" applyNumberFormat="1" applyFont="1" applyBorder="1" applyAlignment="1">
      <alignment horizontal="center"/>
    </xf>
    <xf numFmtId="20" fontId="29" fillId="0" borderId="38" xfId="0" applyNumberFormat="1" applyFont="1" applyBorder="1" applyAlignment="1">
      <alignment horizontal="center"/>
    </xf>
    <xf numFmtId="20" fontId="0" fillId="0" borderId="32" xfId="0" applyNumberFormat="1" applyBorder="1" applyAlignment="1">
      <alignment horizontal="center"/>
    </xf>
    <xf numFmtId="20" fontId="0" fillId="0" borderId="37" xfId="0" applyNumberFormat="1" applyBorder="1" applyAlignment="1">
      <alignment horizontal="center"/>
    </xf>
    <xf numFmtId="20" fontId="0" fillId="0" borderId="38" xfId="0" applyNumberFormat="1" applyBorder="1" applyAlignment="1">
      <alignment horizontal="center"/>
    </xf>
    <xf numFmtId="20" fontId="0" fillId="0" borderId="11" xfId="0" applyNumberFormat="1" applyBorder="1"/>
    <xf numFmtId="0" fontId="56" fillId="0" borderId="0" xfId="2" applyFont="1" applyAlignment="1">
      <alignment horizontal="center"/>
    </xf>
    <xf numFmtId="2" fontId="22" fillId="0" borderId="0" xfId="2" applyNumberFormat="1" applyFont="1" applyFill="1" applyAlignment="1">
      <alignment horizontal="center"/>
    </xf>
    <xf numFmtId="0" fontId="56" fillId="0" borderId="0" xfId="2" applyFont="1" applyAlignment="1">
      <alignment horizontal="right"/>
    </xf>
    <xf numFmtId="0" fontId="57" fillId="0" borderId="15" xfId="0" applyFont="1" applyBorder="1"/>
    <xf numFmtId="20" fontId="11" fillId="0" borderId="37" xfId="0" applyNumberFormat="1" applyFont="1" applyBorder="1"/>
    <xf numFmtId="0" fontId="50" fillId="0" borderId="5" xfId="0" applyFont="1" applyBorder="1"/>
    <xf numFmtId="20" fontId="11" fillId="0" borderId="11" xfId="3" applyNumberFormat="1" applyFont="1" applyFill="1" applyBorder="1" applyAlignment="1">
      <alignment horizontal="center"/>
    </xf>
    <xf numFmtId="20" fontId="58" fillId="0" borderId="37" xfId="0" applyNumberFormat="1" applyFont="1" applyBorder="1" applyAlignment="1">
      <alignment horizontal="center"/>
    </xf>
    <xf numFmtId="0" fontId="14" fillId="0" borderId="11" xfId="2" applyFont="1" applyBorder="1" applyAlignment="1">
      <alignment horizontal="center"/>
    </xf>
    <xf numFmtId="20" fontId="11" fillId="0" borderId="11" xfId="0" applyNumberFormat="1" applyFont="1" applyBorder="1"/>
    <xf numFmtId="20" fontId="11" fillId="0" borderId="34" xfId="0" applyNumberFormat="1" applyFont="1" applyBorder="1" applyAlignment="1">
      <alignment horizontal="center"/>
    </xf>
    <xf numFmtId="20" fontId="11" fillId="0" borderId="37" xfId="0" applyNumberFormat="1" applyFont="1" applyBorder="1" applyAlignment="1">
      <alignment horizontal="center"/>
    </xf>
    <xf numFmtId="0" fontId="57" fillId="0" borderId="10" xfId="0" applyFont="1" applyBorder="1"/>
    <xf numFmtId="20" fontId="11" fillId="0" borderId="38" xfId="0" applyNumberFormat="1" applyFont="1" applyBorder="1"/>
    <xf numFmtId="0" fontId="50" fillId="0" borderId="6" xfId="0" applyFont="1" applyBorder="1"/>
    <xf numFmtId="20" fontId="58" fillId="0" borderId="38" xfId="0" applyNumberFormat="1" applyFont="1" applyBorder="1" applyAlignment="1">
      <alignment horizontal="center"/>
    </xf>
    <xf numFmtId="20" fontId="11" fillId="0" borderId="0" xfId="0" applyNumberFormat="1" applyFont="1" applyBorder="1"/>
    <xf numFmtId="20" fontId="11" fillId="0" borderId="38" xfId="0" applyNumberFormat="1" applyFont="1" applyBorder="1" applyAlignment="1">
      <alignment horizontal="center"/>
    </xf>
    <xf numFmtId="0" fontId="28" fillId="0" borderId="6" xfId="0" applyFont="1" applyBorder="1"/>
    <xf numFmtId="0" fontId="14" fillId="0" borderId="0" xfId="15" applyFont="1" applyFill="1" applyBorder="1" applyAlignment="1">
      <alignment horizontal="center"/>
    </xf>
    <xf numFmtId="0" fontId="11" fillId="0" borderId="0" xfId="3" applyFont="1" applyFill="1" applyBorder="1"/>
    <xf numFmtId="0" fontId="11" fillId="0" borderId="10" xfId="3" applyFont="1" applyBorder="1" applyAlignment="1">
      <alignment horizontal="left"/>
    </xf>
    <xf numFmtId="0" fontId="14" fillId="0" borderId="38" xfId="2" applyFont="1" applyBorder="1" applyAlignment="1">
      <alignment horizontal="center"/>
    </xf>
    <xf numFmtId="0" fontId="14" fillId="0" borderId="10" xfId="2" applyFont="1" applyBorder="1" applyAlignment="1">
      <alignment horizontal="center"/>
    </xf>
    <xf numFmtId="0" fontId="11" fillId="0" borderId="12" xfId="3" applyFont="1" applyBorder="1" applyAlignment="1">
      <alignment horizontal="left"/>
    </xf>
    <xf numFmtId="0" fontId="14" fillId="0" borderId="32" xfId="2" applyFont="1" applyBorder="1" applyAlignment="1">
      <alignment horizontal="center"/>
    </xf>
    <xf numFmtId="0" fontId="50" fillId="0" borderId="9" xfId="0" applyFont="1" applyBorder="1"/>
    <xf numFmtId="20" fontId="11" fillId="0" borderId="35" xfId="3" applyNumberFormat="1" applyFont="1" applyFill="1" applyBorder="1" applyAlignment="1">
      <alignment horizontal="center"/>
    </xf>
    <xf numFmtId="20" fontId="11" fillId="0" borderId="32" xfId="0" applyNumberFormat="1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14" fillId="0" borderId="33" xfId="2" applyFont="1" applyBorder="1" applyAlignment="1">
      <alignment horizontal="center"/>
    </xf>
    <xf numFmtId="0" fontId="11" fillId="0" borderId="0" xfId="3" applyFont="1" applyBorder="1" applyAlignment="1">
      <alignment horizontal="left"/>
    </xf>
    <xf numFmtId="0" fontId="36" fillId="2" borderId="0" xfId="2" applyFont="1" applyFill="1" applyAlignment="1">
      <alignment horizontal="center"/>
    </xf>
    <xf numFmtId="0" fontId="57" fillId="0" borderId="12" xfId="0" applyFont="1" applyBorder="1"/>
    <xf numFmtId="20" fontId="11" fillId="0" borderId="32" xfId="0" applyNumberFormat="1" applyFont="1" applyBorder="1"/>
    <xf numFmtId="20" fontId="11" fillId="0" borderId="33" xfId="0" applyNumberFormat="1" applyFont="1" applyBorder="1" applyAlignment="1">
      <alignment horizontal="center"/>
    </xf>
    <xf numFmtId="0" fontId="55" fillId="0" borderId="35" xfId="0" applyFont="1" applyBorder="1" applyAlignment="1">
      <alignment horizontal="right"/>
    </xf>
    <xf numFmtId="0" fontId="50" fillId="0" borderId="10" xfId="0" applyFont="1" applyBorder="1"/>
    <xf numFmtId="0" fontId="12" fillId="0" borderId="39" xfId="3" applyFont="1" applyFill="1" applyBorder="1" applyAlignment="1">
      <alignment horizontal="center"/>
    </xf>
    <xf numFmtId="0" fontId="38" fillId="2" borderId="2" xfId="0" applyFont="1" applyFill="1" applyBorder="1"/>
    <xf numFmtId="0" fontId="38" fillId="2" borderId="3" xfId="0" applyFont="1" applyFill="1" applyBorder="1"/>
    <xf numFmtId="0" fontId="38" fillId="2" borderId="13" xfId="0" applyFont="1" applyFill="1" applyBorder="1"/>
    <xf numFmtId="1" fontId="30" fillId="2" borderId="3" xfId="15" applyNumberFormat="1" applyFont="1" applyFill="1" applyBorder="1" applyAlignment="1">
      <alignment horizontal="center"/>
    </xf>
    <xf numFmtId="1" fontId="30" fillId="2" borderId="13" xfId="15" applyNumberFormat="1" applyFont="1" applyFill="1" applyBorder="1" applyAlignment="1">
      <alignment horizontal="center"/>
    </xf>
    <xf numFmtId="0" fontId="26" fillId="0" borderId="15" xfId="0" applyFont="1" applyBorder="1"/>
    <xf numFmtId="0" fontId="26" fillId="0" borderId="10" xfId="0" applyFont="1" applyBorder="1"/>
    <xf numFmtId="0" fontId="26" fillId="0" borderId="12" xfId="0" applyFont="1" applyBorder="1"/>
    <xf numFmtId="20" fontId="11" fillId="0" borderId="26" xfId="3" applyNumberFormat="1" applyFill="1" applyBorder="1" applyAlignment="1">
      <alignment horizontal="center"/>
    </xf>
    <xf numFmtId="20" fontId="11" fillId="0" borderId="21" xfId="3" applyNumberFormat="1" applyFill="1" applyBorder="1" applyAlignment="1">
      <alignment horizontal="center"/>
    </xf>
    <xf numFmtId="0" fontId="0" fillId="0" borderId="21" xfId="0" applyFill="1" applyBorder="1"/>
    <xf numFmtId="0" fontId="22" fillId="0" borderId="21" xfId="2" applyFont="1" applyFill="1" applyBorder="1" applyAlignment="1">
      <alignment horizontal="center"/>
    </xf>
    <xf numFmtId="0" fontId="14" fillId="0" borderId="21" xfId="2" applyFont="1" applyFill="1" applyBorder="1" applyAlignment="1">
      <alignment horizontal="center"/>
    </xf>
    <xf numFmtId="0" fontId="14" fillId="0" borderId="21" xfId="2" applyFont="1" applyBorder="1" applyAlignment="1">
      <alignment horizontal="center"/>
    </xf>
    <xf numFmtId="0" fontId="14" fillId="0" borderId="36" xfId="2" applyFont="1" applyBorder="1" applyAlignment="1">
      <alignment horizontal="center"/>
    </xf>
    <xf numFmtId="20" fontId="28" fillId="0" borderId="1" xfId="0" applyNumberFormat="1" applyFont="1" applyBorder="1"/>
    <xf numFmtId="20" fontId="28" fillId="0" borderId="34" xfId="0" applyNumberFormat="1" applyFont="1" applyBorder="1"/>
    <xf numFmtId="0" fontId="25" fillId="0" borderId="15" xfId="0" applyFont="1" applyBorder="1"/>
    <xf numFmtId="0" fontId="25" fillId="0" borderId="10" xfId="0" applyFont="1" applyBorder="1"/>
    <xf numFmtId="0" fontId="27" fillId="0" borderId="10" xfId="0" applyFont="1" applyBorder="1"/>
    <xf numFmtId="0" fontId="25" fillId="0" borderId="12" xfId="0" applyFont="1" applyBorder="1"/>
    <xf numFmtId="0" fontId="20" fillId="0" borderId="11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20" fillId="0" borderId="35" xfId="2" applyFont="1" applyBorder="1" applyAlignment="1">
      <alignment horizontal="center"/>
    </xf>
    <xf numFmtId="20" fontId="12" fillId="0" borderId="11" xfId="0" applyNumberFormat="1" applyFont="1" applyBorder="1"/>
    <xf numFmtId="20" fontId="12" fillId="0" borderId="0" xfId="0" applyNumberFormat="1" applyFont="1" applyBorder="1"/>
    <xf numFmtId="0" fontId="20" fillId="0" borderId="10" xfId="2" applyFont="1" applyBorder="1" applyAlignment="1">
      <alignment horizontal="center"/>
    </xf>
    <xf numFmtId="0" fontId="20" fillId="0" borderId="12" xfId="2" applyFont="1" applyBorder="1" applyAlignment="1">
      <alignment horizontal="center"/>
    </xf>
    <xf numFmtId="0" fontId="15" fillId="2" borderId="15" xfId="15" applyFont="1" applyFill="1" applyBorder="1" applyAlignment="1">
      <alignment horizontal="left"/>
    </xf>
    <xf numFmtId="20" fontId="15" fillId="2" borderId="11" xfId="15" applyNumberFormat="1" applyFont="1" applyFill="1" applyBorder="1" applyAlignment="1">
      <alignment horizontal="center"/>
    </xf>
    <xf numFmtId="0" fontId="0" fillId="2" borderId="11" xfId="0" applyFill="1" applyBorder="1"/>
    <xf numFmtId="20" fontId="15" fillId="2" borderId="14" xfId="15" applyNumberFormat="1" applyFont="1" applyFill="1" applyBorder="1" applyAlignment="1">
      <alignment horizontal="center"/>
    </xf>
    <xf numFmtId="0" fontId="17" fillId="2" borderId="16" xfId="15" applyFill="1" applyBorder="1" applyAlignment="1">
      <alignment horizontal="center"/>
    </xf>
    <xf numFmtId="0" fontId="37" fillId="0" borderId="0" xfId="2" applyFont="1" applyAlignment="1"/>
    <xf numFmtId="0" fontId="17" fillId="0" borderId="0" xfId="2" applyFont="1" applyBorder="1" applyAlignment="1"/>
    <xf numFmtId="20" fontId="0" fillId="0" borderId="17" xfId="0" applyNumberFormat="1" applyBorder="1"/>
    <xf numFmtId="0" fontId="40" fillId="0" borderId="0" xfId="15" applyFont="1" applyFill="1" applyBorder="1" applyAlignment="1">
      <alignment horizontal="right"/>
    </xf>
    <xf numFmtId="0" fontId="40" fillId="0" borderId="0" xfId="2" applyFont="1" applyBorder="1" applyAlignment="1">
      <alignment horizontal="right"/>
    </xf>
    <xf numFmtId="0" fontId="12" fillId="0" borderId="0" xfId="0" applyFont="1" applyFill="1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>
      <alignment vertical="center"/>
    </xf>
    <xf numFmtId="0" fontId="12" fillId="0" borderId="0" xfId="3" applyFont="1" applyFill="1" applyBorder="1" applyAlignment="1"/>
    <xf numFmtId="0" fontId="40" fillId="0" borderId="0" xfId="15" applyFont="1" applyFill="1" applyBorder="1" applyAlignment="1"/>
    <xf numFmtId="0" fontId="0" fillId="0" borderId="0" xfId="0" applyBorder="1" applyAlignment="1"/>
    <xf numFmtId="2" fontId="21" fillId="0" borderId="0" xfId="2" applyNumberFormat="1" applyFont="1" applyFill="1" applyBorder="1" applyAlignment="1"/>
    <xf numFmtId="0" fontId="12" fillId="0" borderId="35" xfId="0" applyFont="1" applyBorder="1"/>
    <xf numFmtId="0" fontId="12" fillId="0" borderId="36" xfId="0" applyFont="1" applyBorder="1"/>
    <xf numFmtId="0" fontId="42" fillId="0" borderId="35" xfId="0" applyFont="1" applyBorder="1" applyAlignment="1">
      <alignment horizontal="right"/>
    </xf>
    <xf numFmtId="0" fontId="42" fillId="0" borderId="0" xfId="0" applyFont="1" applyBorder="1" applyAlignment="1">
      <alignment horizontal="right"/>
    </xf>
    <xf numFmtId="0" fontId="35" fillId="0" borderId="15" xfId="0" applyFont="1" applyBorder="1"/>
    <xf numFmtId="0" fontId="30" fillId="0" borderId="10" xfId="2" applyFont="1" applyFill="1" applyBorder="1" applyAlignment="1">
      <alignment horizontal="center"/>
    </xf>
    <xf numFmtId="0" fontId="42" fillId="0" borderId="39" xfId="0" applyFont="1" applyBorder="1" applyAlignment="1">
      <alignment horizontal="right"/>
    </xf>
    <xf numFmtId="0" fontId="23" fillId="2" borderId="13" xfId="20" applyFont="1" applyFill="1" applyBorder="1" applyAlignment="1">
      <alignment horizontal="center"/>
    </xf>
    <xf numFmtId="20" fontId="0" fillId="0" borderId="40" xfId="0" applyNumberFormat="1" applyBorder="1" applyAlignment="1">
      <alignment horizontal="center"/>
    </xf>
    <xf numFmtId="0" fontId="12" fillId="0" borderId="15" xfId="0" applyFont="1" applyBorder="1"/>
    <xf numFmtId="0" fontId="11" fillId="0" borderId="10" xfId="0" applyFont="1" applyBorder="1"/>
    <xf numFmtId="0" fontId="12" fillId="4" borderId="10" xfId="0" applyFont="1" applyFill="1" applyBorder="1"/>
    <xf numFmtId="0" fontId="12" fillId="4" borderId="12" xfId="0" applyFont="1" applyFill="1" applyBorder="1"/>
    <xf numFmtId="0" fontId="37" fillId="0" borderId="1" xfId="2" applyFont="1" applyBorder="1" applyAlignment="1">
      <alignment horizontal="right"/>
    </xf>
    <xf numFmtId="20" fontId="11" fillId="4" borderId="38" xfId="0" applyNumberFormat="1" applyFont="1" applyFill="1" applyBorder="1" applyAlignment="1">
      <alignment horizontal="center"/>
    </xf>
    <xf numFmtId="20" fontId="11" fillId="4" borderId="33" xfId="0" applyNumberFormat="1" applyFont="1" applyFill="1" applyBorder="1" applyAlignment="1">
      <alignment horizontal="center"/>
    </xf>
    <xf numFmtId="20" fontId="11" fillId="4" borderId="32" xfId="0" applyNumberFormat="1" applyFont="1" applyFill="1" applyBorder="1" applyAlignment="1">
      <alignment horizontal="center"/>
    </xf>
    <xf numFmtId="0" fontId="12" fillId="4" borderId="15" xfId="0" applyFont="1" applyFill="1" applyBorder="1"/>
    <xf numFmtId="20" fontId="11" fillId="4" borderId="34" xfId="0" applyNumberFormat="1" applyFont="1" applyFill="1" applyBorder="1" applyAlignment="1">
      <alignment horizontal="center"/>
    </xf>
    <xf numFmtId="20" fontId="11" fillId="4" borderId="37" xfId="0" applyNumberFormat="1" applyFont="1" applyFill="1" applyBorder="1" applyAlignment="1">
      <alignment horizontal="center"/>
    </xf>
    <xf numFmtId="0" fontId="12" fillId="4" borderId="41" xfId="0" applyFont="1" applyFill="1" applyBorder="1"/>
    <xf numFmtId="20" fontId="11" fillId="4" borderId="42" xfId="0" applyNumberFormat="1" applyFont="1" applyFill="1" applyBorder="1" applyAlignment="1">
      <alignment horizontal="center"/>
    </xf>
    <xf numFmtId="0" fontId="11" fillId="0" borderId="43" xfId="0" applyFont="1" applyBorder="1"/>
    <xf numFmtId="20" fontId="11" fillId="0" borderId="44" xfId="0" applyNumberFormat="1" applyFont="1" applyBorder="1" applyAlignment="1">
      <alignment horizontal="center"/>
    </xf>
    <xf numFmtId="0" fontId="12" fillId="0" borderId="12" xfId="0" applyFont="1" applyBorder="1"/>
    <xf numFmtId="20" fontId="0" fillId="0" borderId="27" xfId="0" applyNumberFormat="1" applyBorder="1"/>
    <xf numFmtId="0" fontId="59" fillId="0" borderId="18" xfId="2" applyFont="1" applyFill="1" applyBorder="1" applyAlignment="1">
      <alignment horizontal="center"/>
    </xf>
    <xf numFmtId="20" fontId="28" fillId="0" borderId="37" xfId="0" applyNumberFormat="1" applyFont="1" applyBorder="1"/>
    <xf numFmtId="0" fontId="39" fillId="2" borderId="35" xfId="2" applyFont="1" applyFill="1" applyBorder="1" applyAlignment="1">
      <alignment horizontal="center"/>
    </xf>
    <xf numFmtId="0" fontId="39" fillId="2" borderId="33" xfId="2" applyFont="1" applyFill="1" applyBorder="1" applyAlignment="1">
      <alignment horizontal="center"/>
    </xf>
    <xf numFmtId="0" fontId="39" fillId="2" borderId="22" xfId="2" applyFont="1" applyFill="1" applyBorder="1" applyAlignment="1">
      <alignment horizontal="center"/>
    </xf>
    <xf numFmtId="0" fontId="36" fillId="2" borderId="8" xfId="15" applyFont="1" applyFill="1" applyBorder="1" applyAlignment="1">
      <alignment horizontal="left"/>
    </xf>
    <xf numFmtId="1" fontId="59" fillId="0" borderId="18" xfId="2" applyNumberFormat="1" applyFont="1" applyFill="1" applyBorder="1" applyAlignment="1">
      <alignment horizontal="center"/>
    </xf>
  </cellXfs>
  <cellStyles count="39">
    <cellStyle name="Migliaia (0)_1996" xfId="1"/>
    <cellStyle name="Normale" xfId="0" builtinId="0"/>
    <cellStyle name="Normale 10" xfId="16"/>
    <cellStyle name="Normale 11" xfId="27"/>
    <cellStyle name="Normale 11 2" xfId="36"/>
    <cellStyle name="Normale 12" xfId="29"/>
    <cellStyle name="Normale 12 2" xfId="37"/>
    <cellStyle name="Normale 13" xfId="38"/>
    <cellStyle name="Normale 17" xfId="20"/>
    <cellStyle name="Normale 2" xfId="2"/>
    <cellStyle name="Normale 2 2" xfId="3"/>
    <cellStyle name="Normale 2 3" xfId="4"/>
    <cellStyle name="Normale 21" xfId="17"/>
    <cellStyle name="Normale 3" xfId="21"/>
    <cellStyle name="Normale 3 10" xfId="30"/>
    <cellStyle name="Normale 3 2" xfId="5"/>
    <cellStyle name="Normale 3 3" xfId="6"/>
    <cellStyle name="Normale 3 4" xfId="7"/>
    <cellStyle name="Normale 3 5" xfId="8"/>
    <cellStyle name="Normale 3 6" xfId="9"/>
    <cellStyle name="Normale 3 7" xfId="10"/>
    <cellStyle name="Normale 3 8" xfId="11"/>
    <cellStyle name="Normale 3 9" xfId="12"/>
    <cellStyle name="Normale 4" xfId="22"/>
    <cellStyle name="Normale 4 2" xfId="23"/>
    <cellStyle name="Normale 4 2 2" xfId="32"/>
    <cellStyle name="Normale 4 3" xfId="31"/>
    <cellStyle name="Normale 5" xfId="24"/>
    <cellStyle name="Normale 5 2" xfId="33"/>
    <cellStyle name="Normale 6" xfId="25"/>
    <cellStyle name="Normale 6 2" xfId="26"/>
    <cellStyle name="Normale 6 2 2" xfId="35"/>
    <cellStyle name="Normale 6 3" xfId="34"/>
    <cellStyle name="Normale 7" xfId="14"/>
    <cellStyle name="Normale 8" xfId="18"/>
    <cellStyle name="Normale 9" xfId="19"/>
    <cellStyle name="Normale_S.APERTE 5.11.07" xfId="15"/>
    <cellStyle name="Stile 1" xfId="28"/>
    <cellStyle name="Valuta (0)_1996" xfId="13"/>
  </cellStyles>
  <dxfs count="33"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FF"/>
      <color rgb="FFFF3333"/>
      <color rgb="FFFF3300"/>
      <color rgb="FFFF00FF"/>
      <color rgb="FF11791D"/>
      <color rgb="FFFFC000"/>
      <color rgb="FFFF99CC"/>
      <color rgb="FF00FF00"/>
      <color rgb="FFFCD3B2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82022</xdr:colOff>
      <xdr:row>20</xdr:row>
      <xdr:rowOff>15875</xdr:rowOff>
    </xdr:from>
    <xdr:to>
      <xdr:col>2</xdr:col>
      <xdr:colOff>468313</xdr:colOff>
      <xdr:row>53</xdr:row>
      <xdr:rowOff>52917</xdr:rowOff>
    </xdr:to>
    <xdr:sp macro="" textlink="">
      <xdr:nvSpPr>
        <xdr:cNvPr id="2" name="Freccia in su 1">
          <a:extLst>
            <a:ext uri="{FF2B5EF4-FFF2-40B4-BE49-F238E27FC236}">
              <a16:creationId xmlns="" xmlns:a16="http://schemas.microsoft.com/office/drawing/2014/main" id="{544946F8-4AD6-4F5E-A302-082B36890240}"/>
            </a:ext>
          </a:extLst>
        </xdr:cNvPr>
        <xdr:cNvSpPr/>
      </xdr:nvSpPr>
      <xdr:spPr>
        <a:xfrm>
          <a:off x="2233085" y="3365500"/>
          <a:ext cx="386291" cy="503766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42334</xdr:colOff>
      <xdr:row>19</xdr:row>
      <xdr:rowOff>142875</xdr:rowOff>
    </xdr:from>
    <xdr:to>
      <xdr:col>2</xdr:col>
      <xdr:colOff>521674</xdr:colOff>
      <xdr:row>52</xdr:row>
      <xdr:rowOff>179917</xdr:rowOff>
    </xdr:to>
    <xdr:sp macro="" textlink="">
      <xdr:nvSpPr>
        <xdr:cNvPr id="2" name="Freccia in su 1">
          <a:extLst>
            <a:ext uri="{FF2B5EF4-FFF2-40B4-BE49-F238E27FC236}">
              <a16:creationId xmlns="" xmlns:a16="http://schemas.microsoft.com/office/drawing/2014/main" id="{48E05452-A1B1-4EDD-AB84-BA5FA840DF62}"/>
            </a:ext>
          </a:extLst>
        </xdr:cNvPr>
        <xdr:cNvSpPr/>
      </xdr:nvSpPr>
      <xdr:spPr>
        <a:xfrm>
          <a:off x="2725209" y="3659188"/>
          <a:ext cx="479340" cy="632354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103187</xdr:colOff>
      <xdr:row>36</xdr:row>
      <xdr:rowOff>142875</xdr:rowOff>
    </xdr:from>
    <xdr:to>
      <xdr:col>9</xdr:col>
      <xdr:colOff>357187</xdr:colOff>
      <xdr:row>55</xdr:row>
      <xdr:rowOff>55562</xdr:rowOff>
    </xdr:to>
    <xdr:sp macro="" textlink="">
      <xdr:nvSpPr>
        <xdr:cNvPr id="4" name="Freccia in giù 3">
          <a:extLst>
            <a:ext uri="{FF2B5EF4-FFF2-40B4-BE49-F238E27FC236}">
              <a16:creationId xmlns="" xmlns:a16="http://schemas.microsoft.com/office/drawing/2014/main" id="{8D7A7C84-4D1B-4B40-BEC4-4C4459F9411C}"/>
            </a:ext>
          </a:extLst>
        </xdr:cNvPr>
        <xdr:cNvSpPr/>
      </xdr:nvSpPr>
      <xdr:spPr>
        <a:xfrm>
          <a:off x="7667625" y="6842125"/>
          <a:ext cx="254000" cy="3540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33607</xdr:colOff>
      <xdr:row>39</xdr:row>
      <xdr:rowOff>10576</xdr:rowOff>
    </xdr:from>
    <xdr:to>
      <xdr:col>8</xdr:col>
      <xdr:colOff>439349</xdr:colOff>
      <xdr:row>40</xdr:row>
      <xdr:rowOff>137576</xdr:rowOff>
    </xdr:to>
    <xdr:sp macro="" textlink="">
      <xdr:nvSpPr>
        <xdr:cNvPr id="3" name="Freccia in giù 2">
          <a:extLst>
            <a:ext uri="{FF2B5EF4-FFF2-40B4-BE49-F238E27FC236}">
              <a16:creationId xmlns="" xmlns:a16="http://schemas.microsoft.com/office/drawing/2014/main" id="{3B026F84-E1AB-4D2C-ABD2-75038FEB5BDC}"/>
            </a:ext>
          </a:extLst>
        </xdr:cNvPr>
        <xdr:cNvSpPr/>
      </xdr:nvSpPr>
      <xdr:spPr>
        <a:xfrm rot="17031953">
          <a:off x="5868134" y="6709362"/>
          <a:ext cx="301625" cy="14614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</xdr:colOff>
      <xdr:row>16</xdr:row>
      <xdr:rowOff>0</xdr:rowOff>
    </xdr:from>
    <xdr:to>
      <xdr:col>3</xdr:col>
      <xdr:colOff>0</xdr:colOff>
      <xdr:row>37</xdr:row>
      <xdr:rowOff>47625</xdr:rowOff>
    </xdr:to>
    <xdr:sp macro="" textlink="">
      <xdr:nvSpPr>
        <xdr:cNvPr id="3" name="Freccia in giù 2">
          <a:extLst>
            <a:ext uri="{FF2B5EF4-FFF2-40B4-BE49-F238E27FC236}">
              <a16:creationId xmlns="" xmlns:a16="http://schemas.microsoft.com/office/drawing/2014/main" id="{0B2E2C38-49E9-4E10-A805-2151E5B9851F}"/>
            </a:ext>
          </a:extLst>
        </xdr:cNvPr>
        <xdr:cNvSpPr/>
      </xdr:nvSpPr>
      <xdr:spPr>
        <a:xfrm>
          <a:off x="2706688" y="2889250"/>
          <a:ext cx="515937" cy="4048125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317499</xdr:colOff>
      <xdr:row>16</xdr:row>
      <xdr:rowOff>134939</xdr:rowOff>
    </xdr:from>
    <xdr:to>
      <xdr:col>8</xdr:col>
      <xdr:colOff>126999</xdr:colOff>
      <xdr:row>24</xdr:row>
      <xdr:rowOff>142875</xdr:rowOff>
    </xdr:to>
    <xdr:sp macro="" textlink="">
      <xdr:nvSpPr>
        <xdr:cNvPr id="2" name="Freccia angolare in su 1">
          <a:extLst>
            <a:ext uri="{FF2B5EF4-FFF2-40B4-BE49-F238E27FC236}">
              <a16:creationId xmlns="" xmlns:a16="http://schemas.microsoft.com/office/drawing/2014/main" id="{FA087F89-8838-498D-ACF3-1E395E36C49F}"/>
            </a:ext>
          </a:extLst>
        </xdr:cNvPr>
        <xdr:cNvSpPr/>
      </xdr:nvSpPr>
      <xdr:spPr>
        <a:xfrm>
          <a:off x="5627687" y="3024189"/>
          <a:ext cx="325437" cy="1531936"/>
        </a:xfrm>
        <a:prstGeom prst="bentUpArrow">
          <a:avLst>
            <a:gd name="adj1" fmla="val 25000"/>
            <a:gd name="adj2" fmla="val 14474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9</xdr:col>
      <xdr:colOff>349251</xdr:colOff>
      <xdr:row>40</xdr:row>
      <xdr:rowOff>63499</xdr:rowOff>
    </xdr:from>
    <xdr:to>
      <xdr:col>10</xdr:col>
      <xdr:colOff>365125</xdr:colOff>
      <xdr:row>59</xdr:row>
      <xdr:rowOff>174626</xdr:rowOff>
    </xdr:to>
    <xdr:sp macro="" textlink="">
      <xdr:nvSpPr>
        <xdr:cNvPr id="4" name="Freccia angolare in su 3">
          <a:extLst>
            <a:ext uri="{FF2B5EF4-FFF2-40B4-BE49-F238E27FC236}">
              <a16:creationId xmlns="" xmlns:a16="http://schemas.microsoft.com/office/drawing/2014/main" id="{2763E6A6-8B46-44C5-BA03-CC377F003A41}"/>
            </a:ext>
          </a:extLst>
        </xdr:cNvPr>
        <xdr:cNvSpPr/>
      </xdr:nvSpPr>
      <xdr:spPr>
        <a:xfrm>
          <a:off x="6715126" y="7604124"/>
          <a:ext cx="555624" cy="3730627"/>
        </a:xfrm>
        <a:prstGeom prst="bentUpArrow">
          <a:avLst>
            <a:gd name="adj1" fmla="val 25000"/>
            <a:gd name="adj2" fmla="val 15777"/>
            <a:gd name="adj3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341313</xdr:colOff>
      <xdr:row>13</xdr:row>
      <xdr:rowOff>150812</xdr:rowOff>
    </xdr:from>
    <xdr:to>
      <xdr:col>8</xdr:col>
      <xdr:colOff>388937</xdr:colOff>
      <xdr:row>52</xdr:row>
      <xdr:rowOff>166688</xdr:rowOff>
    </xdr:to>
    <xdr:sp macro="" textlink="">
      <xdr:nvSpPr>
        <xdr:cNvPr id="3" name="Freccia angolare in su 2">
          <a:extLst>
            <a:ext uri="{FF2B5EF4-FFF2-40B4-BE49-F238E27FC236}">
              <a16:creationId xmlns="" xmlns:a16="http://schemas.microsoft.com/office/drawing/2014/main" id="{01DDF824-5473-41CE-A13B-C45B60D5536C}"/>
            </a:ext>
          </a:extLst>
        </xdr:cNvPr>
        <xdr:cNvSpPr/>
      </xdr:nvSpPr>
      <xdr:spPr>
        <a:xfrm>
          <a:off x="5484813" y="2730500"/>
          <a:ext cx="563562" cy="7389813"/>
        </a:xfrm>
        <a:prstGeom prst="bentUpArrow">
          <a:avLst>
            <a:gd name="adj1" fmla="val 25000"/>
            <a:gd name="adj2" fmla="val 23133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14</xdr:row>
      <xdr:rowOff>174625</xdr:rowOff>
    </xdr:from>
    <xdr:to>
      <xdr:col>7</xdr:col>
      <xdr:colOff>412750</xdr:colOff>
      <xdr:row>54</xdr:row>
      <xdr:rowOff>0</xdr:rowOff>
    </xdr:to>
    <xdr:sp macro="" textlink="">
      <xdr:nvSpPr>
        <xdr:cNvPr id="2" name="Freccia angolare in su 1">
          <a:extLst>
            <a:ext uri="{FF2B5EF4-FFF2-40B4-BE49-F238E27FC236}">
              <a16:creationId xmlns="" xmlns:a16="http://schemas.microsoft.com/office/drawing/2014/main" id="{744F3778-6790-4D15-9045-C6EFF2DED5AA}"/>
            </a:ext>
          </a:extLst>
        </xdr:cNvPr>
        <xdr:cNvSpPr/>
      </xdr:nvSpPr>
      <xdr:spPr>
        <a:xfrm>
          <a:off x="5627688" y="2730500"/>
          <a:ext cx="611187" cy="7381875"/>
        </a:xfrm>
        <a:prstGeom prst="bentUpArrow">
          <a:avLst>
            <a:gd name="adj1" fmla="val 25000"/>
            <a:gd name="adj2" fmla="val 22666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O:\Users\Curzio\Documents\PIANO%20TURNI%20E%20ORARI%2012.2011%20STUDIO\dati%20turni%20e%20orari%2023-9-11\Users\Curzio\Documents\80829%20DATI%20X%20DIR\Curzio%20HD2VERSIONE%20DEFINITIVA%2011.9.2000\BASE%20ORO%20AGGIORNATA%2011.9.2000\A%20-%20ORARL99%20SCUOLEAPERTE%20copia?94E8D05C" TargetMode="External"/><Relationship Id="rId1" Type="http://schemas.openxmlformats.org/officeDocument/2006/relationships/externalLinkPath" Target="file:///\\94E8D05C\A%20-%20ORARL99%20SCUOLEAPERTE%20copi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mune\DOC%20LORIS\PIANI%20TURNI%2009.2010\Curzio%20HD2.%20ARL%20ORARI%20E%20TURNI%2098\ARCHIVIO%20STORICO\ORARL%20GIUGNO%201998%20-%201\A%20-%20ORARL98%20SCUOLEAPERTE%20.%20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mune\DOC%20LORIS\PIANI%20TURNI%2009.2010\S.APERTE%205.11.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Users\Curzio\Documents\PIANO%20TURNI%20E%20ORARI%2012.2011%20STUDIO\dati%20turni%20e%20orari%2023-9-11\S.APERTE%205.11.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Users\Curzio\Documents\PIANO%20TURNI%20E%20ORARI%2012.2011%20STUDIO\dati%20turni%20e%20orari%2023-9-11\SCUOLE%20APERTE%2010.2004%20OP%20con%20SUPSI_TAZ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mune\DOC%20LORIS\PIANI%20TURNI%2009.2010\SCUOLE%20APERTE%2010.2004%20OP%20con%20SUPSI_TAZ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inee%20ARL%20Turni%202021%200901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inee%20441-460-461-462%20ORARI%202021_SILMA_08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LT"/>
      <sheetName val="3 FFS-CAN"/>
      <sheetName val="2 LU-SO"/>
      <sheetName val="1.1"/>
      <sheetName val="1.2.4.5 "/>
      <sheetName val="1.3"/>
      <sheetName val="2."/>
      <sheetName val="2.3"/>
      <sheetName val="3.1"/>
      <sheetName val="3.2.3.4.5"/>
      <sheetName val="4."/>
      <sheetName val="5.1"/>
      <sheetName val="5.3"/>
      <sheetName val="5.2.4.5"/>
      <sheetName val="6"/>
      <sheetName val="7.1.2.4.5"/>
      <sheetName val="7.3"/>
      <sheetName val="21"/>
      <sheetName val="22"/>
      <sheetName val="22.3"/>
      <sheetName val="23"/>
      <sheetName val="24"/>
      <sheetName val="25"/>
      <sheetName val="26"/>
      <sheetName val="VT"/>
      <sheetName val="VS"/>
      <sheetName val="VSC"/>
      <sheetName val="RMGsa"/>
      <sheetName val="TRMGS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LT"/>
      <sheetName val="2 FFS-CAN"/>
      <sheetName val="3 LU-S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 LT"/>
      <sheetName val="1b FFS-CAN"/>
      <sheetName val="2 LU-SO"/>
      <sheetName val="3 LATR"/>
      <sheetName val="Cornaredo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 ISU 06"/>
      <sheetName val="G"/>
      <sheetName val="1.1.2.4.5"/>
      <sheetName val="1.3"/>
      <sheetName val="2"/>
      <sheetName val="3"/>
      <sheetName val="3.3"/>
      <sheetName val="4"/>
      <sheetName val="5"/>
      <sheetName val="6.1.2.4.5"/>
      <sheetName val="6.3"/>
      <sheetName val="7"/>
      <sheetName val="8"/>
      <sheetName val="8.3"/>
      <sheetName val="9"/>
      <sheetName val="21"/>
      <sheetName val="22"/>
      <sheetName val="23"/>
      <sheetName val="24"/>
      <sheetName val="24.3"/>
      <sheetName val="25"/>
      <sheetName val="25.5"/>
      <sheetName val="26"/>
      <sheetName val="26.3"/>
      <sheetName val="30.1.4"/>
      <sheetName val="30.2"/>
      <sheetName val="30.3"/>
      <sheetName val="30.5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"/>
      <sheetName val="43"/>
      <sheetName val="43.3"/>
      <sheetName val="44.1.4"/>
      <sheetName val="44.2"/>
      <sheetName val="44.3"/>
      <sheetName val="44.5"/>
      <sheetName val="45.1.4"/>
      <sheetName val="45.2"/>
      <sheetName val="45.3"/>
      <sheetName val="45.5"/>
      <sheetName val="46.1.4"/>
      <sheetName val="46.2"/>
      <sheetName val="46.3"/>
      <sheetName val="60"/>
      <sheetName val="60.3"/>
      <sheetName val="TU vuoto"/>
      <sheetName val="RIASSU NTO"/>
      <sheetName val="TOTALI NEW"/>
      <sheetName val="TOTALI G S"/>
      <sheetName val="STAZ CS"/>
      <sheetName val="CC CS"/>
      <sheetName val="LA CS"/>
      <sheetName val=" "/>
      <sheetName val="   "/>
      <sheetName val="vvv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 LT"/>
      <sheetName val="1b FFS-CAN"/>
      <sheetName val="2 LU-SO"/>
      <sheetName val="3 LATR"/>
      <sheetName val="Cornaredo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 ISU 06"/>
      <sheetName val="G"/>
      <sheetName val="1.1.2.4.5"/>
      <sheetName val="1.3"/>
      <sheetName val="2"/>
      <sheetName val="3"/>
      <sheetName val="3.3"/>
      <sheetName val="4"/>
      <sheetName val="5"/>
      <sheetName val="6.1.2.4.5"/>
      <sheetName val="6.3"/>
      <sheetName val="7"/>
      <sheetName val="8"/>
      <sheetName val="8.3"/>
      <sheetName val="9"/>
      <sheetName val="21"/>
      <sheetName val="22"/>
      <sheetName val="23"/>
      <sheetName val="24"/>
      <sheetName val="24.3"/>
      <sheetName val="25"/>
      <sheetName val="25.5"/>
      <sheetName val="26"/>
      <sheetName val="26.3"/>
      <sheetName val="30.1.4"/>
      <sheetName val="30.2"/>
      <sheetName val="30.3"/>
      <sheetName val="30.5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"/>
      <sheetName val="43"/>
      <sheetName val="43.3"/>
      <sheetName val="44.1.4"/>
      <sheetName val="44.2"/>
      <sheetName val="44.3"/>
      <sheetName val="44.5"/>
      <sheetName val="45.1.4"/>
      <sheetName val="45.2"/>
      <sheetName val="45.3"/>
      <sheetName val="45.5"/>
      <sheetName val="46.1.4"/>
      <sheetName val="46.2"/>
      <sheetName val="46.3"/>
      <sheetName val="60"/>
      <sheetName val="60.3"/>
      <sheetName val="TU vuoto"/>
      <sheetName val="RIASSU NTO"/>
      <sheetName val="TOTALI NEW"/>
      <sheetName val="TOTALI G S"/>
      <sheetName val="STAZ CS"/>
      <sheetName val="CC CS"/>
      <sheetName val="LA CS"/>
      <sheetName val=" "/>
      <sheetName val="   "/>
      <sheetName val="vvv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BIAMENTI"/>
      <sheetName val="1a LT"/>
      <sheetName val="1b FFS-CAN"/>
      <sheetName val="2 LU-SO"/>
      <sheetName val="3 LATR"/>
      <sheetName val="SUPSI"/>
      <sheetName val="PROPE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1.1.2.4.5"/>
      <sheetName val="1.3"/>
      <sheetName val="2"/>
      <sheetName val="3"/>
      <sheetName val="4"/>
      <sheetName val="5"/>
      <sheetName val="6.1.4.5"/>
      <sheetName val="6.2.3"/>
      <sheetName val="7-1-2-4-5"/>
      <sheetName val="7-3"/>
      <sheetName val="21"/>
      <sheetName val="22.1.3"/>
      <sheetName val="22.2.4.5"/>
      <sheetName val="23"/>
      <sheetName val="24-1"/>
      <sheetName val="24-2-4-5"/>
      <sheetName val="24-3"/>
      <sheetName val="25-1"/>
      <sheetName val="25-2-4-5"/>
      <sheetName val="25-3"/>
      <sheetName val="26.1"/>
      <sheetName val="26.2"/>
      <sheetName val="26.3.4.5 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 "/>
      <sheetName val="44.1"/>
      <sheetName val="44.2.4.5"/>
      <sheetName val="44.3"/>
      <sheetName val="45.1"/>
      <sheetName val="45.2.4.5"/>
      <sheetName val="45.3"/>
      <sheetName val="46.1.2.4.5"/>
      <sheetName val="46.3 "/>
      <sheetName val="47.1.2.4.5"/>
      <sheetName val="47.3"/>
      <sheetName val="48.1.2.4.5"/>
      <sheetName val="48.3"/>
      <sheetName val="RP TESS 1"/>
      <sheetName val="RP TESS 2"/>
      <sheetName val="RP SONV"/>
      <sheetName val="RP SCUOLE"/>
      <sheetName val="RP SCUOLE (2)"/>
      <sheetName val="RP SC vuoto"/>
      <sheetName val="TU vuoto"/>
      <sheetName val="TOTALI NEW"/>
      <sheetName val="RIASSU NTO"/>
      <sheetName val="TOTALI G S"/>
      <sheetName val="schema LUGANO FFS"/>
      <sheetName val="schema LUGANO-CENTRO"/>
      <sheetName val="schema LAMON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BIAMENTI"/>
      <sheetName val="1a LT"/>
      <sheetName val="1b FFS-CAN"/>
      <sheetName val="2 LU-SO"/>
      <sheetName val="3 LATR"/>
      <sheetName val="SUPSI"/>
      <sheetName val="PROPE"/>
      <sheetName val="CP"/>
      <sheetName val="MALUG"/>
      <sheetName val=" MP LU-GIO"/>
      <sheetName val=" MP MA"/>
      <sheetName val=" MP ME"/>
      <sheetName val="4 MP V"/>
      <sheetName val=" ISU 01"/>
      <sheetName val=" ISU 02"/>
      <sheetName val=" ISU 03"/>
      <sheetName val=" ISU 04"/>
      <sheetName val=" ISU 05"/>
      <sheetName val="1.1.2.4.5"/>
      <sheetName val="1.3"/>
      <sheetName val="2"/>
      <sheetName val="3"/>
      <sheetName val="4"/>
      <sheetName val="5"/>
      <sheetName val="6.1.4.5"/>
      <sheetName val="6.2.3"/>
      <sheetName val="7-1-2-4-5"/>
      <sheetName val="7-3"/>
      <sheetName val="21"/>
      <sheetName val="22.1.3"/>
      <sheetName val="22.2.4.5"/>
      <sheetName val="23"/>
      <sheetName val="24-1"/>
      <sheetName val="24-2-4-5"/>
      <sheetName val="24-3"/>
      <sheetName val="25-1"/>
      <sheetName val="25-2-4-5"/>
      <sheetName val="25-3"/>
      <sheetName val="26.1"/>
      <sheetName val="26.2"/>
      <sheetName val="26.3.4.5 "/>
      <sheetName val="31.1.4"/>
      <sheetName val="31.2"/>
      <sheetName val="31.3"/>
      <sheetName val="31.5"/>
      <sheetName val="32.1.4"/>
      <sheetName val="32.2"/>
      <sheetName val="32.3"/>
      <sheetName val="32.5"/>
      <sheetName val="33.1.4 "/>
      <sheetName val="33.2"/>
      <sheetName val="33.3"/>
      <sheetName val="33.5"/>
      <sheetName val="34.1.4 "/>
      <sheetName val="34.2"/>
      <sheetName val="34.3"/>
      <sheetName val="34.5 "/>
      <sheetName val="44.1"/>
      <sheetName val="44.2.4.5"/>
      <sheetName val="44.3"/>
      <sheetName val="45.1"/>
      <sheetName val="45.2.4.5"/>
      <sheetName val="45.3"/>
      <sheetName val="46.1.2.4.5"/>
      <sheetName val="46.3 "/>
      <sheetName val="47.1.2.4.5"/>
      <sheetName val="47.3"/>
      <sheetName val="48.1.2.4.5"/>
      <sheetName val="48.3"/>
      <sheetName val="RP TESS 1"/>
      <sheetName val="RP TESS 2"/>
      <sheetName val="RP SONV"/>
      <sheetName val="RP SCUOLE"/>
      <sheetName val="RP SCUOLE (2)"/>
      <sheetName val="RP SC vuoto"/>
      <sheetName val="TU vuoto"/>
      <sheetName val="TOTALI NEW"/>
      <sheetName val="RIASSU NTO"/>
      <sheetName val="TOTALI G S"/>
      <sheetName val="schema LUGANO FFS"/>
      <sheetName val="schema LUGANO-CENTRO"/>
      <sheetName val="schema LAMON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41 andata 2021"/>
      <sheetName val="441 ritorno 2021"/>
      <sheetName val="461 andata 2021_luve_var2"/>
      <sheetName val="461 ritorno 2021_luve_var2"/>
      <sheetName val="461 ritorno 2021 sa.do_var2"/>
      <sheetName val="461 andata 2021 sa.do_var2"/>
      <sheetName val="462 andata 2021"/>
      <sheetName val="462 ritorno 2021 "/>
    </sheetNames>
    <sheetDataSet>
      <sheetData sheetId="0">
        <row r="20">
          <cell r="CH20">
            <v>6.9444444444444198E-4</v>
          </cell>
        </row>
        <row r="21">
          <cell r="CH21">
            <v>6.94444444444553E-4</v>
          </cell>
        </row>
        <row r="22">
          <cell r="CH22">
            <v>6.9444444444433095E-4</v>
          </cell>
        </row>
        <row r="23">
          <cell r="CH23">
            <v>6.9444444444444198E-4</v>
          </cell>
        </row>
        <row r="24">
          <cell r="CH24">
            <v>0</v>
          </cell>
        </row>
        <row r="25">
          <cell r="CH25">
            <v>2.0833333333333259E-3</v>
          </cell>
        </row>
        <row r="26">
          <cell r="CH26">
            <v>1.388888888888995E-3</v>
          </cell>
        </row>
        <row r="27">
          <cell r="CH27">
            <v>6.9444444444444198E-4</v>
          </cell>
        </row>
        <row r="28">
          <cell r="CH28">
            <v>0</v>
          </cell>
        </row>
        <row r="29">
          <cell r="CH29">
            <v>6.9444444444433095E-4</v>
          </cell>
        </row>
        <row r="30">
          <cell r="CH30">
            <v>1.388888888888995E-3</v>
          </cell>
        </row>
        <row r="31">
          <cell r="CH31">
            <v>6.9444444444444198E-4</v>
          </cell>
        </row>
        <row r="32">
          <cell r="CH32">
            <v>6.9444444444444447E-4</v>
          </cell>
        </row>
        <row r="33">
          <cell r="CH33">
            <v>6.9444444444444447E-4</v>
          </cell>
        </row>
        <row r="34">
          <cell r="CH34">
            <v>6.94444444444553E-4</v>
          </cell>
        </row>
        <row r="35">
          <cell r="CH35">
            <v>6.9444444444444198E-4</v>
          </cell>
        </row>
        <row r="36">
          <cell r="CH36">
            <v>6.9444444444433095E-4</v>
          </cell>
        </row>
        <row r="37">
          <cell r="CH37">
            <v>2.083333333333437E-3</v>
          </cell>
        </row>
        <row r="38">
          <cell r="CH38">
            <v>1.388888888888884E-3</v>
          </cell>
        </row>
        <row r="56">
          <cell r="CB56">
            <v>6.9444444444444198E-4</v>
          </cell>
        </row>
        <row r="57">
          <cell r="CB57">
            <v>1.388888888888884E-3</v>
          </cell>
        </row>
        <row r="58">
          <cell r="CB58">
            <v>1.388888888888884E-3</v>
          </cell>
        </row>
        <row r="59">
          <cell r="CB59">
            <v>1.388888888888884E-3</v>
          </cell>
        </row>
        <row r="60">
          <cell r="CB60">
            <v>6.9444444444444198E-4</v>
          </cell>
        </row>
        <row r="61">
          <cell r="CB61">
            <v>0</v>
          </cell>
        </row>
        <row r="62">
          <cell r="CB62">
            <v>2.7777777777777779E-3</v>
          </cell>
        </row>
        <row r="63">
          <cell r="CB63">
            <v>6.9444444444444198E-4</v>
          </cell>
        </row>
        <row r="64">
          <cell r="CB64">
            <v>6.9444444444444198E-4</v>
          </cell>
        </row>
        <row r="65">
          <cell r="CB65">
            <v>6.9444444444444198E-4</v>
          </cell>
        </row>
        <row r="66">
          <cell r="CB66">
            <v>1.388888888888884E-3</v>
          </cell>
        </row>
        <row r="67">
          <cell r="CB67">
            <v>6.9444444444444198E-4</v>
          </cell>
        </row>
        <row r="68">
          <cell r="CB68">
            <v>6.9444444444444198E-4</v>
          </cell>
        </row>
        <row r="69">
          <cell r="CB69">
            <v>0</v>
          </cell>
        </row>
        <row r="70">
          <cell r="CB70">
            <v>6.9444444444444198E-4</v>
          </cell>
        </row>
        <row r="71">
          <cell r="CB71">
            <v>1.388888888888884E-3</v>
          </cell>
        </row>
        <row r="72">
          <cell r="CB72">
            <v>6.9444444444444198E-4</v>
          </cell>
        </row>
        <row r="73">
          <cell r="CB73">
            <v>2.0833333333333259E-3</v>
          </cell>
        </row>
      </sheetData>
      <sheetData sheetId="1">
        <row r="19">
          <cell r="CA19">
            <v>6.9444444444444198E-4</v>
          </cell>
        </row>
        <row r="20">
          <cell r="CA20">
            <v>1.388888888888884E-3</v>
          </cell>
        </row>
        <row r="21">
          <cell r="CA21">
            <v>1.388888888888884E-3</v>
          </cell>
        </row>
        <row r="22">
          <cell r="CA22">
            <v>1.388888888888884E-3</v>
          </cell>
        </row>
        <row r="23">
          <cell r="CA23">
            <v>6.9444444444444198E-4</v>
          </cell>
        </row>
        <row r="24">
          <cell r="CA24">
            <v>0</v>
          </cell>
        </row>
        <row r="25">
          <cell r="CA25">
            <v>2.7777777777777779E-3</v>
          </cell>
        </row>
        <row r="26">
          <cell r="CA26">
            <v>6.9444444444444198E-4</v>
          </cell>
        </row>
        <row r="27">
          <cell r="CA27">
            <v>6.9444444444444198E-4</v>
          </cell>
        </row>
        <row r="28">
          <cell r="CA28">
            <v>6.9444444444444198E-4</v>
          </cell>
        </row>
        <row r="29">
          <cell r="CA29">
            <v>1.388888888888884E-3</v>
          </cell>
        </row>
        <row r="30">
          <cell r="CA30">
            <v>6.9444444444444198E-4</v>
          </cell>
        </row>
        <row r="31">
          <cell r="CA31">
            <v>6.9444444444444198E-4</v>
          </cell>
        </row>
        <row r="32">
          <cell r="CA32">
            <v>0</v>
          </cell>
        </row>
        <row r="33">
          <cell r="CA33">
            <v>6.9444444444444198E-4</v>
          </cell>
        </row>
        <row r="34">
          <cell r="CA34">
            <v>1.388888888888884E-3</v>
          </cell>
        </row>
        <row r="35">
          <cell r="CA35">
            <v>6.9444444444444198E-4</v>
          </cell>
        </row>
        <row r="36">
          <cell r="CA36">
            <v>2.0833333333333259E-3</v>
          </cell>
        </row>
      </sheetData>
      <sheetData sheetId="2"/>
      <sheetData sheetId="3"/>
      <sheetData sheetId="4"/>
      <sheetData sheetId="5"/>
      <sheetData sheetId="6">
        <row r="5">
          <cell r="Y5">
            <v>0</v>
          </cell>
        </row>
        <row r="6">
          <cell r="Y6">
            <v>1.3888888888888889E-3</v>
          </cell>
        </row>
        <row r="7">
          <cell r="Y7">
            <v>6.9444444444444447E-4</v>
          </cell>
        </row>
        <row r="8">
          <cell r="Y8">
            <v>6.9444444444444447E-4</v>
          </cell>
        </row>
        <row r="9">
          <cell r="Y9">
            <v>1.3888888888888889E-3</v>
          </cell>
        </row>
        <row r="10">
          <cell r="Y10">
            <v>6.9444444444444447E-4</v>
          </cell>
        </row>
        <row r="11">
          <cell r="Y11">
            <v>6.9444444444444198E-4</v>
          </cell>
        </row>
        <row r="12">
          <cell r="Y12">
            <v>1.3888888888888889E-3</v>
          </cell>
        </row>
        <row r="13">
          <cell r="Y13">
            <v>6.9444444444444447E-4</v>
          </cell>
        </row>
        <row r="14">
          <cell r="Y14">
            <v>1.3888888888888889E-3</v>
          </cell>
        </row>
        <row r="15">
          <cell r="Y15">
            <v>2.0833333333333333E-3</v>
          </cell>
        </row>
        <row r="16">
          <cell r="Y16">
            <v>0</v>
          </cell>
        </row>
        <row r="17">
          <cell r="Y17">
            <v>6.9444444444444447E-4</v>
          </cell>
        </row>
        <row r="18">
          <cell r="Y18">
            <v>1.3888888888888889E-3</v>
          </cell>
        </row>
        <row r="19">
          <cell r="Y19">
            <v>6.9444444444444447E-4</v>
          </cell>
        </row>
        <row r="20">
          <cell r="Y20">
            <v>0</v>
          </cell>
        </row>
        <row r="21">
          <cell r="Y21">
            <v>6.9444444444444447E-4</v>
          </cell>
        </row>
        <row r="22">
          <cell r="Y22">
            <v>6.9444444444444447E-4</v>
          </cell>
        </row>
        <row r="23">
          <cell r="Y23">
            <v>6.9444444444444447E-4</v>
          </cell>
        </row>
        <row r="24">
          <cell r="Y24">
            <v>2.0833333333333333E-3</v>
          </cell>
        </row>
        <row r="25">
          <cell r="Y25">
            <v>2.0833333333333333E-3</v>
          </cell>
        </row>
      </sheetData>
      <sheetData sheetId="7">
        <row r="5">
          <cell r="V5">
            <v>1.3888888888888889E-3</v>
          </cell>
        </row>
        <row r="6">
          <cell r="V6">
            <v>1.3888888888888889E-3</v>
          </cell>
        </row>
        <row r="7">
          <cell r="V7">
            <v>1.3888888888889395E-3</v>
          </cell>
        </row>
        <row r="8">
          <cell r="V8">
            <v>1.3888888888888889E-3</v>
          </cell>
        </row>
        <row r="9">
          <cell r="V9">
            <v>6.9444444444444198E-4</v>
          </cell>
        </row>
        <row r="10">
          <cell r="V10">
            <v>6.9444444444444447E-4</v>
          </cell>
        </row>
        <row r="11">
          <cell r="V11">
            <v>2.7777777777777779E-3</v>
          </cell>
        </row>
        <row r="12">
          <cell r="V12">
            <v>6.9444444444444447E-4</v>
          </cell>
        </row>
        <row r="13">
          <cell r="V13">
            <v>6.9444444444444447E-4</v>
          </cell>
        </row>
        <row r="14">
          <cell r="V14">
            <v>0</v>
          </cell>
        </row>
        <row r="15">
          <cell r="V15">
            <v>1.3888888888888889E-3</v>
          </cell>
        </row>
        <row r="16">
          <cell r="V16">
            <v>6.9444444444444447E-4</v>
          </cell>
        </row>
        <row r="17">
          <cell r="V17">
            <v>1.3888888888888889E-3</v>
          </cell>
        </row>
        <row r="18">
          <cell r="V18">
            <v>1.388888888888884E-3</v>
          </cell>
        </row>
        <row r="19">
          <cell r="V19">
            <v>6.9444444444444198E-4</v>
          </cell>
        </row>
        <row r="20">
          <cell r="V20">
            <v>1.388888888888884E-3</v>
          </cell>
        </row>
        <row r="21">
          <cell r="V21">
            <v>6.9444444444444447E-4</v>
          </cell>
        </row>
        <row r="22">
          <cell r="V22">
            <v>6.9444444444444447E-4</v>
          </cell>
        </row>
        <row r="23">
          <cell r="V23">
            <v>1.388888888888884E-3</v>
          </cell>
        </row>
        <row r="24">
          <cell r="V24">
            <v>1.3888888888888889E-3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41 andata 2021"/>
      <sheetName val="441 ritorno 2021"/>
      <sheetName val="461 andata 2021"/>
      <sheetName val="461 RITORNO 2021"/>
      <sheetName val="462 ANDATA 2021"/>
      <sheetName val="462 RITORNO 2021 "/>
    </sheetNames>
    <sheetDataSet>
      <sheetData sheetId="0">
        <row r="20">
          <cell r="AT20">
            <v>6.9444444444444198E-4</v>
          </cell>
        </row>
        <row r="21">
          <cell r="AT21">
            <v>6.94444444444553E-4</v>
          </cell>
        </row>
        <row r="22">
          <cell r="AT22">
            <v>6.9444444444433095E-4</v>
          </cell>
        </row>
        <row r="23">
          <cell r="AT23">
            <v>6.9444444444444198E-4</v>
          </cell>
        </row>
        <row r="24">
          <cell r="AT24">
            <v>0</v>
          </cell>
        </row>
        <row r="25">
          <cell r="AT25">
            <v>2.0833333333333259E-3</v>
          </cell>
        </row>
        <row r="26">
          <cell r="AT26">
            <v>1.388888888888995E-3</v>
          </cell>
        </row>
        <row r="27">
          <cell r="AT27">
            <v>6.9444444444444198E-4</v>
          </cell>
        </row>
        <row r="28">
          <cell r="AT28">
            <v>0</v>
          </cell>
        </row>
        <row r="29">
          <cell r="AT29">
            <v>6.9444444444433095E-4</v>
          </cell>
        </row>
        <row r="30">
          <cell r="AT30">
            <v>1.388888888888995E-3</v>
          </cell>
        </row>
        <row r="31">
          <cell r="AT31">
            <v>6.9444444444444198E-4</v>
          </cell>
        </row>
        <row r="32">
          <cell r="AT32">
            <v>6.9444444444444447E-4</v>
          </cell>
        </row>
        <row r="33">
          <cell r="AT33">
            <v>6.9444444444444447E-4</v>
          </cell>
        </row>
        <row r="34">
          <cell r="AT34">
            <v>6.94444444444553E-4</v>
          </cell>
        </row>
        <row r="35">
          <cell r="AT35">
            <v>6.9444444444444198E-4</v>
          </cell>
        </row>
        <row r="36">
          <cell r="AT36">
            <v>6.9444444444433095E-4</v>
          </cell>
        </row>
        <row r="37">
          <cell r="AT37">
            <v>2.083333333333437E-3</v>
          </cell>
        </row>
        <row r="38">
          <cell r="AT38">
            <v>1.388888888888884E-3</v>
          </cell>
        </row>
      </sheetData>
      <sheetData sheetId="1">
        <row r="25">
          <cell r="AO25">
            <v>2.7777777777777779E-3</v>
          </cell>
        </row>
        <row r="26">
          <cell r="AO26">
            <v>6.9444444444444198E-4</v>
          </cell>
        </row>
        <row r="27">
          <cell r="AO27">
            <v>6.9444444444444198E-4</v>
          </cell>
        </row>
        <row r="28">
          <cell r="AO28">
            <v>6.9444444444444198E-4</v>
          </cell>
        </row>
        <row r="29">
          <cell r="AO29">
            <v>1.388888888888884E-3</v>
          </cell>
        </row>
        <row r="30">
          <cell r="AO30">
            <v>6.9444444444444198E-4</v>
          </cell>
        </row>
        <row r="31">
          <cell r="AO31">
            <v>6.9444444444444198E-4</v>
          </cell>
        </row>
        <row r="32">
          <cell r="AO32">
            <v>0</v>
          </cell>
        </row>
        <row r="33">
          <cell r="AO33">
            <v>6.9444444444444198E-4</v>
          </cell>
        </row>
        <row r="34">
          <cell r="AO34">
            <v>1.388888888888884E-3</v>
          </cell>
        </row>
        <row r="35">
          <cell r="AO35">
            <v>6.9444444444444198E-4</v>
          </cell>
        </row>
        <row r="36">
          <cell r="AO36">
            <v>2.0833333333333259E-3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8"/>
  <sheetViews>
    <sheetView zoomScale="120" zoomScaleNormal="120" workbookViewId="0">
      <selection activeCell="D7" sqref="D7"/>
    </sheetView>
  </sheetViews>
  <sheetFormatPr defaultColWidth="9.109375" defaultRowHeight="11.4"/>
  <cols>
    <col min="1" max="1" width="25.33203125" style="9" customWidth="1"/>
    <col min="2" max="2" width="7" style="44" customWidth="1"/>
    <col min="3" max="5" width="8.109375" style="44" customWidth="1"/>
    <col min="6" max="6" width="7" style="44" customWidth="1"/>
    <col min="7" max="7" width="8.109375" style="44" customWidth="1"/>
    <col min="8" max="8" width="6.88671875" style="44" customWidth="1"/>
    <col min="9" max="10" width="8.109375" style="44" customWidth="1"/>
    <col min="11" max="11" width="6.44140625" style="44" customWidth="1"/>
    <col min="12" max="12" width="6.5546875" style="44" customWidth="1"/>
    <col min="13" max="13" width="5.44140625" style="44" bestFit="1" customWidth="1"/>
    <col min="14" max="14" width="5.44140625" style="44" customWidth="1"/>
    <col min="15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133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140</v>
      </c>
      <c r="B3" s="19">
        <v>0.21180555555555555</v>
      </c>
      <c r="C3" s="20">
        <v>0.375</v>
      </c>
      <c r="D3" s="19">
        <f>C3</f>
        <v>0.375</v>
      </c>
      <c r="E3" s="20">
        <v>0.42708333333333331</v>
      </c>
      <c r="F3" s="19">
        <v>0.42708333333333331</v>
      </c>
      <c r="G3" s="27">
        <v>0.56944444444444442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0.16319444444444445</v>
      </c>
      <c r="D4" s="3"/>
      <c r="E4" s="4">
        <f>IF(E3&lt;D3,E3+1-D3,E3-D3)</f>
        <v>5.2083333333333315E-2</v>
      </c>
      <c r="F4" s="3"/>
      <c r="G4" s="4">
        <f>IF(F3&gt;G3,G3+1-F3,G3-F3)</f>
        <v>0.1423611111111111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0.21180555555555555</v>
      </c>
      <c r="I6" s="16">
        <f>G3</f>
        <v>0.56944444444444442</v>
      </c>
      <c r="J6" s="6">
        <f>IF(H6&gt;I6,I6+1-H6,I6-H6)</f>
        <v>0.35763888888888884</v>
      </c>
    </row>
    <row r="7" spans="1:17" ht="12.6" thickBot="1">
      <c r="A7" s="121" t="s">
        <v>131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0.30555555555555558</v>
      </c>
      <c r="J7" s="8">
        <f>J6*1440+R2+R3</f>
        <v>514.99999999999989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440.00000000000006</v>
      </c>
      <c r="J8" s="45"/>
    </row>
    <row r="9" spans="1:17" s="44" customFormat="1" ht="12" thickBot="1">
      <c r="A9" s="142" t="s">
        <v>68</v>
      </c>
      <c r="B9" s="143"/>
      <c r="C9" s="143"/>
      <c r="D9" s="144"/>
      <c r="E9" s="145"/>
      <c r="F9" s="145"/>
      <c r="G9" s="139"/>
      <c r="H9" s="139"/>
      <c r="I9" s="139"/>
      <c r="J9" s="140"/>
      <c r="K9" s="141"/>
      <c r="L9" s="141"/>
      <c r="M9" s="141"/>
      <c r="N9" s="141"/>
      <c r="O9" s="141"/>
      <c r="P9" s="141"/>
    </row>
    <row r="10" spans="1:17" s="44" customFormat="1" ht="12" thickBot="1">
      <c r="A10" s="142" t="s">
        <v>66</v>
      </c>
      <c r="B10" s="137">
        <v>0.375</v>
      </c>
      <c r="C10" s="138">
        <v>0.4201388888888889</v>
      </c>
      <c r="D10" s="146"/>
      <c r="E10" s="146"/>
      <c r="F10" s="146"/>
      <c r="G10" s="146"/>
      <c r="H10" s="146"/>
      <c r="I10" s="139"/>
      <c r="J10" s="140"/>
      <c r="K10" s="141"/>
      <c r="L10" s="141"/>
      <c r="M10" s="141"/>
      <c r="N10" s="141"/>
      <c r="O10" s="141"/>
      <c r="P10" s="141"/>
    </row>
    <row r="11" spans="1:17" s="44" customFormat="1" ht="12" thickBot="1">
      <c r="A11" s="142" t="s">
        <v>67</v>
      </c>
      <c r="B11" s="143"/>
      <c r="C11" s="143"/>
      <c r="D11" s="144"/>
      <c r="E11" s="145"/>
      <c r="F11" s="145"/>
      <c r="G11" s="146"/>
      <c r="H11" s="146"/>
      <c r="I11" s="147"/>
      <c r="J11" s="140"/>
      <c r="K11" s="141"/>
      <c r="L11" s="141"/>
      <c r="M11" s="141"/>
      <c r="N11" s="141"/>
      <c r="O11" s="141"/>
      <c r="P11" s="141"/>
    </row>
    <row r="12" spans="1:17" s="44" customFormat="1" ht="12" thickBot="1">
      <c r="A12" s="142" t="s">
        <v>69</v>
      </c>
      <c r="B12" s="146"/>
      <c r="C12" s="146"/>
      <c r="D12" s="146"/>
      <c r="E12" s="146"/>
      <c r="F12" s="148"/>
      <c r="G12" s="146"/>
      <c r="H12" s="146"/>
      <c r="I12" s="147"/>
      <c r="J12" s="149"/>
      <c r="K12" s="141"/>
      <c r="L12" s="141"/>
      <c r="M12" s="141"/>
      <c r="N12" s="141"/>
      <c r="O12" s="141"/>
      <c r="P12" s="141"/>
    </row>
    <row r="13" spans="1:17" s="44" customFormat="1" ht="12.6" thickBot="1">
      <c r="A13" s="150"/>
      <c r="B13" s="175"/>
      <c r="C13" s="152"/>
      <c r="D13" s="153"/>
      <c r="E13" s="154"/>
      <c r="F13" s="109"/>
      <c r="G13" s="155"/>
      <c r="K13" s="136">
        <v>310</v>
      </c>
      <c r="L13" s="136">
        <v>324</v>
      </c>
      <c r="M13" s="136">
        <v>330</v>
      </c>
    </row>
    <row r="14" spans="1:17" s="44" customFormat="1" ht="12">
      <c r="A14" s="171" t="s">
        <v>13</v>
      </c>
      <c r="B14" s="206"/>
      <c r="C14" s="211"/>
      <c r="D14" s="158" t="s">
        <v>42</v>
      </c>
      <c r="E14" s="177"/>
      <c r="F14" s="178"/>
      <c r="G14" s="182"/>
      <c r="H14" s="171" t="s">
        <v>13</v>
      </c>
      <c r="I14" s="185"/>
      <c r="J14" s="185"/>
      <c r="K14" s="186">
        <v>0.31875000000000003</v>
      </c>
      <c r="L14" s="186">
        <v>0.44375000000000003</v>
      </c>
      <c r="M14" s="187">
        <v>0.50624999999999998</v>
      </c>
    </row>
    <row r="15" spans="1:17" s="44" customFormat="1" ht="13.5" customHeight="1">
      <c r="A15" s="156" t="s">
        <v>14</v>
      </c>
      <c r="B15" s="207"/>
      <c r="C15" s="198"/>
      <c r="D15" s="161" t="s">
        <v>43</v>
      </c>
      <c r="E15" s="159"/>
      <c r="F15" s="157"/>
      <c r="G15" s="155"/>
      <c r="H15" s="156" t="s">
        <v>14</v>
      </c>
      <c r="I15" s="45"/>
      <c r="J15" s="45"/>
      <c r="K15" s="162">
        <f>K14+'[7]441 ritorno 2021'!$CA19</f>
        <v>0.31944444444444448</v>
      </c>
      <c r="L15" s="162">
        <f>L14+'[7]441 andata 2021'!$CB56</f>
        <v>0.44444444444444448</v>
      </c>
      <c r="M15" s="188">
        <f>M14+'[7]441 andata 2021'!$CB56</f>
        <v>0.50694444444444442</v>
      </c>
      <c r="O15" s="119"/>
    </row>
    <row r="16" spans="1:17" s="44" customFormat="1" ht="12">
      <c r="A16" s="156" t="s">
        <v>15</v>
      </c>
      <c r="B16" s="207"/>
      <c r="C16" s="198"/>
      <c r="D16" s="161" t="s">
        <v>44</v>
      </c>
      <c r="E16" s="159"/>
      <c r="F16" s="157"/>
      <c r="G16" s="155"/>
      <c r="H16" s="156" t="s">
        <v>15</v>
      </c>
      <c r="I16" s="45"/>
      <c r="J16" s="45"/>
      <c r="K16" s="162">
        <f>K15+'[7]441 ritorno 2021'!$CA20</f>
        <v>0.32083333333333336</v>
      </c>
      <c r="L16" s="162">
        <f>L15+'[7]441 andata 2021'!$CB57</f>
        <v>0.44583333333333336</v>
      </c>
      <c r="M16" s="188">
        <f>M15+'[7]441 andata 2021'!$CB57</f>
        <v>0.5083333333333333</v>
      </c>
    </row>
    <row r="17" spans="1:13" s="44" customFormat="1" ht="12">
      <c r="A17" s="156" t="s">
        <v>16</v>
      </c>
      <c r="B17" s="207"/>
      <c r="C17" s="198"/>
      <c r="D17" s="161" t="s">
        <v>45</v>
      </c>
      <c r="E17" s="159"/>
      <c r="F17" s="157"/>
      <c r="G17" s="155"/>
      <c r="H17" s="156" t="s">
        <v>16</v>
      </c>
      <c r="I17" s="45"/>
      <c r="J17" s="45"/>
      <c r="K17" s="162">
        <f>K16+'[7]441 ritorno 2021'!$CA21</f>
        <v>0.32222222222222224</v>
      </c>
      <c r="L17" s="162">
        <f>L16+'[7]441 andata 2021'!$CB58</f>
        <v>0.44722222222222224</v>
      </c>
      <c r="M17" s="188">
        <f>M16+'[7]441 andata 2021'!$CB58</f>
        <v>0.50972222222222219</v>
      </c>
    </row>
    <row r="18" spans="1:13" s="44" customFormat="1" ht="12">
      <c r="A18" s="156" t="s">
        <v>17</v>
      </c>
      <c r="B18" s="207"/>
      <c r="C18" s="198"/>
      <c r="D18" s="161" t="s">
        <v>46</v>
      </c>
      <c r="E18" s="159"/>
      <c r="F18" s="157"/>
      <c r="G18" s="155"/>
      <c r="H18" s="156" t="s">
        <v>17</v>
      </c>
      <c r="I18" s="45"/>
      <c r="J18" s="45"/>
      <c r="K18" s="162">
        <f>K17+'[7]441 ritorno 2021'!$CA22</f>
        <v>0.32361111111111113</v>
      </c>
      <c r="L18" s="162">
        <f>L17+'[7]441 andata 2021'!$CB59</f>
        <v>0.44861111111111113</v>
      </c>
      <c r="M18" s="188">
        <f>M17+'[7]441 andata 2021'!$CB59</f>
        <v>0.51111111111111107</v>
      </c>
    </row>
    <row r="19" spans="1:13" s="44" customFormat="1" ht="12">
      <c r="A19" s="156" t="s">
        <v>18</v>
      </c>
      <c r="B19" s="213">
        <v>300</v>
      </c>
      <c r="C19" s="198"/>
      <c r="D19" s="161" t="s">
        <v>47</v>
      </c>
      <c r="E19" s="159"/>
      <c r="F19" s="157"/>
      <c r="G19" s="136">
        <v>201</v>
      </c>
      <c r="H19" s="156" t="s">
        <v>18</v>
      </c>
      <c r="I19" s="45"/>
      <c r="J19" s="45"/>
      <c r="K19" s="162">
        <f>K18+'[7]441 ritorno 2021'!$CA23</f>
        <v>0.32430555555555557</v>
      </c>
      <c r="L19" s="162">
        <f>L18+'[7]441 andata 2021'!$CB60</f>
        <v>0.44930555555555557</v>
      </c>
      <c r="M19" s="188">
        <f>M18+'[7]441 andata 2021'!$CB60</f>
        <v>0.51180555555555551</v>
      </c>
    </row>
    <row r="20" spans="1:13" s="44" customFormat="1" ht="12">
      <c r="A20" s="156" t="s">
        <v>19</v>
      </c>
      <c r="B20" s="208">
        <v>0.23263888888888887</v>
      </c>
      <c r="C20" s="198"/>
      <c r="D20" s="163" t="s">
        <v>48</v>
      </c>
      <c r="E20" s="164"/>
      <c r="F20" s="159"/>
      <c r="G20" s="183">
        <v>0.27083333333333331</v>
      </c>
      <c r="H20" s="156" t="s">
        <v>19</v>
      </c>
      <c r="I20" s="45"/>
      <c r="J20" s="45"/>
      <c r="K20" s="162">
        <f>K19+'[7]441 ritorno 2021'!$CA24</f>
        <v>0.32430555555555557</v>
      </c>
      <c r="L20" s="162">
        <f>L19+'[7]441 andata 2021'!$CB61</f>
        <v>0.44930555555555557</v>
      </c>
      <c r="M20" s="188">
        <f>M19+'[7]441 andata 2021'!$CB61</f>
        <v>0.51180555555555551</v>
      </c>
    </row>
    <row r="21" spans="1:13" s="44" customFormat="1" ht="12">
      <c r="A21" s="156" t="s">
        <v>20</v>
      </c>
      <c r="B21" s="208">
        <f>B20+'[8]441 ritorno 2021'!$AO25</f>
        <v>0.23541666666666664</v>
      </c>
      <c r="C21" s="199"/>
      <c r="D21" s="161" t="s">
        <v>49</v>
      </c>
      <c r="E21" s="159"/>
      <c r="F21" s="157"/>
      <c r="G21" s="183">
        <f>G20+'[7]462 ritorno 2021 '!$V11</f>
        <v>0.27361111111111108</v>
      </c>
      <c r="H21" s="156" t="s">
        <v>20</v>
      </c>
      <c r="I21" s="45"/>
      <c r="J21" s="45"/>
      <c r="K21" s="162">
        <f>K20+'[7]441 ritorno 2021'!$CA25</f>
        <v>0.32708333333333334</v>
      </c>
      <c r="L21" s="162">
        <f>L20+'[7]441 andata 2021'!$CB62</f>
        <v>0.45208333333333334</v>
      </c>
      <c r="M21" s="188">
        <f>M20+'[7]441 andata 2021'!$CB62</f>
        <v>0.51458333333333328</v>
      </c>
    </row>
    <row r="22" spans="1:13" s="44" customFormat="1" ht="12">
      <c r="A22" s="156" t="s">
        <v>20</v>
      </c>
      <c r="B22" s="208">
        <f>B21+'[8]441 ritorno 2021'!$AO26</f>
        <v>0.23611111111111108</v>
      </c>
      <c r="C22" s="198"/>
      <c r="D22" s="161" t="s">
        <v>50</v>
      </c>
      <c r="E22" s="159"/>
      <c r="F22" s="157"/>
      <c r="G22" s="183">
        <f>G21+'[7]462 ritorno 2021 '!$V12</f>
        <v>0.27430555555555552</v>
      </c>
      <c r="H22" s="156" t="s">
        <v>20</v>
      </c>
      <c r="I22" s="45"/>
      <c r="J22" s="45"/>
      <c r="K22" s="162">
        <f>K21+'[7]441 ritorno 2021'!$CA26</f>
        <v>0.32777777777777778</v>
      </c>
      <c r="L22" s="162">
        <f>L21+'[7]441 andata 2021'!$CB63</f>
        <v>0.45277777777777778</v>
      </c>
      <c r="M22" s="188">
        <f>M21+'[7]441 andata 2021'!$CB63</f>
        <v>0.51527777777777772</v>
      </c>
    </row>
    <row r="23" spans="1:13" s="44" customFormat="1" ht="12">
      <c r="A23" s="156" t="s">
        <v>21</v>
      </c>
      <c r="B23" s="208">
        <f>B22+'[8]441 ritorno 2021'!$AO27</f>
        <v>0.23680555555555552</v>
      </c>
      <c r="C23" s="198"/>
      <c r="D23" s="161" t="s">
        <v>51</v>
      </c>
      <c r="E23" s="159"/>
      <c r="F23" s="157"/>
      <c r="G23" s="183">
        <f>G22+'[7]462 ritorno 2021 '!$V13</f>
        <v>0.27499999999999997</v>
      </c>
      <c r="H23" s="156" t="s">
        <v>21</v>
      </c>
      <c r="I23" s="45"/>
      <c r="J23" s="45"/>
      <c r="K23" s="162">
        <f>K22+'[7]441 ritorno 2021'!$CA27</f>
        <v>0.32847222222222222</v>
      </c>
      <c r="L23" s="162">
        <f>L22+'[7]441 andata 2021'!$CB64</f>
        <v>0.45347222222222222</v>
      </c>
      <c r="M23" s="188">
        <f>M22+'[7]441 andata 2021'!$CB64</f>
        <v>0.51597222222222217</v>
      </c>
    </row>
    <row r="24" spans="1:13" s="44" customFormat="1" ht="12">
      <c r="A24" s="156" t="s">
        <v>22</v>
      </c>
      <c r="B24" s="208">
        <f>B23+'[8]441 ritorno 2021'!$AO28</f>
        <v>0.23749999999999996</v>
      </c>
      <c r="C24" s="198"/>
      <c r="D24" s="161" t="s">
        <v>52</v>
      </c>
      <c r="E24" s="159"/>
      <c r="F24" s="157"/>
      <c r="G24" s="183">
        <f>G23+'[7]462 ritorno 2021 '!$V14</f>
        <v>0.27499999999999997</v>
      </c>
      <c r="H24" s="156" t="s">
        <v>22</v>
      </c>
      <c r="I24" s="45"/>
      <c r="J24" s="45"/>
      <c r="K24" s="162">
        <f>K23+'[7]441 ritorno 2021'!$CA28</f>
        <v>0.32916666666666666</v>
      </c>
      <c r="L24" s="162">
        <f>L23+'[7]441 andata 2021'!$CB65</f>
        <v>0.45416666666666666</v>
      </c>
      <c r="M24" s="188">
        <f>M23+'[7]441 andata 2021'!$CB65</f>
        <v>0.51666666666666661</v>
      </c>
    </row>
    <row r="25" spans="1:13" s="44" customFormat="1" ht="12">
      <c r="A25" s="156" t="s">
        <v>23</v>
      </c>
      <c r="B25" s="208">
        <f>B24+'[8]441 ritorno 2021'!$AO29</f>
        <v>0.23888888888888885</v>
      </c>
      <c r="C25" s="198"/>
      <c r="D25" s="161" t="s">
        <v>53</v>
      </c>
      <c r="E25" s="159"/>
      <c r="F25" s="157"/>
      <c r="G25" s="183">
        <f>G24+'[7]462 ritorno 2021 '!$V15</f>
        <v>0.27638888888888885</v>
      </c>
      <c r="H25" s="156" t="s">
        <v>23</v>
      </c>
      <c r="I25" s="45"/>
      <c r="J25" s="45"/>
      <c r="K25" s="162">
        <f>K24+'[7]441 ritorno 2021'!$CA29</f>
        <v>0.33055555555555555</v>
      </c>
      <c r="L25" s="162">
        <f>L24+'[7]441 andata 2021'!$CB66</f>
        <v>0.45555555555555555</v>
      </c>
      <c r="M25" s="188">
        <f>M24+'[7]441 andata 2021'!$CB66</f>
        <v>0.51805555555555549</v>
      </c>
    </row>
    <row r="26" spans="1:13" s="44" customFormat="1" ht="12">
      <c r="A26" s="156" t="s">
        <v>24</v>
      </c>
      <c r="B26" s="208">
        <f>B25+'[8]441 ritorno 2021'!$AO30</f>
        <v>0.23958333333333329</v>
      </c>
      <c r="C26" s="198"/>
      <c r="D26" s="161" t="s">
        <v>54</v>
      </c>
      <c r="E26" s="165"/>
      <c r="F26" s="165"/>
      <c r="G26" s="183">
        <f>G25+'[7]462 ritorno 2021 '!$V16</f>
        <v>0.27708333333333329</v>
      </c>
      <c r="H26" s="156" t="s">
        <v>24</v>
      </c>
      <c r="I26" s="45"/>
      <c r="J26" s="45"/>
      <c r="K26" s="162">
        <f>K25+'[7]441 ritorno 2021'!$CA30</f>
        <v>0.33124999999999999</v>
      </c>
      <c r="L26" s="162">
        <f>L25+'[7]441 andata 2021'!$CB67</f>
        <v>0.45624999999999999</v>
      </c>
      <c r="M26" s="188">
        <f>M25+'[7]441 andata 2021'!$CB67</f>
        <v>0.51874999999999993</v>
      </c>
    </row>
    <row r="27" spans="1:13" s="44" customFormat="1" ht="12">
      <c r="A27" s="156" t="s">
        <v>25</v>
      </c>
      <c r="B27" s="208">
        <f>B26+'[8]441 ritorno 2021'!$AO31</f>
        <v>0.24027777777777773</v>
      </c>
      <c r="C27" s="200"/>
      <c r="D27" s="174" t="s">
        <v>55</v>
      </c>
      <c r="E27" s="109"/>
      <c r="F27" s="152"/>
      <c r="G27" s="183">
        <f>G26+'[7]462 ritorno 2021 '!$V17</f>
        <v>0.27847222222222218</v>
      </c>
      <c r="H27" s="156" t="s">
        <v>25</v>
      </c>
      <c r="I27" s="45"/>
      <c r="J27" s="45"/>
      <c r="K27" s="162">
        <f>K26+'[7]441 ritorno 2021'!$CA31</f>
        <v>0.33194444444444443</v>
      </c>
      <c r="L27" s="162">
        <f>L26+'[7]441 andata 2021'!$CB68</f>
        <v>0.45694444444444443</v>
      </c>
      <c r="M27" s="188">
        <f>M26+'[7]441 andata 2021'!$CB68</f>
        <v>0.51944444444444438</v>
      </c>
    </row>
    <row r="28" spans="1:13" s="44" customFormat="1" ht="12">
      <c r="A28" s="156" t="s">
        <v>26</v>
      </c>
      <c r="B28" s="208">
        <f>B27+'[8]441 ritorno 2021'!$AO32</f>
        <v>0.24027777777777773</v>
      </c>
      <c r="C28" s="201"/>
      <c r="D28" s="161" t="s">
        <v>56</v>
      </c>
      <c r="E28" s="157"/>
      <c r="F28" s="159"/>
      <c r="G28" s="183">
        <f>G27+'[7]462 ritorno 2021 '!$V18</f>
        <v>0.27986111111111106</v>
      </c>
      <c r="H28" s="156" t="s">
        <v>26</v>
      </c>
      <c r="I28" s="45"/>
      <c r="J28" s="45"/>
      <c r="K28" s="162">
        <f>K27+'[7]441 ritorno 2021'!$CA32</f>
        <v>0.33194444444444443</v>
      </c>
      <c r="L28" s="162">
        <f>L27+'[7]441 andata 2021'!$CB69</f>
        <v>0.45694444444444443</v>
      </c>
      <c r="M28" s="188">
        <f>M27+'[7]441 andata 2021'!$CB69</f>
        <v>0.51944444444444438</v>
      </c>
    </row>
    <row r="29" spans="1:13" s="44" customFormat="1" ht="12">
      <c r="A29" s="156" t="s">
        <v>27</v>
      </c>
      <c r="B29" s="208">
        <f>B28+'[8]441 ritorno 2021'!$AO33</f>
        <v>0.24097222222222217</v>
      </c>
      <c r="C29" s="198"/>
      <c r="D29" s="161" t="s">
        <v>57</v>
      </c>
      <c r="E29" s="157"/>
      <c r="F29" s="159"/>
      <c r="G29" s="183">
        <f>G28+'[7]462 ritorno 2021 '!$V19</f>
        <v>0.2805555555555555</v>
      </c>
      <c r="H29" s="156" t="s">
        <v>27</v>
      </c>
      <c r="I29" s="45"/>
      <c r="J29" s="45"/>
      <c r="K29" s="162">
        <f>K28+'[7]441 ritorno 2021'!$CA33</f>
        <v>0.33263888888888887</v>
      </c>
      <c r="L29" s="162">
        <f>L28+'[7]441 andata 2021'!$CB70</f>
        <v>0.45763888888888887</v>
      </c>
      <c r="M29" s="188">
        <f>M28+'[7]441 andata 2021'!$CB70</f>
        <v>0.52013888888888882</v>
      </c>
    </row>
    <row r="30" spans="1:13" s="44" customFormat="1" ht="12">
      <c r="A30" s="156" t="s">
        <v>28</v>
      </c>
      <c r="B30" s="208">
        <f>B29+'[8]441 ritorno 2021'!$AO34</f>
        <v>0.24236111111111105</v>
      </c>
      <c r="C30" s="198"/>
      <c r="D30" s="161" t="s">
        <v>58</v>
      </c>
      <c r="E30" s="157"/>
      <c r="F30" s="159"/>
      <c r="G30" s="183">
        <f>G29+'[7]462 ritorno 2021 '!$V20</f>
        <v>0.28194444444444439</v>
      </c>
      <c r="H30" s="156" t="s">
        <v>28</v>
      </c>
      <c r="I30" s="45"/>
      <c r="J30" s="45"/>
      <c r="K30" s="162">
        <f>K29+'[7]441 ritorno 2021'!$CA34</f>
        <v>0.33402777777777776</v>
      </c>
      <c r="L30" s="162">
        <f>L29+'[7]441 andata 2021'!$CB71</f>
        <v>0.45902777777777776</v>
      </c>
      <c r="M30" s="188">
        <f>M29+'[7]441 andata 2021'!$CB71</f>
        <v>0.5215277777777777</v>
      </c>
    </row>
    <row r="31" spans="1:13" s="44" customFormat="1" ht="12">
      <c r="A31" s="156" t="s">
        <v>29</v>
      </c>
      <c r="B31" s="208">
        <f>B30+'[8]441 ritorno 2021'!$AO35</f>
        <v>0.2430555555555555</v>
      </c>
      <c r="C31" s="198"/>
      <c r="D31" s="161" t="s">
        <v>59</v>
      </c>
      <c r="E31" s="157"/>
      <c r="F31" s="159"/>
      <c r="G31" s="183">
        <f>G30+'[7]462 ritorno 2021 '!$V21</f>
        <v>0.28263888888888883</v>
      </c>
      <c r="H31" s="156" t="s">
        <v>29</v>
      </c>
      <c r="I31" s="45"/>
      <c r="J31" s="45"/>
      <c r="K31" s="162">
        <f>K30+'[7]441 ritorno 2021'!$CA35</f>
        <v>0.3347222222222222</v>
      </c>
      <c r="L31" s="162">
        <f>L30+'[7]441 andata 2021'!$CB72</f>
        <v>0.4597222222222222</v>
      </c>
      <c r="M31" s="188">
        <f>M30+'[7]441 andata 2021'!$CB72</f>
        <v>0.52222222222222214</v>
      </c>
    </row>
    <row r="32" spans="1:13" s="44" customFormat="1" ht="12">
      <c r="A32" s="156" t="s">
        <v>30</v>
      </c>
      <c r="B32" s="208">
        <f>B31+'[8]441 ritorno 2021'!$AO36</f>
        <v>0.24513888888888882</v>
      </c>
      <c r="C32" s="198"/>
      <c r="D32" s="161" t="s">
        <v>60</v>
      </c>
      <c r="E32" s="157"/>
      <c r="F32" s="159"/>
      <c r="G32" s="183">
        <f>G31+'[7]462 ritorno 2021 '!$V22</f>
        <v>0.28333333333333327</v>
      </c>
      <c r="H32" s="156" t="s">
        <v>30</v>
      </c>
      <c r="I32" s="45"/>
      <c r="J32" s="45"/>
      <c r="K32" s="162">
        <f>K31+'[7]441 ritorno 2021'!$CA36</f>
        <v>0.33680555555555552</v>
      </c>
      <c r="L32" s="162">
        <f>L31+'[7]441 andata 2021'!$CB73</f>
        <v>0.46180555555555552</v>
      </c>
      <c r="M32" s="188">
        <f>M31+'[7]441 andata 2021'!$CB73</f>
        <v>0.52430555555555547</v>
      </c>
    </row>
    <row r="33" spans="1:13" s="44" customFormat="1" ht="12">
      <c r="A33" s="202"/>
      <c r="B33" s="209"/>
      <c r="C33" s="198"/>
      <c r="D33" s="161" t="s">
        <v>61</v>
      </c>
      <c r="E33" s="159"/>
      <c r="F33" s="159"/>
      <c r="G33" s="183">
        <f>G32+'[7]462 ritorno 2021 '!$V23</f>
        <v>0.28472222222222215</v>
      </c>
      <c r="H33" s="189"/>
      <c r="I33" s="45"/>
      <c r="J33" s="45"/>
      <c r="K33" s="192"/>
      <c r="L33" s="192"/>
      <c r="M33" s="193"/>
    </row>
    <row r="34" spans="1:13" s="44" customFormat="1" ht="12" thickBot="1">
      <c r="A34" s="203"/>
      <c r="B34" s="210"/>
      <c r="C34" s="198"/>
      <c r="D34" s="170" t="s">
        <v>62</v>
      </c>
      <c r="E34" s="179"/>
      <c r="F34" s="180"/>
      <c r="G34" s="184">
        <f>G33+'[7]462 ritorno 2021 '!$V24</f>
        <v>0.28611111111111104</v>
      </c>
      <c r="H34" s="190"/>
      <c r="I34" s="191"/>
      <c r="J34" s="191"/>
      <c r="K34" s="194"/>
      <c r="L34" s="194"/>
      <c r="M34" s="195"/>
    </row>
    <row r="35" spans="1:13" s="44" customFormat="1">
      <c r="C35" s="157"/>
      <c r="G35" s="155"/>
    </row>
    <row r="36" spans="1:13" s="44" customFormat="1" ht="12" thickBot="1">
      <c r="A36" s="205"/>
      <c r="B36" s="212">
        <v>301</v>
      </c>
      <c r="C36" s="159"/>
      <c r="D36" s="159"/>
      <c r="E36" s="157"/>
      <c r="F36" s="159"/>
      <c r="G36" s="136">
        <v>202</v>
      </c>
      <c r="K36" s="136">
        <v>311</v>
      </c>
      <c r="L36" s="136">
        <v>323</v>
      </c>
      <c r="M36" s="136">
        <v>329</v>
      </c>
    </row>
    <row r="37" spans="1:13" s="44" customFormat="1" ht="12.6" thickTop="1">
      <c r="A37" s="171" t="s">
        <v>31</v>
      </c>
      <c r="B37" s="160">
        <v>0.24513888888888888</v>
      </c>
      <c r="D37" s="158" t="s">
        <v>62</v>
      </c>
      <c r="E37" s="178"/>
      <c r="F37" s="177"/>
      <c r="G37" s="172">
        <v>0.29583333333333334</v>
      </c>
      <c r="H37" s="171" t="s">
        <v>31</v>
      </c>
      <c r="I37" s="185"/>
      <c r="J37" s="185"/>
      <c r="K37" s="186">
        <v>0.34930555555555554</v>
      </c>
      <c r="L37" s="186">
        <v>0.47430555555555554</v>
      </c>
      <c r="M37" s="187">
        <v>0.53680555555555554</v>
      </c>
    </row>
    <row r="38" spans="1:13" s="44" customFormat="1" ht="12">
      <c r="A38" s="156" t="s">
        <v>32</v>
      </c>
      <c r="B38" s="162">
        <f>B37+'[8]441 andata 2021'!$AT20</f>
        <v>0.24583333333333332</v>
      </c>
      <c r="D38" s="161" t="s">
        <v>61</v>
      </c>
      <c r="E38" s="157"/>
      <c r="F38" s="159"/>
      <c r="G38" s="173">
        <f>G37+'[7]462 andata 2021'!$Y5</f>
        <v>0.29583333333333334</v>
      </c>
      <c r="H38" s="156" t="s">
        <v>32</v>
      </c>
      <c r="I38" s="45"/>
      <c r="J38" s="45"/>
      <c r="K38" s="162">
        <f>K37+'[7]441 andata 2021'!$CH20</f>
        <v>0.35</v>
      </c>
      <c r="L38" s="162">
        <f>L37+'[7]441 andata 2021'!$CH20</f>
        <v>0.47499999999999998</v>
      </c>
      <c r="M38" s="188">
        <f>M37+'[7]441 andata 2021'!$CH20</f>
        <v>0.53749999999999998</v>
      </c>
    </row>
    <row r="39" spans="1:13" s="44" customFormat="1" ht="12">
      <c r="A39" s="156" t="s">
        <v>33</v>
      </c>
      <c r="B39" s="162">
        <f>B38+'[8]441 andata 2021'!$AT21</f>
        <v>0.24652777777777787</v>
      </c>
      <c r="D39" s="161" t="s">
        <v>60</v>
      </c>
      <c r="E39" s="157"/>
      <c r="F39" s="159"/>
      <c r="G39" s="173">
        <f>G38+'[7]462 andata 2021'!$Y6</f>
        <v>0.29722222222222222</v>
      </c>
      <c r="H39" s="156" t="s">
        <v>33</v>
      </c>
      <c r="K39" s="162">
        <f>K38+'[7]441 andata 2021'!$CH21</f>
        <v>0.35069444444444453</v>
      </c>
      <c r="L39" s="162">
        <f>L38+'[7]441 andata 2021'!$CH21</f>
        <v>0.47569444444444453</v>
      </c>
      <c r="M39" s="188">
        <f>M38+'[7]441 andata 2021'!$CH21</f>
        <v>0.53819444444444453</v>
      </c>
    </row>
    <row r="40" spans="1:13" s="44" customFormat="1" ht="12">
      <c r="A40" s="156" t="s">
        <v>34</v>
      </c>
      <c r="B40" s="162">
        <f>B39+'[8]441 andata 2021'!$AT22</f>
        <v>0.2472222222222222</v>
      </c>
      <c r="D40" s="161" t="s">
        <v>59</v>
      </c>
      <c r="E40" s="157"/>
      <c r="F40" s="159"/>
      <c r="G40" s="173">
        <f>G39+'[7]462 andata 2021'!$Y7</f>
        <v>0.29791666666666666</v>
      </c>
      <c r="H40" s="156" t="s">
        <v>34</v>
      </c>
      <c r="K40" s="162">
        <f>K39+'[7]441 andata 2021'!$CH22</f>
        <v>0.35138888888888886</v>
      </c>
      <c r="L40" s="162">
        <f>L39+'[7]441 andata 2021'!$CH22</f>
        <v>0.47638888888888886</v>
      </c>
      <c r="M40" s="188">
        <f>M39+'[7]441 andata 2021'!$CH22</f>
        <v>0.53888888888888886</v>
      </c>
    </row>
    <row r="41" spans="1:13" s="44" customFormat="1" ht="12">
      <c r="A41" s="156" t="s">
        <v>35</v>
      </c>
      <c r="B41" s="162">
        <f>B40+'[8]441 andata 2021'!$AT23</f>
        <v>0.24791666666666665</v>
      </c>
      <c r="D41" s="161" t="s">
        <v>58</v>
      </c>
      <c r="E41" s="157"/>
      <c r="F41" s="159"/>
      <c r="G41" s="173">
        <f>G40+'[7]462 andata 2021'!$Y8</f>
        <v>0.2986111111111111</v>
      </c>
      <c r="H41" s="156" t="s">
        <v>35</v>
      </c>
      <c r="K41" s="162">
        <f>K40+'[7]441 andata 2021'!$CH23</f>
        <v>0.3520833333333333</v>
      </c>
      <c r="L41" s="162">
        <f>L40+'[7]441 andata 2021'!$CH23</f>
        <v>0.4770833333333333</v>
      </c>
      <c r="M41" s="188">
        <f>M40+'[7]441 andata 2021'!$CH23</f>
        <v>0.5395833333333333</v>
      </c>
    </row>
    <row r="42" spans="1:13" s="44" customFormat="1" ht="12">
      <c r="A42" s="156" t="s">
        <v>25</v>
      </c>
      <c r="B42" s="162">
        <f>B41+'[8]441 andata 2021'!$AT24</f>
        <v>0.24791666666666665</v>
      </c>
      <c r="D42" s="161" t="s">
        <v>57</v>
      </c>
      <c r="E42" s="157"/>
      <c r="F42" s="159"/>
      <c r="G42" s="173">
        <f>G41+'[7]462 andata 2021'!$Y9</f>
        <v>0.3</v>
      </c>
      <c r="H42" s="156" t="s">
        <v>25</v>
      </c>
      <c r="K42" s="162">
        <f>K41+'[7]441 andata 2021'!$CH24</f>
        <v>0.3520833333333333</v>
      </c>
      <c r="L42" s="162">
        <f>L41+'[7]441 andata 2021'!$CH24</f>
        <v>0.4770833333333333</v>
      </c>
      <c r="M42" s="188">
        <f>M41+'[7]441 andata 2021'!$CH24</f>
        <v>0.5395833333333333</v>
      </c>
    </row>
    <row r="43" spans="1:13" s="44" customFormat="1" ht="12">
      <c r="A43" s="156" t="s">
        <v>36</v>
      </c>
      <c r="B43" s="162">
        <f>B42+'[8]441 andata 2021'!$AT25</f>
        <v>0.24999999999999997</v>
      </c>
      <c r="D43" s="161" t="s">
        <v>56</v>
      </c>
      <c r="E43" s="153"/>
      <c r="F43" s="153"/>
      <c r="G43" s="173">
        <f>G42+'[7]462 andata 2021'!$Y10</f>
        <v>0.30069444444444443</v>
      </c>
      <c r="H43" s="156" t="s">
        <v>36</v>
      </c>
      <c r="K43" s="162">
        <f>K42+'[7]441 andata 2021'!$CH25</f>
        <v>0.35416666666666663</v>
      </c>
      <c r="L43" s="162">
        <f>L42+'[7]441 andata 2021'!$CH25</f>
        <v>0.47916666666666663</v>
      </c>
      <c r="M43" s="188">
        <f>M42+'[7]441 andata 2021'!$CH25</f>
        <v>0.54166666666666663</v>
      </c>
    </row>
    <row r="44" spans="1:13" s="44" customFormat="1" ht="12">
      <c r="A44" s="156" t="s">
        <v>23</v>
      </c>
      <c r="B44" s="162">
        <f>B43+'[8]441 andata 2021'!$AT26</f>
        <v>0.25138888888888899</v>
      </c>
      <c r="D44" s="174" t="s">
        <v>55</v>
      </c>
      <c r="E44" s="153"/>
      <c r="F44" s="153"/>
      <c r="G44" s="173">
        <f>G43+'[7]462 andata 2021'!$Y11</f>
        <v>0.30138888888888887</v>
      </c>
      <c r="H44" s="156" t="s">
        <v>23</v>
      </c>
      <c r="K44" s="162">
        <f>K43+'[7]441 andata 2021'!$CH26</f>
        <v>0.35555555555555562</v>
      </c>
      <c r="L44" s="162">
        <f>L43+'[7]441 andata 2021'!$CH26</f>
        <v>0.48055555555555562</v>
      </c>
      <c r="M44" s="188">
        <f>M43+'[7]441 andata 2021'!$CH26</f>
        <v>0.54305555555555562</v>
      </c>
    </row>
    <row r="45" spans="1:13" s="44" customFormat="1" ht="12">
      <c r="A45" s="156" t="s">
        <v>22</v>
      </c>
      <c r="B45" s="162">
        <f>B44+'[8]441 andata 2021'!$AT27</f>
        <v>0.25208333333333344</v>
      </c>
      <c r="D45" s="161" t="s">
        <v>54</v>
      </c>
      <c r="E45" s="111"/>
      <c r="F45" s="111"/>
      <c r="G45" s="173">
        <f>G44+'[7]462 andata 2021'!$Y12</f>
        <v>0.30277777777777776</v>
      </c>
      <c r="H45" s="156" t="s">
        <v>22</v>
      </c>
      <c r="K45" s="162">
        <f>K44+'[7]441 andata 2021'!$CH27</f>
        <v>0.35625000000000007</v>
      </c>
      <c r="L45" s="162">
        <f>L44+'[7]441 andata 2021'!$CH27</f>
        <v>0.48125000000000007</v>
      </c>
      <c r="M45" s="188">
        <f>M44+'[7]441 andata 2021'!$CH27</f>
        <v>0.54375000000000007</v>
      </c>
    </row>
    <row r="46" spans="1:13" s="44" customFormat="1" ht="12">
      <c r="A46" s="156" t="s">
        <v>37</v>
      </c>
      <c r="B46" s="162">
        <f>B45+'[8]441 andata 2021'!$AT28</f>
        <v>0.25208333333333344</v>
      </c>
      <c r="D46" s="161" t="s">
        <v>53</v>
      </c>
      <c r="E46" s="111"/>
      <c r="F46" s="111"/>
      <c r="G46" s="173">
        <f>G45+'[7]462 andata 2021'!$Y13</f>
        <v>0.3034722222222222</v>
      </c>
      <c r="H46" s="156" t="s">
        <v>37</v>
      </c>
      <c r="K46" s="162">
        <f>K45+'[7]441 andata 2021'!$CH28</f>
        <v>0.35625000000000007</v>
      </c>
      <c r="L46" s="162">
        <f>L45+'[7]441 andata 2021'!$CH28</f>
        <v>0.48125000000000007</v>
      </c>
      <c r="M46" s="188">
        <f>M45+'[7]441 andata 2021'!$CH28</f>
        <v>0.54375000000000007</v>
      </c>
    </row>
    <row r="47" spans="1:13" s="44" customFormat="1" ht="12">
      <c r="A47" s="156" t="s">
        <v>38</v>
      </c>
      <c r="B47" s="162">
        <f>B46+'[8]441 andata 2021'!$AT29</f>
        <v>0.25277777777777777</v>
      </c>
      <c r="D47" s="161" t="s">
        <v>52</v>
      </c>
      <c r="E47" s="111"/>
      <c r="F47" s="111"/>
      <c r="G47" s="173">
        <f>G46+'[7]462 andata 2021'!$Y14</f>
        <v>0.30486111111111108</v>
      </c>
      <c r="H47" s="156" t="s">
        <v>38</v>
      </c>
      <c r="K47" s="162">
        <f>K46+'[7]441 andata 2021'!$CH29</f>
        <v>0.3569444444444444</v>
      </c>
      <c r="L47" s="162">
        <f>L46+'[7]441 andata 2021'!$CH29</f>
        <v>0.4819444444444444</v>
      </c>
      <c r="M47" s="188">
        <f>M46+'[7]441 andata 2021'!$CH29</f>
        <v>0.5444444444444444</v>
      </c>
    </row>
    <row r="48" spans="1:13" s="44" customFormat="1" ht="12">
      <c r="A48" s="156" t="s">
        <v>20</v>
      </c>
      <c r="B48" s="162">
        <f>B47+'[8]441 andata 2021'!$AT30</f>
        <v>0.25416666666666676</v>
      </c>
      <c r="D48" s="161" t="s">
        <v>51</v>
      </c>
      <c r="E48" s="111"/>
      <c r="F48" s="111"/>
      <c r="G48" s="173">
        <f>G47+'[7]462 andata 2021'!$Y15</f>
        <v>0.30694444444444441</v>
      </c>
      <c r="H48" s="156" t="s">
        <v>20</v>
      </c>
      <c r="K48" s="162">
        <f>K47+'[7]441 andata 2021'!$CH30</f>
        <v>0.35833333333333339</v>
      </c>
      <c r="L48" s="162">
        <f>L47+'[7]441 andata 2021'!$CH30</f>
        <v>0.48333333333333339</v>
      </c>
      <c r="M48" s="188">
        <f>M47+'[7]441 andata 2021'!$CH30</f>
        <v>0.54583333333333339</v>
      </c>
    </row>
    <row r="49" spans="1:13" s="44" customFormat="1" ht="12">
      <c r="A49" s="156" t="s">
        <v>20</v>
      </c>
      <c r="B49" s="162">
        <f>B48+'[8]441 andata 2021'!$AT31</f>
        <v>0.2548611111111112</v>
      </c>
      <c r="D49" s="161" t="s">
        <v>63</v>
      </c>
      <c r="E49" s="111"/>
      <c r="F49" s="111"/>
      <c r="G49" s="173">
        <f>G48+'[7]462 andata 2021'!$Y16</f>
        <v>0.30694444444444441</v>
      </c>
      <c r="H49" s="156" t="s">
        <v>20</v>
      </c>
      <c r="K49" s="162">
        <f>K48+'[7]441 andata 2021'!$CH31</f>
        <v>0.35902777777777783</v>
      </c>
      <c r="L49" s="162">
        <f>L48+'[7]441 andata 2021'!$CH31</f>
        <v>0.48402777777777783</v>
      </c>
      <c r="M49" s="188">
        <f>M48+'[7]441 andata 2021'!$CH31</f>
        <v>0.54652777777777783</v>
      </c>
    </row>
    <row r="50" spans="1:13" s="44" customFormat="1" ht="12">
      <c r="A50" s="156" t="s">
        <v>19</v>
      </c>
      <c r="B50" s="162">
        <f>B49+'[8]441 andata 2021'!$AT32</f>
        <v>0.25555555555555565</v>
      </c>
      <c r="D50" s="161" t="s">
        <v>50</v>
      </c>
      <c r="E50" s="52"/>
      <c r="F50" s="52"/>
      <c r="G50" s="173">
        <f>G49+'[7]462 andata 2021'!$Y17</f>
        <v>0.30763888888888885</v>
      </c>
      <c r="H50" s="156" t="s">
        <v>19</v>
      </c>
      <c r="K50" s="162">
        <f>K49+'[7]441 andata 2021'!$CH32</f>
        <v>0.35972222222222228</v>
      </c>
      <c r="L50" s="162">
        <f>L49+'[7]441 andata 2021'!$CH32</f>
        <v>0.48472222222222228</v>
      </c>
      <c r="M50" s="188">
        <f>M49+'[7]441 andata 2021'!$CH32</f>
        <v>0.54722222222222228</v>
      </c>
    </row>
    <row r="51" spans="1:13" s="44" customFormat="1" ht="12">
      <c r="A51" s="156" t="s">
        <v>39</v>
      </c>
      <c r="B51" s="162">
        <f>B50+'[8]441 andata 2021'!$AT33</f>
        <v>0.25625000000000009</v>
      </c>
      <c r="D51" s="161" t="s">
        <v>49</v>
      </c>
      <c r="E51" s="52"/>
      <c r="F51" s="52"/>
      <c r="G51" s="173">
        <f>G50+'[7]462 andata 2021'!$Y18</f>
        <v>0.30902777777777773</v>
      </c>
      <c r="H51" s="156" t="s">
        <v>39</v>
      </c>
      <c r="K51" s="162">
        <f>K50+'[7]441 andata 2021'!$CH33</f>
        <v>0.36041666666666672</v>
      </c>
      <c r="L51" s="162">
        <f>L50+'[7]441 andata 2021'!$CH33</f>
        <v>0.48541666666666672</v>
      </c>
      <c r="M51" s="188">
        <f>M50+'[7]441 andata 2021'!$CH33</f>
        <v>0.54791666666666672</v>
      </c>
    </row>
    <row r="52" spans="1:13" s="44" customFormat="1" ht="12">
      <c r="A52" s="156" t="s">
        <v>17</v>
      </c>
      <c r="B52" s="162">
        <f>B51+'[8]441 andata 2021'!$AT34</f>
        <v>0.25694444444444464</v>
      </c>
      <c r="D52" s="161" t="s">
        <v>48</v>
      </c>
      <c r="E52" s="52"/>
      <c r="F52" s="52"/>
      <c r="G52" s="173">
        <f>G51+'[7]462 andata 2021'!$Y19</f>
        <v>0.30972222222222218</v>
      </c>
      <c r="H52" s="156" t="s">
        <v>17</v>
      </c>
      <c r="K52" s="162">
        <f>K51+'[7]441 andata 2021'!$CH34</f>
        <v>0.36111111111111127</v>
      </c>
      <c r="L52" s="162">
        <f>L51+'[7]441 andata 2021'!$CH34</f>
        <v>0.48611111111111127</v>
      </c>
      <c r="M52" s="188">
        <f>M51+'[7]441 andata 2021'!$CH34</f>
        <v>0.54861111111111127</v>
      </c>
    </row>
    <row r="53" spans="1:13" s="44" customFormat="1" ht="12">
      <c r="A53" s="156" t="s">
        <v>16</v>
      </c>
      <c r="B53" s="162">
        <f>B52+'[8]441 andata 2021'!$AT35</f>
        <v>0.25763888888888908</v>
      </c>
      <c r="D53" s="161" t="s">
        <v>47</v>
      </c>
      <c r="E53" s="52"/>
      <c r="F53" s="52"/>
      <c r="G53" s="173">
        <f>G52+'[7]462 andata 2021'!$Y20</f>
        <v>0.30972222222222218</v>
      </c>
      <c r="H53" s="156" t="s">
        <v>16</v>
      </c>
      <c r="K53" s="162">
        <f>K52+'[7]441 andata 2021'!$CH35</f>
        <v>0.36180555555555571</v>
      </c>
      <c r="L53" s="162">
        <f>L52+'[7]441 andata 2021'!$CH35</f>
        <v>0.48680555555555571</v>
      </c>
      <c r="M53" s="188">
        <f>M52+'[7]441 andata 2021'!$CH35</f>
        <v>0.54930555555555571</v>
      </c>
    </row>
    <row r="54" spans="1:13" s="44" customFormat="1" ht="12">
      <c r="A54" s="156" t="s">
        <v>40</v>
      </c>
      <c r="B54" s="162">
        <f>B53+'[8]441 andata 2021'!$AT36</f>
        <v>0.25833333333333341</v>
      </c>
      <c r="D54" s="161" t="s">
        <v>46</v>
      </c>
      <c r="E54" s="52"/>
      <c r="F54" s="52"/>
      <c r="G54" s="173">
        <f>G53+'[7]462 andata 2021'!$Y21</f>
        <v>0.31041666666666662</v>
      </c>
      <c r="H54" s="156" t="s">
        <v>40</v>
      </c>
      <c r="K54" s="162">
        <f>K53+'[7]441 andata 2021'!$CH36</f>
        <v>0.36250000000000004</v>
      </c>
      <c r="L54" s="162">
        <f>L53+'[7]441 andata 2021'!$CH36</f>
        <v>0.48750000000000004</v>
      </c>
      <c r="M54" s="188">
        <f>M53+'[7]441 andata 2021'!$CH36</f>
        <v>0.55000000000000004</v>
      </c>
    </row>
    <row r="55" spans="1:13" s="44" customFormat="1" ht="12">
      <c r="A55" s="156" t="s">
        <v>41</v>
      </c>
      <c r="B55" s="162">
        <f>B54+'[8]441 andata 2021'!$AT37</f>
        <v>0.26041666666666685</v>
      </c>
      <c r="D55" s="161" t="s">
        <v>45</v>
      </c>
      <c r="G55" s="173">
        <f>G54+'[7]462 andata 2021'!$Y22</f>
        <v>0.31111111111111106</v>
      </c>
      <c r="H55" s="156" t="s">
        <v>41</v>
      </c>
      <c r="K55" s="162">
        <f>K54+'[7]441 andata 2021'!$CH37</f>
        <v>0.36458333333333348</v>
      </c>
      <c r="L55" s="162">
        <f>L54+'[7]441 andata 2021'!$CH37</f>
        <v>0.48958333333333348</v>
      </c>
      <c r="M55" s="188">
        <f>M54+'[7]441 andata 2021'!$CH37</f>
        <v>0.55208333333333348</v>
      </c>
    </row>
    <row r="56" spans="1:13" s="44" customFormat="1" ht="12.6" thickBot="1">
      <c r="A56" s="167" t="s">
        <v>13</v>
      </c>
      <c r="B56" s="168">
        <f>B55+'[8]441 andata 2021'!$AT38</f>
        <v>0.26180555555555574</v>
      </c>
      <c r="D56" s="161" t="s">
        <v>64</v>
      </c>
      <c r="G56" s="173">
        <f>G55+'[7]462 andata 2021'!$Y23</f>
        <v>0.3118055555555555</v>
      </c>
      <c r="H56" s="156" t="s">
        <v>13</v>
      </c>
      <c r="K56" s="162">
        <f>K55+'[7]441 andata 2021'!$CH38</f>
        <v>0.36597222222222237</v>
      </c>
      <c r="L56" s="162">
        <f>L55+'[7]441 andata 2021'!$CH38</f>
        <v>0.49097222222222237</v>
      </c>
      <c r="M56" s="188">
        <f>M55+'[7]441 andata 2021'!$CH38</f>
        <v>0.55347222222222237</v>
      </c>
    </row>
    <row r="57" spans="1:13" s="44" customFormat="1">
      <c r="A57" s="9"/>
      <c r="D57" s="161" t="s">
        <v>65</v>
      </c>
      <c r="G57" s="173">
        <f>G56+'[7]462 andata 2021'!$Y24</f>
        <v>0.31388888888888883</v>
      </c>
      <c r="H57" s="196"/>
      <c r="I57" s="45"/>
      <c r="J57" s="45"/>
      <c r="K57" s="192"/>
      <c r="L57" s="192"/>
      <c r="M57" s="193"/>
    </row>
    <row r="58" spans="1:13" s="44" customFormat="1" ht="12" thickBot="1">
      <c r="A58" s="9"/>
      <c r="D58" s="170" t="s">
        <v>42</v>
      </c>
      <c r="E58" s="191"/>
      <c r="F58" s="191"/>
      <c r="G58" s="181">
        <f>G57+'[7]462 andata 2021'!$Y25</f>
        <v>0.31597222222222215</v>
      </c>
      <c r="H58" s="197"/>
      <c r="I58" s="191"/>
      <c r="J58" s="191"/>
      <c r="K58" s="194"/>
      <c r="L58" s="194"/>
      <c r="M58" s="195"/>
    </row>
    <row r="59" spans="1:13" s="44" customFormat="1" ht="13.2">
      <c r="A59" s="9"/>
      <c r="B59" s="35"/>
      <c r="C59" s="35"/>
      <c r="D59" s="35"/>
      <c r="E59" s="35"/>
      <c r="F59" s="35"/>
      <c r="G59" s="35"/>
      <c r="H59" s="35"/>
    </row>
    <row r="60" spans="1:13" s="44" customFormat="1" ht="13.2">
      <c r="A60" s="9"/>
      <c r="B60" s="35"/>
      <c r="C60" s="35"/>
      <c r="D60" s="35"/>
      <c r="E60" s="35"/>
      <c r="F60" s="35"/>
      <c r="G60" s="35"/>
      <c r="H60" s="35"/>
    </row>
    <row r="61" spans="1:13" s="44" customFormat="1" ht="13.2">
      <c r="A61" s="9"/>
      <c r="B61" s="35"/>
      <c r="C61" s="35"/>
      <c r="D61" s="35"/>
      <c r="E61" s="35"/>
      <c r="F61" s="35"/>
      <c r="G61" s="35"/>
      <c r="H61" s="35"/>
    </row>
    <row r="62" spans="1:13" s="44" customFormat="1" ht="13.2">
      <c r="A62" s="9"/>
      <c r="B62" s="35"/>
      <c r="C62" s="35"/>
      <c r="D62" s="35"/>
      <c r="E62" s="35"/>
      <c r="F62" s="35"/>
      <c r="G62" s="35"/>
      <c r="H62" s="35"/>
    </row>
    <row r="63" spans="1:13" s="44" customFormat="1" ht="13.2">
      <c r="A63" s="9"/>
      <c r="B63" s="35"/>
      <c r="C63" s="35"/>
      <c r="D63" s="35"/>
      <c r="E63" s="35"/>
      <c r="F63" s="35"/>
      <c r="G63" s="35"/>
      <c r="H63" s="35"/>
    </row>
    <row r="64" spans="1:13" s="44" customFormat="1" ht="13.2">
      <c r="A64" s="9"/>
      <c r="B64" s="35"/>
      <c r="C64" s="35"/>
      <c r="D64" s="35"/>
      <c r="E64" s="35"/>
      <c r="F64" s="35"/>
      <c r="G64" s="35"/>
      <c r="H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2:3" ht="13.2">
      <c r="B97" s="35"/>
      <c r="C97" s="35"/>
    </row>
    <row r="98" spans="2:3" ht="13.2">
      <c r="B98" s="35"/>
      <c r="C98" s="35"/>
    </row>
  </sheetData>
  <conditionalFormatting sqref="I7">
    <cfRule type="cellIs" dxfId="32" priority="1" stopIfTrue="1" operator="greaterThan">
      <formula>0.334027777777778</formula>
    </cfRule>
    <cfRule type="cellIs" dxfId="31" priority="2" stopIfTrue="1" operator="between">
      <formula>0.305555555555556</formula>
      <formula>0.333333333333333</formula>
    </cfRule>
    <cfRule type="cellIs" dxfId="30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7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8"/>
  <sheetViews>
    <sheetView zoomScale="120" zoomScaleNormal="120" workbookViewId="0">
      <selection activeCell="A2" sqref="A2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7" width="8.109375" style="44" customWidth="1"/>
    <col min="8" max="8" width="7.6640625" style="44" customWidth="1"/>
    <col min="9" max="9" width="8.109375" style="44" customWidth="1"/>
    <col min="10" max="10" width="20" style="44" customWidth="1"/>
    <col min="11" max="11" width="6.5546875" style="44" customWidth="1"/>
    <col min="12" max="12" width="7.33203125" style="44" customWidth="1"/>
    <col min="13" max="13" width="2.5546875" style="44" customWidth="1"/>
    <col min="14" max="14" width="10.88671875" style="44" customWidth="1"/>
    <col min="15" max="15" width="11.33203125" style="44" customWidth="1"/>
    <col min="16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100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141</v>
      </c>
      <c r="B3" s="19">
        <v>0.5</v>
      </c>
      <c r="C3" s="20">
        <v>0.66666666666666663</v>
      </c>
      <c r="D3" s="19">
        <v>0.66666666666666663</v>
      </c>
      <c r="E3" s="20">
        <v>0.71527777777777779</v>
      </c>
      <c r="F3" s="19">
        <f>E3</f>
        <v>0.71527777777777779</v>
      </c>
      <c r="G3" s="27">
        <v>0.875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0.16666666666666663</v>
      </c>
      <c r="D4" s="3"/>
      <c r="E4" s="4">
        <f>IF(E3&lt;D3,E3+1-D3,E3-D3)</f>
        <v>4.861111111111116E-2</v>
      </c>
      <c r="F4" s="3"/>
      <c r="G4" s="4">
        <f>IF(F3&gt;G3,G3+1-F3,G3-F3)</f>
        <v>0.15972222222222221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0.5</v>
      </c>
      <c r="I6" s="16">
        <f>G3</f>
        <v>0.875</v>
      </c>
      <c r="J6" s="6">
        <f>IF(H6&gt;I6,I6+1-H6,I6-H6)</f>
        <v>0.375</v>
      </c>
    </row>
    <row r="7" spans="1:17" ht="13.8" thickBot="1">
      <c r="A7" s="120" t="s">
        <v>125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0.32638888888888884</v>
      </c>
      <c r="J7" s="8">
        <f>J6*1440+R2+R3</f>
        <v>540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469.99999999999994</v>
      </c>
      <c r="J8" s="45"/>
    </row>
    <row r="9" spans="1:17" s="44" customFormat="1" ht="16.2" thickBot="1">
      <c r="A9" s="228" t="s">
        <v>121</v>
      </c>
      <c r="B9" s="102"/>
      <c r="C9" s="108"/>
      <c r="D9" s="102"/>
      <c r="E9" s="387"/>
      <c r="F9" s="47"/>
      <c r="G9" s="47"/>
      <c r="H9" s="36"/>
      <c r="I9" s="54"/>
      <c r="J9" s="15"/>
    </row>
    <row r="10" spans="1:17" s="44" customFormat="1" ht="13.8" thickBot="1">
      <c r="A10" s="228" t="s">
        <v>112</v>
      </c>
      <c r="B10" s="105"/>
      <c r="C10" s="105"/>
      <c r="D10" s="105"/>
      <c r="E10" s="230"/>
      <c r="F10" s="90"/>
      <c r="G10" s="91"/>
      <c r="H10" s="91"/>
      <c r="I10" s="54"/>
      <c r="J10" s="15"/>
    </row>
    <row r="11" spans="1:17" s="44" customFormat="1" ht="13.8" thickBot="1">
      <c r="A11" s="228" t="s">
        <v>114</v>
      </c>
      <c r="B11" s="105"/>
      <c r="C11" s="117"/>
      <c r="D11" s="103"/>
      <c r="E11" s="104"/>
      <c r="F11" s="1"/>
      <c r="G11" s="1"/>
      <c r="H11" s="1"/>
      <c r="I11" s="54"/>
      <c r="J11" s="15"/>
    </row>
    <row r="12" spans="1:17" s="44" customFormat="1" ht="13.8" thickBot="1">
      <c r="A12" s="228" t="s">
        <v>113</v>
      </c>
      <c r="B12" s="117"/>
      <c r="C12" s="105"/>
      <c r="D12" s="105"/>
      <c r="E12" s="230"/>
      <c r="F12" s="72"/>
      <c r="G12" s="1"/>
      <c r="H12" s="1"/>
      <c r="I12" s="33"/>
      <c r="J12" s="15"/>
    </row>
    <row r="13" spans="1:17" s="44" customFormat="1" ht="13.2">
      <c r="B13" s="1"/>
      <c r="C13" s="1"/>
      <c r="D13" s="1"/>
      <c r="E13" s="55"/>
      <c r="F13" s="1"/>
      <c r="G13" s="1"/>
      <c r="H13" s="33"/>
      <c r="I13" s="14"/>
    </row>
    <row r="14" spans="1:17" s="44" customFormat="1" ht="13.8" thickBot="1">
      <c r="A14" s="1"/>
      <c r="B14" s="134">
        <v>352</v>
      </c>
      <c r="C14" s="128"/>
      <c r="D14" s="129"/>
      <c r="E14" s="130"/>
      <c r="F14" s="131"/>
      <c r="G14" s="134">
        <v>217</v>
      </c>
      <c r="I14" s="133"/>
      <c r="J14" s="126"/>
      <c r="K14" s="134">
        <v>362</v>
      </c>
      <c r="M14" s="45"/>
      <c r="N14" s="45"/>
    </row>
    <row r="15" spans="1:17" s="44" customFormat="1" ht="15.6">
      <c r="A15" s="60" t="s">
        <v>13</v>
      </c>
      <c r="B15" s="232">
        <v>0.73541666666666661</v>
      </c>
      <c r="C15" s="45"/>
      <c r="D15" s="352" t="s">
        <v>42</v>
      </c>
      <c r="E15" s="185"/>
      <c r="F15" s="185"/>
      <c r="G15" s="101">
        <v>0.78472222222222221</v>
      </c>
      <c r="I15" s="384" t="s">
        <v>13</v>
      </c>
      <c r="J15" s="185"/>
      <c r="K15" s="232">
        <v>0.83958333333333324</v>
      </c>
    </row>
    <row r="16" spans="1:17" s="44" customFormat="1" ht="13.5" customHeight="1">
      <c r="A16" s="58" t="s">
        <v>14</v>
      </c>
      <c r="B16" s="233">
        <f>B15+'[7]441 andata 2021'!$CB56</f>
        <v>0.73611111111111105</v>
      </c>
      <c r="C16" s="45"/>
      <c r="D16" s="353" t="s">
        <v>43</v>
      </c>
      <c r="E16" s="45"/>
      <c r="F16" s="45"/>
      <c r="G16" s="100">
        <f>G15+'[7]462 ritorno 2021 '!$V5</f>
        <v>0.78611111111111109</v>
      </c>
      <c r="I16" s="58" t="s">
        <v>14</v>
      </c>
      <c r="J16" s="45"/>
      <c r="K16" s="233">
        <f>K15+'[7]441 andata 2021'!$CB56</f>
        <v>0.84027777777777768</v>
      </c>
    </row>
    <row r="17" spans="1:11" s="44" customFormat="1" ht="15.6">
      <c r="A17" s="58" t="s">
        <v>15</v>
      </c>
      <c r="B17" s="233">
        <f>B16+'[7]441 andata 2021'!$CB57</f>
        <v>0.73749999999999993</v>
      </c>
      <c r="C17" s="45"/>
      <c r="D17" s="353" t="s">
        <v>44</v>
      </c>
      <c r="E17" s="45"/>
      <c r="F17" s="45"/>
      <c r="G17" s="100">
        <f>G16+'[7]462 ritorno 2021 '!$V6</f>
        <v>0.78749999999999998</v>
      </c>
      <c r="I17" s="58" t="s">
        <v>15</v>
      </c>
      <c r="J17" s="45"/>
      <c r="K17" s="233">
        <f>K16+'[7]441 andata 2021'!$CB57</f>
        <v>0.84166666666666656</v>
      </c>
    </row>
    <row r="18" spans="1:11" s="44" customFormat="1" ht="14.4">
      <c r="A18" s="58" t="s">
        <v>16</v>
      </c>
      <c r="B18" s="233">
        <f>B17+'[7]441 andata 2021'!$CB58</f>
        <v>0.73888888888888882</v>
      </c>
      <c r="C18" s="45"/>
      <c r="D18" s="341" t="s">
        <v>45</v>
      </c>
      <c r="E18" s="45"/>
      <c r="F18" s="45"/>
      <c r="G18" s="100">
        <f>G17+'[7]462 ritorno 2021 '!$V7</f>
        <v>0.78888888888888897</v>
      </c>
      <c r="I18" s="58" t="s">
        <v>16</v>
      </c>
      <c r="J18" s="45"/>
      <c r="K18" s="233">
        <f>K17+'[7]441 andata 2021'!$CB58</f>
        <v>0.84305555555555545</v>
      </c>
    </row>
    <row r="19" spans="1:11" s="44" customFormat="1" ht="14.4">
      <c r="A19" s="58" t="s">
        <v>17</v>
      </c>
      <c r="B19" s="233">
        <f>B18+'[7]441 andata 2021'!$CB59</f>
        <v>0.7402777777777777</v>
      </c>
      <c r="C19" s="45"/>
      <c r="D19" s="341" t="s">
        <v>46</v>
      </c>
      <c r="E19" s="45"/>
      <c r="F19" s="45"/>
      <c r="G19" s="100">
        <f>G18+'[7]462 ritorno 2021 '!$V8</f>
        <v>0.79027777777777786</v>
      </c>
      <c r="I19" s="58" t="s">
        <v>17</v>
      </c>
      <c r="J19" s="45"/>
      <c r="K19" s="233">
        <f>K18+'[7]441 andata 2021'!$CB59</f>
        <v>0.84444444444444433</v>
      </c>
    </row>
    <row r="20" spans="1:11" s="44" customFormat="1" ht="14.4">
      <c r="A20" s="58" t="s">
        <v>18</v>
      </c>
      <c r="B20" s="233">
        <f>B19+'[7]441 andata 2021'!$CB60</f>
        <v>0.74097222222222214</v>
      </c>
      <c r="C20" s="45"/>
      <c r="D20" s="341" t="s">
        <v>47</v>
      </c>
      <c r="E20" s="45"/>
      <c r="F20" s="45"/>
      <c r="G20" s="100">
        <f>G19+'[7]462 ritorno 2021 '!$V9</f>
        <v>0.7909722222222223</v>
      </c>
      <c r="I20" s="58" t="s">
        <v>18</v>
      </c>
      <c r="J20" s="45"/>
      <c r="K20" s="233">
        <f>K19+'[7]441 andata 2021'!$CB60</f>
        <v>0.84513888888888877</v>
      </c>
    </row>
    <row r="21" spans="1:11" s="44" customFormat="1" ht="14.4">
      <c r="A21" s="58" t="s">
        <v>19</v>
      </c>
      <c r="B21" s="233">
        <f>B20+'[7]441 andata 2021'!$CB61</f>
        <v>0.74097222222222214</v>
      </c>
      <c r="C21" s="45"/>
      <c r="D21" s="354" t="s">
        <v>48</v>
      </c>
      <c r="E21" s="45"/>
      <c r="F21" s="45"/>
      <c r="G21" s="100">
        <f>G20+'[7]462 ritorno 2021 '!$V10</f>
        <v>0.79166666666666674</v>
      </c>
      <c r="I21" s="58" t="s">
        <v>19</v>
      </c>
      <c r="J21" s="45"/>
      <c r="K21" s="233">
        <f>K20+'[7]441 andata 2021'!$CB61</f>
        <v>0.84513888888888877</v>
      </c>
    </row>
    <row r="22" spans="1:11" s="44" customFormat="1" ht="14.4">
      <c r="A22" s="58" t="s">
        <v>20</v>
      </c>
      <c r="B22" s="233">
        <f>B21+'[7]441 andata 2021'!$CB62</f>
        <v>0.74374999999999991</v>
      </c>
      <c r="C22" s="45"/>
      <c r="D22" s="341" t="s">
        <v>49</v>
      </c>
      <c r="E22" s="45"/>
      <c r="F22" s="45"/>
      <c r="G22" s="100">
        <f>G21+'[7]462 ritorno 2021 '!$V11</f>
        <v>0.79444444444444451</v>
      </c>
      <c r="I22" s="58" t="s">
        <v>20</v>
      </c>
      <c r="J22" s="45"/>
      <c r="K22" s="233">
        <f>K21+'[7]441 andata 2021'!$CB62</f>
        <v>0.84791666666666654</v>
      </c>
    </row>
    <row r="23" spans="1:11" s="44" customFormat="1" ht="14.4">
      <c r="A23" s="58" t="s">
        <v>20</v>
      </c>
      <c r="B23" s="233">
        <f>B22+'[7]441 andata 2021'!$CB63</f>
        <v>0.74444444444444435</v>
      </c>
      <c r="C23" s="45"/>
      <c r="D23" s="341" t="s">
        <v>50</v>
      </c>
      <c r="E23" s="45"/>
      <c r="F23" s="45"/>
      <c r="G23" s="100">
        <f>G22+'[7]462 ritorno 2021 '!$V12</f>
        <v>0.79513888888888895</v>
      </c>
      <c r="I23" s="58" t="s">
        <v>20</v>
      </c>
      <c r="J23" s="45"/>
      <c r="K23" s="233">
        <f>K22+'[7]441 andata 2021'!$CB63</f>
        <v>0.84861111111111098</v>
      </c>
    </row>
    <row r="24" spans="1:11" s="44" customFormat="1" ht="14.4">
      <c r="A24" s="58" t="s">
        <v>21</v>
      </c>
      <c r="B24" s="233">
        <f>B23+'[7]441 andata 2021'!$CB64</f>
        <v>0.7451388888888888</v>
      </c>
      <c r="C24" s="45"/>
      <c r="D24" s="341" t="s">
        <v>51</v>
      </c>
      <c r="E24" s="45"/>
      <c r="F24" s="45"/>
      <c r="G24" s="100">
        <f>G23+'[7]462 ritorno 2021 '!$V13</f>
        <v>0.79583333333333339</v>
      </c>
      <c r="I24" s="58" t="s">
        <v>21</v>
      </c>
      <c r="J24" s="45"/>
      <c r="K24" s="233">
        <f>K23+'[7]441 andata 2021'!$CB64</f>
        <v>0.84930555555555542</v>
      </c>
    </row>
    <row r="25" spans="1:11" s="44" customFormat="1" ht="14.4">
      <c r="A25" s="58" t="s">
        <v>22</v>
      </c>
      <c r="B25" s="233">
        <f>B24+'[7]441 andata 2021'!$CB65</f>
        <v>0.74583333333333324</v>
      </c>
      <c r="C25" s="45"/>
      <c r="D25" s="341" t="s">
        <v>52</v>
      </c>
      <c r="E25" s="45"/>
      <c r="F25" s="45"/>
      <c r="G25" s="100">
        <f>G24+'[7]462 ritorno 2021 '!$V14</f>
        <v>0.79583333333333339</v>
      </c>
      <c r="I25" s="58" t="s">
        <v>22</v>
      </c>
      <c r="J25" s="45"/>
      <c r="K25" s="233">
        <f>K24+'[7]441 andata 2021'!$CB65</f>
        <v>0.84999999999999987</v>
      </c>
    </row>
    <row r="26" spans="1:11" s="44" customFormat="1" ht="14.4">
      <c r="A26" s="58" t="s">
        <v>23</v>
      </c>
      <c r="B26" s="233">
        <f>B25+'[7]441 andata 2021'!$CB66</f>
        <v>0.74722222222222212</v>
      </c>
      <c r="C26" s="45"/>
      <c r="D26" s="341" t="s">
        <v>53</v>
      </c>
      <c r="E26" s="45"/>
      <c r="F26" s="45"/>
      <c r="G26" s="100">
        <f>G25+'[7]462 ritorno 2021 '!$V15</f>
        <v>0.79722222222222228</v>
      </c>
      <c r="I26" s="58" t="s">
        <v>23</v>
      </c>
      <c r="J26" s="45"/>
      <c r="K26" s="233">
        <f>K25+'[7]441 andata 2021'!$CB66</f>
        <v>0.85138888888888875</v>
      </c>
    </row>
    <row r="27" spans="1:11" s="44" customFormat="1" ht="14.4">
      <c r="A27" s="58" t="s">
        <v>24</v>
      </c>
      <c r="B27" s="233">
        <f>B26+'[7]441 andata 2021'!$CB67</f>
        <v>0.74791666666666656</v>
      </c>
      <c r="C27" s="45"/>
      <c r="D27" s="341" t="s">
        <v>54</v>
      </c>
      <c r="E27" s="45"/>
      <c r="F27" s="45"/>
      <c r="G27" s="100">
        <f>G26+'[7]462 ritorno 2021 '!$V16</f>
        <v>0.79791666666666672</v>
      </c>
      <c r="I27" s="58" t="s">
        <v>24</v>
      </c>
      <c r="J27" s="45"/>
      <c r="K27" s="233">
        <f>K26+'[7]441 andata 2021'!$CB67</f>
        <v>0.85208333333333319</v>
      </c>
    </row>
    <row r="28" spans="1:11" s="44" customFormat="1" ht="14.4">
      <c r="A28" s="58" t="s">
        <v>25</v>
      </c>
      <c r="B28" s="233">
        <f>B27+'[7]441 andata 2021'!$CB68</f>
        <v>0.74861111111111101</v>
      </c>
      <c r="C28" s="45"/>
      <c r="D28" s="341" t="s">
        <v>55</v>
      </c>
      <c r="E28" s="45"/>
      <c r="F28" s="45"/>
      <c r="G28" s="100">
        <f>G27+'[7]462 ritorno 2021 '!$V17</f>
        <v>0.7993055555555556</v>
      </c>
      <c r="I28" s="58" t="s">
        <v>25</v>
      </c>
      <c r="J28" s="45"/>
      <c r="K28" s="233">
        <f>K27+'[7]441 andata 2021'!$CB68</f>
        <v>0.85277777777777763</v>
      </c>
    </row>
    <row r="29" spans="1:11" s="44" customFormat="1" ht="14.4">
      <c r="A29" s="58" t="s">
        <v>26</v>
      </c>
      <c r="B29" s="233">
        <f>B28+'[7]441 andata 2021'!$CB69</f>
        <v>0.74861111111111101</v>
      </c>
      <c r="C29" s="45"/>
      <c r="D29" s="341" t="s">
        <v>56</v>
      </c>
      <c r="E29" s="45"/>
      <c r="F29" s="45"/>
      <c r="G29" s="100">
        <f>G28+'[7]462 ritorno 2021 '!$V18</f>
        <v>0.80069444444444449</v>
      </c>
      <c r="I29" s="58" t="s">
        <v>26</v>
      </c>
      <c r="J29" s="45"/>
      <c r="K29" s="233">
        <f>K28+'[7]441 andata 2021'!$CB69</f>
        <v>0.85277777777777763</v>
      </c>
    </row>
    <row r="30" spans="1:11" s="44" customFormat="1" ht="14.4">
      <c r="A30" s="58" t="s">
        <v>27</v>
      </c>
      <c r="B30" s="233">
        <f>B29+'[7]441 andata 2021'!$CB70</f>
        <v>0.74930555555555545</v>
      </c>
      <c r="C30" s="45"/>
      <c r="D30" s="341" t="s">
        <v>57</v>
      </c>
      <c r="E30" s="45"/>
      <c r="F30" s="45"/>
      <c r="G30" s="100">
        <f>G29+'[7]462 ritorno 2021 '!$V19</f>
        <v>0.80138888888888893</v>
      </c>
      <c r="I30" s="58" t="s">
        <v>27</v>
      </c>
      <c r="J30" s="45"/>
      <c r="K30" s="233">
        <f>K29+'[7]441 andata 2021'!$CB70</f>
        <v>0.85347222222222208</v>
      </c>
    </row>
    <row r="31" spans="1:11" s="44" customFormat="1" ht="14.4">
      <c r="A31" s="58" t="s">
        <v>28</v>
      </c>
      <c r="B31" s="233">
        <f>B30+'[7]441 andata 2021'!$CB71</f>
        <v>0.75069444444444433</v>
      </c>
      <c r="C31" s="45"/>
      <c r="D31" s="341" t="s">
        <v>58</v>
      </c>
      <c r="E31" s="45"/>
      <c r="F31" s="45"/>
      <c r="G31" s="100">
        <f>G30+'[7]462 ritorno 2021 '!$V20</f>
        <v>0.80277777777777781</v>
      </c>
      <c r="I31" s="58" t="s">
        <v>28</v>
      </c>
      <c r="J31" s="45"/>
      <c r="K31" s="233">
        <f>K30+'[7]441 andata 2021'!$CB71</f>
        <v>0.85486111111111096</v>
      </c>
    </row>
    <row r="32" spans="1:11" s="44" customFormat="1" ht="14.4">
      <c r="A32" s="58" t="s">
        <v>29</v>
      </c>
      <c r="B32" s="233">
        <f>B31+'[7]441 andata 2021'!$CB72</f>
        <v>0.75138888888888877</v>
      </c>
      <c r="C32" s="45"/>
      <c r="D32" s="341" t="s">
        <v>59</v>
      </c>
      <c r="E32" s="45"/>
      <c r="F32" s="45"/>
      <c r="G32" s="100">
        <f>G31+'[7]462 ritorno 2021 '!$V21</f>
        <v>0.80347222222222225</v>
      </c>
      <c r="I32" s="58" t="s">
        <v>29</v>
      </c>
      <c r="J32" s="45"/>
      <c r="K32" s="233">
        <f>K31+'[7]441 andata 2021'!$CB72</f>
        <v>0.8555555555555554</v>
      </c>
    </row>
    <row r="33" spans="1:11" s="44" customFormat="1" ht="14.4">
      <c r="A33" s="58" t="s">
        <v>30</v>
      </c>
      <c r="B33" s="233">
        <f>B32+'[7]441 andata 2021'!$CB73</f>
        <v>0.7534722222222221</v>
      </c>
      <c r="C33" s="45"/>
      <c r="D33" s="341" t="s">
        <v>60</v>
      </c>
      <c r="E33" s="45"/>
      <c r="F33" s="45"/>
      <c r="G33" s="100">
        <f>G32+'[7]462 ritorno 2021 '!$V22</f>
        <v>0.8041666666666667</v>
      </c>
      <c r="I33" s="58" t="s">
        <v>30</v>
      </c>
      <c r="J33" s="45"/>
      <c r="K33" s="233">
        <f>K32+'[7]441 andata 2021'!$CB73</f>
        <v>0.85763888888888873</v>
      </c>
    </row>
    <row r="34" spans="1:11" s="44" customFormat="1" ht="13.8">
      <c r="A34" s="189"/>
      <c r="B34" s="193"/>
      <c r="C34" s="45"/>
      <c r="D34" s="341" t="s">
        <v>61</v>
      </c>
      <c r="E34" s="45"/>
      <c r="F34" s="45"/>
      <c r="G34" s="100">
        <f>G33+'[7]462 ritorno 2021 '!$V23</f>
        <v>0.80555555555555558</v>
      </c>
      <c r="I34" s="189"/>
      <c r="J34" s="45"/>
      <c r="K34" s="193"/>
    </row>
    <row r="35" spans="1:11" s="44" customFormat="1" ht="15.6" thickBot="1">
      <c r="A35" s="190"/>
      <c r="B35" s="195"/>
      <c r="C35" s="45"/>
      <c r="D35" s="355" t="s">
        <v>62</v>
      </c>
      <c r="E35" s="191"/>
      <c r="F35" s="191"/>
      <c r="G35" s="388">
        <f>G34+'[7]462 ritorno 2021 '!$V24</f>
        <v>0.80694444444444446</v>
      </c>
      <c r="I35" s="190"/>
      <c r="J35" s="191"/>
      <c r="K35" s="195"/>
    </row>
    <row r="36" spans="1:11" s="44" customFormat="1">
      <c r="A36" s="45"/>
      <c r="B36" s="45"/>
      <c r="C36" s="45"/>
    </row>
    <row r="37" spans="1:11" s="44" customFormat="1" ht="12" thickBot="1">
      <c r="A37" s="45"/>
      <c r="B37" s="134">
        <v>351</v>
      </c>
      <c r="C37" s="126"/>
      <c r="D37" s="127"/>
      <c r="E37" s="127"/>
      <c r="F37" s="127"/>
      <c r="G37" s="134">
        <v>220</v>
      </c>
    </row>
    <row r="38" spans="1:11" s="44" customFormat="1" ht="15" thickTop="1">
      <c r="A38" s="60" t="s">
        <v>31</v>
      </c>
      <c r="B38" s="78">
        <v>0.76597222222222217</v>
      </c>
      <c r="C38" s="45"/>
      <c r="D38" s="340" t="s">
        <v>62</v>
      </c>
      <c r="E38" s="185"/>
      <c r="F38" s="185"/>
      <c r="G38" s="241">
        <v>0.81666666666666676</v>
      </c>
    </row>
    <row r="39" spans="1:11" s="44" customFormat="1" ht="14.4">
      <c r="A39" s="58" t="s">
        <v>32</v>
      </c>
      <c r="B39" s="77">
        <f>B38+'[7]441 andata 2021'!$CH20</f>
        <v>0.76666666666666661</v>
      </c>
      <c r="C39" s="45"/>
      <c r="D39" s="341" t="s">
        <v>61</v>
      </c>
      <c r="E39" s="45"/>
      <c r="F39" s="45"/>
      <c r="G39" s="242">
        <f>G38+'[7]462 andata 2021'!$Y5</f>
        <v>0.81666666666666676</v>
      </c>
    </row>
    <row r="40" spans="1:11" s="44" customFormat="1" ht="14.4">
      <c r="A40" s="58" t="s">
        <v>33</v>
      </c>
      <c r="B40" s="77">
        <f>B39+'[7]441 andata 2021'!$CH21</f>
        <v>0.76736111111111116</v>
      </c>
      <c r="C40" s="45"/>
      <c r="D40" s="341" t="s">
        <v>60</v>
      </c>
      <c r="E40" s="45"/>
      <c r="F40" s="45"/>
      <c r="G40" s="242">
        <f>G39+'[7]462 andata 2021'!$Y6</f>
        <v>0.81805555555555565</v>
      </c>
    </row>
    <row r="41" spans="1:11" s="44" customFormat="1" ht="14.4">
      <c r="A41" s="58" t="s">
        <v>34</v>
      </c>
      <c r="B41" s="77">
        <f>B40+'[7]441 andata 2021'!$CH22</f>
        <v>0.76805555555555549</v>
      </c>
      <c r="C41" s="45"/>
      <c r="D41" s="341" t="s">
        <v>59</v>
      </c>
      <c r="E41" s="45"/>
      <c r="F41" s="45"/>
      <c r="G41" s="242">
        <f>G40+'[7]462 andata 2021'!$Y7</f>
        <v>0.81875000000000009</v>
      </c>
    </row>
    <row r="42" spans="1:11" s="44" customFormat="1" ht="14.4">
      <c r="A42" s="58" t="s">
        <v>35</v>
      </c>
      <c r="B42" s="77">
        <f>B41+'[7]441 andata 2021'!$CH23</f>
        <v>0.76874999999999993</v>
      </c>
      <c r="C42" s="45"/>
      <c r="D42" s="341" t="s">
        <v>58</v>
      </c>
      <c r="E42" s="45"/>
      <c r="F42" s="45"/>
      <c r="G42" s="242">
        <f>G41+'[7]462 andata 2021'!$Y8</f>
        <v>0.81944444444444453</v>
      </c>
    </row>
    <row r="43" spans="1:11" s="44" customFormat="1" ht="14.4">
      <c r="A43" s="58" t="s">
        <v>25</v>
      </c>
      <c r="B43" s="77">
        <f>B42+'[7]441 andata 2021'!$CH24</f>
        <v>0.76874999999999993</v>
      </c>
      <c r="C43" s="45"/>
      <c r="D43" s="341" t="s">
        <v>57</v>
      </c>
      <c r="E43" s="45"/>
      <c r="F43" s="45"/>
      <c r="G43" s="242">
        <f>G42+'[7]462 andata 2021'!$Y9</f>
        <v>0.82083333333333341</v>
      </c>
    </row>
    <row r="44" spans="1:11" s="44" customFormat="1" ht="14.4">
      <c r="A44" s="58" t="s">
        <v>36</v>
      </c>
      <c r="B44" s="77">
        <f>B43+'[7]441 andata 2021'!$CH25</f>
        <v>0.77083333333333326</v>
      </c>
      <c r="C44" s="45"/>
      <c r="D44" s="341" t="s">
        <v>56</v>
      </c>
      <c r="E44" s="45"/>
      <c r="F44" s="45"/>
      <c r="G44" s="242">
        <f>G43+'[7]462 andata 2021'!$Y10</f>
        <v>0.82152777777777786</v>
      </c>
    </row>
    <row r="45" spans="1:11" s="44" customFormat="1" ht="14.4">
      <c r="A45" s="58" t="s">
        <v>23</v>
      </c>
      <c r="B45" s="77">
        <f>B44+'[7]441 andata 2021'!$CH26</f>
        <v>0.77222222222222225</v>
      </c>
      <c r="C45" s="45"/>
      <c r="D45" s="341" t="s">
        <v>55</v>
      </c>
      <c r="E45" s="45"/>
      <c r="F45" s="45"/>
      <c r="G45" s="242">
        <f>G44+'[7]462 andata 2021'!$Y11</f>
        <v>0.8222222222222223</v>
      </c>
    </row>
    <row r="46" spans="1:11" s="44" customFormat="1" ht="14.4">
      <c r="A46" s="58" t="s">
        <v>22</v>
      </c>
      <c r="B46" s="77">
        <f>B45+'[7]441 andata 2021'!$CH27</f>
        <v>0.7729166666666667</v>
      </c>
      <c r="C46" s="45"/>
      <c r="D46" s="341" t="s">
        <v>54</v>
      </c>
      <c r="E46" s="45"/>
      <c r="F46" s="45"/>
      <c r="G46" s="242">
        <f>G45+'[7]462 andata 2021'!$Y12</f>
        <v>0.82361111111111118</v>
      </c>
    </row>
    <row r="47" spans="1:11" s="44" customFormat="1" ht="14.4">
      <c r="A47" s="58" t="s">
        <v>37</v>
      </c>
      <c r="B47" s="77">
        <f>B46+'[7]441 andata 2021'!$CH28</f>
        <v>0.7729166666666667</v>
      </c>
      <c r="C47" s="45"/>
      <c r="D47" s="341" t="s">
        <v>53</v>
      </c>
      <c r="E47" s="45"/>
      <c r="F47" s="45"/>
      <c r="G47" s="242">
        <f>G46+'[7]462 andata 2021'!$Y13</f>
        <v>0.82430555555555562</v>
      </c>
    </row>
    <row r="48" spans="1:11" s="44" customFormat="1" ht="14.4">
      <c r="A48" s="58" t="s">
        <v>38</v>
      </c>
      <c r="B48" s="77">
        <f>B47+'[7]441 andata 2021'!$CH29</f>
        <v>0.77361111111111103</v>
      </c>
      <c r="C48" s="45"/>
      <c r="D48" s="341" t="s">
        <v>52</v>
      </c>
      <c r="E48" s="45"/>
      <c r="F48" s="45"/>
      <c r="G48" s="242">
        <f>G47+'[7]462 andata 2021'!$Y14</f>
        <v>0.82569444444444451</v>
      </c>
    </row>
    <row r="49" spans="1:7" s="44" customFormat="1" ht="14.4">
      <c r="A49" s="58" t="s">
        <v>20</v>
      </c>
      <c r="B49" s="77">
        <f>B48+'[7]441 andata 2021'!$CH30</f>
        <v>0.77500000000000002</v>
      </c>
      <c r="C49" s="45"/>
      <c r="D49" s="341" t="s">
        <v>51</v>
      </c>
      <c r="E49" s="45"/>
      <c r="F49" s="45"/>
      <c r="G49" s="242">
        <f>G48+'[7]462 andata 2021'!$Y15</f>
        <v>0.82777777777777783</v>
      </c>
    </row>
    <row r="50" spans="1:7" s="44" customFormat="1" ht="14.4">
      <c r="A50" s="58" t="s">
        <v>20</v>
      </c>
      <c r="B50" s="77">
        <f>B49+'[7]441 andata 2021'!$CH31</f>
        <v>0.77569444444444446</v>
      </c>
      <c r="C50" s="45"/>
      <c r="D50" s="341" t="s">
        <v>63</v>
      </c>
      <c r="E50" s="45"/>
      <c r="F50" s="45"/>
      <c r="G50" s="242">
        <f>G49+'[7]462 andata 2021'!$Y16</f>
        <v>0.82777777777777783</v>
      </c>
    </row>
    <row r="51" spans="1:7" s="44" customFormat="1" ht="14.4">
      <c r="A51" s="58" t="s">
        <v>19</v>
      </c>
      <c r="B51" s="77">
        <f>B50+'[7]441 andata 2021'!$CH32</f>
        <v>0.77638888888888891</v>
      </c>
      <c r="C51" s="45"/>
      <c r="D51" s="341" t="s">
        <v>50</v>
      </c>
      <c r="E51" s="45"/>
      <c r="F51" s="45"/>
      <c r="G51" s="242">
        <f>G50+'[7]462 andata 2021'!$Y17</f>
        <v>0.82847222222222228</v>
      </c>
    </row>
    <row r="52" spans="1:7" s="44" customFormat="1" ht="14.4">
      <c r="A52" s="58" t="s">
        <v>39</v>
      </c>
      <c r="B52" s="77">
        <f>B51+'[7]441 andata 2021'!$CH33</f>
        <v>0.77708333333333335</v>
      </c>
      <c r="C52" s="45"/>
      <c r="D52" s="341" t="s">
        <v>49</v>
      </c>
      <c r="E52" s="45"/>
      <c r="F52" s="45"/>
      <c r="G52" s="242">
        <f>G51+'[7]462 andata 2021'!$Y18</f>
        <v>0.82986111111111116</v>
      </c>
    </row>
    <row r="53" spans="1:7" s="44" customFormat="1" ht="14.4">
      <c r="A53" s="58" t="s">
        <v>17</v>
      </c>
      <c r="B53" s="77">
        <f>B52+'[7]441 andata 2021'!$CH34</f>
        <v>0.7777777777777779</v>
      </c>
      <c r="C53" s="45"/>
      <c r="D53" s="354" t="s">
        <v>48</v>
      </c>
      <c r="E53" s="45"/>
      <c r="F53" s="45"/>
      <c r="G53" s="242">
        <f>G52+'[7]462 andata 2021'!$Y19</f>
        <v>0.8305555555555556</v>
      </c>
    </row>
    <row r="54" spans="1:7" s="44" customFormat="1" ht="14.4">
      <c r="A54" s="58" t="s">
        <v>16</v>
      </c>
      <c r="B54" s="77">
        <f>B53+'[7]441 andata 2021'!$CH35</f>
        <v>0.77847222222222234</v>
      </c>
      <c r="C54" s="45"/>
      <c r="D54" s="341"/>
      <c r="E54" s="45"/>
      <c r="F54" s="45"/>
      <c r="G54" s="237"/>
    </row>
    <row r="55" spans="1:7" s="44" customFormat="1" ht="14.4">
      <c r="A55" s="58" t="s">
        <v>40</v>
      </c>
      <c r="B55" s="77">
        <f>B54+'[7]441 andata 2021'!$CH36</f>
        <v>0.77916666666666667</v>
      </c>
      <c r="C55" s="45"/>
      <c r="D55" s="341"/>
      <c r="E55" s="45"/>
      <c r="F55" s="45"/>
      <c r="G55" s="237"/>
    </row>
    <row r="56" spans="1:7" s="44" customFormat="1" ht="14.4">
      <c r="A56" s="58" t="s">
        <v>41</v>
      </c>
      <c r="B56" s="77">
        <f>B55+'[7]441 andata 2021'!$CH37</f>
        <v>0.78125000000000011</v>
      </c>
      <c r="C56" s="45"/>
      <c r="D56" s="341"/>
      <c r="E56" s="45"/>
      <c r="F56" s="45"/>
      <c r="G56" s="237"/>
    </row>
    <row r="57" spans="1:7" s="44" customFormat="1" ht="15" thickBot="1">
      <c r="A57" s="59" t="s">
        <v>13</v>
      </c>
      <c r="B57" s="76">
        <f>B56+'[7]441 andata 2021'!$CH38</f>
        <v>0.78263888888888899</v>
      </c>
      <c r="C57" s="45"/>
      <c r="D57" s="342"/>
      <c r="E57" s="191"/>
      <c r="F57" s="191"/>
      <c r="G57" s="238"/>
    </row>
    <row r="58" spans="1:7" s="44" customFormat="1" ht="13.2">
      <c r="A58" s="92"/>
      <c r="B58" s="45"/>
      <c r="C58" s="45"/>
      <c r="D58" s="45"/>
      <c r="E58" s="45"/>
      <c r="F58" s="45"/>
      <c r="G58" s="45"/>
    </row>
    <row r="59" spans="1:7" s="44" customFormat="1" ht="13.2">
      <c r="A59" s="92"/>
    </row>
    <row r="60" spans="1:7" s="44" customFormat="1" ht="13.2">
      <c r="A60" s="92"/>
      <c r="B60" s="92"/>
      <c r="C60" s="35"/>
      <c r="D60" s="35"/>
      <c r="E60" s="35"/>
      <c r="F60" s="35"/>
      <c r="G60" s="35"/>
    </row>
    <row r="61" spans="1:7" s="44" customFormat="1" ht="13.2">
      <c r="A61" s="92"/>
      <c r="B61" s="92"/>
      <c r="C61" s="35"/>
      <c r="D61" s="35"/>
      <c r="E61" s="35"/>
      <c r="F61" s="35"/>
      <c r="G61" s="35"/>
    </row>
    <row r="62" spans="1:7" s="44" customFormat="1" ht="13.2">
      <c r="A62" s="92"/>
      <c r="B62" s="92"/>
      <c r="C62" s="35"/>
      <c r="D62" s="35"/>
      <c r="E62" s="35"/>
      <c r="F62" s="35"/>
      <c r="G62" s="35"/>
    </row>
    <row r="63" spans="1:7" s="44" customFormat="1" ht="13.2">
      <c r="A63" s="92"/>
      <c r="B63" s="92"/>
      <c r="C63" s="35"/>
      <c r="D63" s="35"/>
      <c r="E63" s="35"/>
      <c r="F63" s="35"/>
      <c r="G63" s="35"/>
    </row>
    <row r="64" spans="1:7" s="44" customFormat="1" ht="13.2">
      <c r="A64" s="92"/>
      <c r="B64" s="92"/>
      <c r="C64" s="35"/>
      <c r="D64" s="35"/>
      <c r="E64" s="35"/>
      <c r="F64" s="35"/>
      <c r="G64" s="35"/>
    </row>
    <row r="65" spans="1:7" s="44" customFormat="1" ht="13.2">
      <c r="A65" s="35"/>
      <c r="B65" s="35"/>
      <c r="C65" s="35"/>
      <c r="D65" s="35"/>
      <c r="E65" s="35"/>
      <c r="F65" s="35"/>
      <c r="G65" s="35"/>
    </row>
    <row r="66" spans="1:7" s="44" customFormat="1" ht="13.2">
      <c r="A66" s="35"/>
      <c r="B66" s="35"/>
      <c r="C66" s="35"/>
    </row>
    <row r="67" spans="1:7" s="44" customFormat="1" ht="13.2">
      <c r="A67" s="35"/>
      <c r="B67" s="35"/>
      <c r="C67" s="35"/>
    </row>
    <row r="68" spans="1:7" s="44" customFormat="1" ht="13.2">
      <c r="A68" s="35"/>
      <c r="B68" s="35"/>
      <c r="C68" s="35"/>
    </row>
    <row r="69" spans="1:7" s="44" customFormat="1" ht="13.2">
      <c r="A69" s="35"/>
      <c r="B69" s="35"/>
      <c r="C69" s="35"/>
    </row>
    <row r="70" spans="1:7" s="44" customFormat="1" ht="13.2">
      <c r="A70" s="35"/>
      <c r="B70" s="35"/>
      <c r="C70" s="35"/>
    </row>
    <row r="71" spans="1:7" s="44" customFormat="1" ht="13.2">
      <c r="A71" s="35"/>
      <c r="B71" s="35"/>
      <c r="C71" s="35"/>
    </row>
    <row r="72" spans="1:7" s="44" customFormat="1" ht="13.2">
      <c r="A72" s="35"/>
      <c r="B72" s="35"/>
      <c r="C72" s="35"/>
    </row>
    <row r="73" spans="1:7" s="44" customFormat="1" ht="13.2">
      <c r="A73" s="35"/>
      <c r="B73" s="35"/>
      <c r="C73" s="35"/>
    </row>
    <row r="74" spans="1:7" s="44" customFormat="1" ht="13.2">
      <c r="A74" s="35"/>
      <c r="B74" s="35"/>
      <c r="C74" s="35"/>
    </row>
    <row r="75" spans="1:7" s="44" customFormat="1" ht="13.2">
      <c r="A75" s="35"/>
      <c r="B75" s="35"/>
      <c r="C75" s="35"/>
    </row>
    <row r="76" spans="1:7" s="44" customFormat="1" ht="13.2">
      <c r="A76" s="35"/>
      <c r="B76" s="35"/>
      <c r="C76" s="35"/>
    </row>
    <row r="77" spans="1:7" s="44" customFormat="1" ht="13.2">
      <c r="A77" s="35"/>
      <c r="B77" s="35"/>
      <c r="C77" s="35"/>
    </row>
    <row r="78" spans="1:7" s="44" customFormat="1" ht="13.2">
      <c r="A78" s="35"/>
      <c r="B78" s="35"/>
      <c r="C78" s="35"/>
    </row>
    <row r="79" spans="1:7" s="44" customFormat="1" ht="13.2">
      <c r="A79" s="35"/>
      <c r="B79" s="35"/>
      <c r="C79" s="35"/>
    </row>
    <row r="80" spans="1:7" s="44" customFormat="1" ht="13.2">
      <c r="A80" s="35"/>
      <c r="B80" s="35"/>
      <c r="C80" s="35"/>
    </row>
    <row r="81" spans="1:8" s="44" customFormat="1" ht="13.2">
      <c r="A81" s="35"/>
      <c r="B81" s="35"/>
      <c r="C81" s="35"/>
    </row>
    <row r="82" spans="1:8" s="44" customFormat="1" ht="13.2">
      <c r="A82" s="35"/>
      <c r="B82" s="35"/>
      <c r="C82" s="35"/>
    </row>
    <row r="83" spans="1:8" s="44" customFormat="1" ht="13.2">
      <c r="A83" s="35"/>
      <c r="B83" s="35"/>
      <c r="C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</row>
    <row r="97" spans="1:3" s="44" customFormat="1" ht="13.2">
      <c r="A97" s="9"/>
      <c r="B97" s="35"/>
      <c r="C97" s="35"/>
    </row>
    <row r="98" spans="1:3" ht="13.2">
      <c r="B98" s="35"/>
      <c r="C98" s="35"/>
    </row>
  </sheetData>
  <conditionalFormatting sqref="I7">
    <cfRule type="cellIs" dxfId="5" priority="1" stopIfTrue="1" operator="greaterThan">
      <formula>0.334027777777778</formula>
    </cfRule>
    <cfRule type="cellIs" dxfId="4" priority="2" stopIfTrue="1" operator="between">
      <formula>0.305555555555556</formula>
      <formula>0.333333333333333</formula>
    </cfRule>
    <cfRule type="cellIs" dxfId="3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9"/>
  <sheetViews>
    <sheetView zoomScale="120" zoomScaleNormal="120" workbookViewId="0">
      <selection activeCell="G15" sqref="G15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10" width="8.109375" style="44" customWidth="1"/>
    <col min="11" max="11" width="6.44140625" style="44" customWidth="1"/>
    <col min="12" max="12" width="10.88671875" style="44" customWidth="1"/>
    <col min="13" max="13" width="2.5546875" style="44" customWidth="1"/>
    <col min="14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11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140</v>
      </c>
      <c r="B3" s="19">
        <v>0.25694444444444448</v>
      </c>
      <c r="C3" s="20">
        <v>0.45833333333333331</v>
      </c>
      <c r="D3" s="19">
        <f>C3</f>
        <v>0.45833333333333331</v>
      </c>
      <c r="E3" s="20">
        <v>0.5625</v>
      </c>
      <c r="F3" s="19">
        <f>E3</f>
        <v>0.5625</v>
      </c>
      <c r="G3" s="27">
        <v>0.70833333333333337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0.20138888888888884</v>
      </c>
      <c r="D4" s="3"/>
      <c r="E4" s="4">
        <f>IF(E3&lt;D3,E3+1-D3,E3-D3)</f>
        <v>0.10416666666666669</v>
      </c>
      <c r="F4" s="3"/>
      <c r="G4" s="4">
        <f>IF(F3&gt;G3,G3+1-F3,G3-F3)</f>
        <v>0.14583333333333337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/>
      <c r="B6" s="19"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0.25694444444444448</v>
      </c>
      <c r="I6" s="16">
        <f>G3</f>
        <v>0.70833333333333337</v>
      </c>
      <c r="J6" s="6">
        <f>IF(H6&gt;I6,I6+1-H6,I6-H6)</f>
        <v>0.4513888888888889</v>
      </c>
    </row>
    <row r="7" spans="1:17" ht="13.8" thickBot="1">
      <c r="A7" s="122" t="s">
        <v>130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0.34722222222222221</v>
      </c>
      <c r="J7" s="8">
        <f>J6*1440+R2+R3</f>
        <v>650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500</v>
      </c>
      <c r="J8" s="45"/>
    </row>
    <row r="9" spans="1:17" s="44" customFormat="1" ht="13.8" thickBot="1">
      <c r="A9" s="228" t="s">
        <v>115</v>
      </c>
      <c r="B9" s="105"/>
      <c r="C9" s="105"/>
      <c r="D9" s="105"/>
      <c r="E9" s="229"/>
      <c r="F9" s="229"/>
      <c r="G9" s="230"/>
      <c r="H9" s="91"/>
      <c r="I9" s="54"/>
      <c r="J9" s="15"/>
    </row>
    <row r="10" spans="1:17" s="44" customFormat="1" ht="13.8" thickBot="1">
      <c r="A10" s="228" t="s">
        <v>116</v>
      </c>
      <c r="B10" s="105"/>
      <c r="C10" s="117"/>
      <c r="D10" s="103"/>
      <c r="E10" s="103"/>
      <c r="F10" s="103"/>
      <c r="G10" s="104"/>
      <c r="H10" s="1"/>
      <c r="I10" s="54"/>
      <c r="J10" s="15"/>
    </row>
    <row r="11" spans="1:17" s="44" customFormat="1" ht="13.8" thickBot="1">
      <c r="A11" s="228" t="s">
        <v>117</v>
      </c>
      <c r="B11" s="117"/>
      <c r="C11" s="105"/>
      <c r="D11" s="105"/>
      <c r="E11" s="229"/>
      <c r="F11" s="229"/>
      <c r="G11" s="104"/>
      <c r="H11" s="1"/>
      <c r="I11" s="33"/>
      <c r="J11" s="15"/>
    </row>
    <row r="12" spans="1:17" s="44" customFormat="1" ht="13.8" thickBot="1">
      <c r="A12" s="228" t="s">
        <v>118</v>
      </c>
      <c r="B12" s="105"/>
      <c r="C12" s="103"/>
      <c r="D12" s="103"/>
      <c r="E12" s="103"/>
      <c r="F12" s="117"/>
      <c r="G12" s="104"/>
      <c r="H12" s="1"/>
      <c r="I12" s="33"/>
      <c r="J12" s="14"/>
    </row>
    <row r="13" spans="1:17" s="44" customFormat="1" ht="13.2">
      <c r="A13" s="113"/>
      <c r="B13" s="1"/>
      <c r="C13" s="1"/>
      <c r="D13" s="1"/>
      <c r="E13" s="61"/>
      <c r="F13" s="48"/>
      <c r="G13" s="62"/>
      <c r="H13" s="63"/>
      <c r="I13" s="64"/>
      <c r="J13" s="34"/>
      <c r="K13" s="15"/>
      <c r="L13" s="45"/>
      <c r="M13" s="45"/>
      <c r="N13" s="45"/>
      <c r="O13" s="45"/>
      <c r="P13" s="45"/>
    </row>
    <row r="14" spans="1:17" s="44" customFormat="1" ht="13.8" thickBot="1">
      <c r="A14" s="381"/>
      <c r="B14" s="57"/>
      <c r="C14" s="61"/>
      <c r="D14" s="134">
        <v>405</v>
      </c>
      <c r="E14" s="88"/>
      <c r="I14" s="134">
        <v>320</v>
      </c>
    </row>
    <row r="15" spans="1:17" s="44" customFormat="1" ht="13.5" customHeight="1">
      <c r="A15" s="389" t="s">
        <v>100</v>
      </c>
      <c r="B15" s="306"/>
      <c r="C15" s="306"/>
      <c r="D15" s="307">
        <v>0.33680555555555558</v>
      </c>
      <c r="E15" s="88"/>
      <c r="F15" s="60" t="s">
        <v>13</v>
      </c>
      <c r="G15" s="185"/>
      <c r="H15" s="185"/>
      <c r="I15" s="232">
        <v>0.40208333333333335</v>
      </c>
    </row>
    <row r="16" spans="1:17" s="44" customFormat="1" ht="14.4">
      <c r="A16" s="390" t="s">
        <v>101</v>
      </c>
      <c r="B16" s="97"/>
      <c r="C16" s="97"/>
      <c r="D16" s="313">
        <v>0.33819444444444446</v>
      </c>
      <c r="E16" s="88"/>
      <c r="F16" s="58" t="s">
        <v>14</v>
      </c>
      <c r="G16" s="45"/>
      <c r="H16" s="45"/>
      <c r="I16" s="233">
        <f>I15+'[7]441 andata 2021'!$CB56</f>
        <v>0.40277777777777779</v>
      </c>
    </row>
    <row r="17" spans="1:9" s="44" customFormat="1" ht="14.4">
      <c r="A17" s="390" t="s">
        <v>102</v>
      </c>
      <c r="B17" s="97"/>
      <c r="C17" s="97"/>
      <c r="D17" s="313">
        <v>0.33888888888888885</v>
      </c>
      <c r="E17" s="88"/>
      <c r="F17" s="58" t="s">
        <v>15</v>
      </c>
      <c r="G17" s="45"/>
      <c r="H17" s="45"/>
      <c r="I17" s="233">
        <f>I16+'[7]441 andata 2021'!$CB57</f>
        <v>0.40416666666666667</v>
      </c>
    </row>
    <row r="18" spans="1:9" s="44" customFormat="1" ht="14.4">
      <c r="A18" s="390" t="s">
        <v>103</v>
      </c>
      <c r="B18" s="97"/>
      <c r="C18" s="97"/>
      <c r="D18" s="313">
        <v>0.34027777777777773</v>
      </c>
      <c r="E18" s="88"/>
      <c r="F18" s="58" t="s">
        <v>16</v>
      </c>
      <c r="G18" s="45"/>
      <c r="H18" s="45"/>
      <c r="I18" s="233">
        <f>I17+'[7]441 andata 2021'!$CB58</f>
        <v>0.40555555555555556</v>
      </c>
    </row>
    <row r="19" spans="1:9" s="44" customFormat="1" ht="14.4">
      <c r="A19" s="390" t="s">
        <v>104</v>
      </c>
      <c r="B19" s="97"/>
      <c r="C19" s="97"/>
      <c r="D19" s="313">
        <v>0.34097222222222223</v>
      </c>
      <c r="E19" s="88"/>
      <c r="F19" s="58" t="s">
        <v>17</v>
      </c>
      <c r="G19" s="45"/>
      <c r="H19" s="45"/>
      <c r="I19" s="233">
        <f>I18+'[7]441 andata 2021'!$CB59</f>
        <v>0.40694444444444444</v>
      </c>
    </row>
    <row r="20" spans="1:9" s="44" customFormat="1" ht="14.4">
      <c r="A20" s="390" t="s">
        <v>105</v>
      </c>
      <c r="B20" s="97"/>
      <c r="C20" s="97"/>
      <c r="D20" s="313">
        <v>0.34236111111111112</v>
      </c>
      <c r="E20" s="88"/>
      <c r="F20" s="58" t="s">
        <v>18</v>
      </c>
      <c r="G20" s="45"/>
      <c r="H20" s="45"/>
      <c r="I20" s="233">
        <f>I19+'[7]441 andata 2021'!$CB60</f>
        <v>0.40763888888888888</v>
      </c>
    </row>
    <row r="21" spans="1:9" s="44" customFormat="1" ht="14.4">
      <c r="A21" s="391" t="s">
        <v>106</v>
      </c>
      <c r="B21" s="393">
        <v>401</v>
      </c>
      <c r="C21" s="393">
        <v>403</v>
      </c>
      <c r="D21" s="394">
        <v>0.34375</v>
      </c>
      <c r="E21" s="88"/>
      <c r="F21" s="58" t="s">
        <v>19</v>
      </c>
      <c r="G21" s="45"/>
      <c r="H21" s="45"/>
      <c r="I21" s="233">
        <f>I20+'[7]441 andata 2021'!$CB61</f>
        <v>0.40763888888888888</v>
      </c>
    </row>
    <row r="22" spans="1:9" s="44" customFormat="1" ht="14.4">
      <c r="A22" s="390" t="s">
        <v>106</v>
      </c>
      <c r="B22" s="97">
        <v>0.28263888888888888</v>
      </c>
      <c r="C22" s="97">
        <v>0.3034722222222222</v>
      </c>
      <c r="D22" s="313">
        <v>0.34513888888888888</v>
      </c>
      <c r="E22" s="88"/>
      <c r="F22" s="58" t="s">
        <v>20</v>
      </c>
      <c r="G22" s="45"/>
      <c r="H22" s="45"/>
      <c r="I22" s="233">
        <f>I21+'[7]441 andata 2021'!$CB62</f>
        <v>0.41041666666666665</v>
      </c>
    </row>
    <row r="23" spans="1:9" s="44" customFormat="1" ht="14.4">
      <c r="A23" s="390" t="s">
        <v>107</v>
      </c>
      <c r="B23" s="97">
        <v>0.28333333333333333</v>
      </c>
      <c r="C23" s="97">
        <v>0.30416666666666664</v>
      </c>
      <c r="D23" s="313">
        <v>0.34583333333333338</v>
      </c>
      <c r="E23" s="88"/>
      <c r="F23" s="58" t="s">
        <v>20</v>
      </c>
      <c r="G23" s="45"/>
      <c r="H23" s="45"/>
      <c r="I23" s="233">
        <f>I22+'[7]441 andata 2021'!$CB63</f>
        <v>0.41111111111111109</v>
      </c>
    </row>
    <row r="24" spans="1:9" s="44" customFormat="1" ht="14.4">
      <c r="A24" s="390" t="s">
        <v>108</v>
      </c>
      <c r="B24" s="97">
        <v>0.28402777777777777</v>
      </c>
      <c r="C24" s="97">
        <v>0.30486111111111108</v>
      </c>
      <c r="D24" s="313">
        <v>0.34652777777777777</v>
      </c>
      <c r="E24" s="88"/>
      <c r="F24" s="58" t="s">
        <v>21</v>
      </c>
      <c r="G24" s="45"/>
      <c r="H24" s="45"/>
      <c r="I24" s="233">
        <f>I23+'[7]441 andata 2021'!$CB64</f>
        <v>0.41180555555555554</v>
      </c>
    </row>
    <row r="25" spans="1:9" s="44" customFormat="1" ht="14.4">
      <c r="A25" s="390" t="s">
        <v>109</v>
      </c>
      <c r="B25" s="97">
        <v>0.28472222222222221</v>
      </c>
      <c r="C25" s="97">
        <v>0.30555555555555552</v>
      </c>
      <c r="D25" s="313">
        <v>0.34722222222222227</v>
      </c>
      <c r="E25" s="88"/>
      <c r="F25" s="58" t="s">
        <v>22</v>
      </c>
      <c r="G25" s="45"/>
      <c r="H25" s="45"/>
      <c r="I25" s="233">
        <f>I24+'[7]441 andata 2021'!$CB65</f>
        <v>0.41249999999999998</v>
      </c>
    </row>
    <row r="26" spans="1:9" s="44" customFormat="1" ht="15" thickBot="1">
      <c r="A26" s="392" t="s">
        <v>110</v>
      </c>
      <c r="B26" s="395">
        <v>0.28541666666666665</v>
      </c>
      <c r="C26" s="395">
        <v>0.30625000000000002</v>
      </c>
      <c r="D26" s="396">
        <v>0.34791666666666665</v>
      </c>
      <c r="E26" s="88"/>
      <c r="F26" s="58" t="s">
        <v>23</v>
      </c>
      <c r="G26" s="45"/>
      <c r="H26" s="45"/>
      <c r="I26" s="233">
        <f>I25+'[7]441 andata 2021'!$CB66</f>
        <v>0.41388888888888886</v>
      </c>
    </row>
    <row r="27" spans="1:9" s="44" customFormat="1" ht="14.4">
      <c r="A27" s="95"/>
      <c r="B27" s="88"/>
      <c r="C27" s="88"/>
      <c r="D27" s="88"/>
      <c r="E27" s="88"/>
      <c r="F27" s="58" t="s">
        <v>24</v>
      </c>
      <c r="G27" s="45"/>
      <c r="H27" s="45"/>
      <c r="I27" s="233">
        <f>I26+'[7]441 andata 2021'!$CB67</f>
        <v>0.4145833333333333</v>
      </c>
    </row>
    <row r="28" spans="1:9" s="44" customFormat="1" ht="14.4">
      <c r="A28" s="95"/>
      <c r="B28" s="88"/>
      <c r="C28" s="88"/>
      <c r="D28" s="88"/>
      <c r="E28" s="88"/>
      <c r="F28" s="58" t="s">
        <v>25</v>
      </c>
      <c r="G28" s="45"/>
      <c r="H28" s="45"/>
      <c r="I28" s="233">
        <f>I27+'[7]441 andata 2021'!$CB68</f>
        <v>0.41527777777777775</v>
      </c>
    </row>
    <row r="29" spans="1:9" s="44" customFormat="1" ht="14.4">
      <c r="A29" s="95"/>
      <c r="B29" s="88"/>
      <c r="C29" s="88"/>
      <c r="D29" s="88"/>
      <c r="E29" s="88"/>
      <c r="F29" s="58" t="s">
        <v>26</v>
      </c>
      <c r="G29" s="45"/>
      <c r="H29" s="45"/>
      <c r="I29" s="233">
        <f>I28+'[7]441 andata 2021'!$CB69</f>
        <v>0.41527777777777775</v>
      </c>
    </row>
    <row r="30" spans="1:9" s="44" customFormat="1" ht="14.4">
      <c r="A30" s="95"/>
      <c r="B30" s="88"/>
      <c r="C30" s="88"/>
      <c r="D30" s="88"/>
      <c r="E30" s="88"/>
      <c r="F30" s="58" t="s">
        <v>27</v>
      </c>
      <c r="G30" s="45"/>
      <c r="H30" s="45"/>
      <c r="I30" s="233">
        <f>I29+'[7]441 andata 2021'!$CB70</f>
        <v>0.41597222222222219</v>
      </c>
    </row>
    <row r="31" spans="1:9" s="44" customFormat="1" ht="14.4">
      <c r="A31" s="95"/>
      <c r="B31" s="88"/>
      <c r="C31" s="88"/>
      <c r="D31" s="88"/>
      <c r="E31" s="88"/>
      <c r="F31" s="58" t="s">
        <v>28</v>
      </c>
      <c r="G31" s="45"/>
      <c r="H31" s="45"/>
      <c r="I31" s="233">
        <f>I30+'[7]441 andata 2021'!$CB71</f>
        <v>0.41736111111111107</v>
      </c>
    </row>
    <row r="32" spans="1:9" s="44" customFormat="1" ht="14.4">
      <c r="A32" s="95"/>
      <c r="B32" s="88"/>
      <c r="C32" s="88"/>
      <c r="D32" s="88"/>
      <c r="E32" s="88"/>
      <c r="F32" s="58" t="s">
        <v>29</v>
      </c>
      <c r="G32" s="45"/>
      <c r="H32" s="45"/>
      <c r="I32" s="233">
        <f>I31+'[7]441 andata 2021'!$CB72</f>
        <v>0.41805555555555551</v>
      </c>
    </row>
    <row r="33" spans="1:9" s="44" customFormat="1" ht="15" thickBot="1">
      <c r="A33" s="95"/>
      <c r="B33" s="88"/>
      <c r="C33" s="88"/>
      <c r="D33" s="88"/>
      <c r="F33" s="59" t="s">
        <v>30</v>
      </c>
      <c r="G33" s="191"/>
      <c r="H33" s="191"/>
      <c r="I33" s="234">
        <f>I32+'[7]441 andata 2021'!$CB73</f>
        <v>0.42013888888888884</v>
      </c>
    </row>
    <row r="34" spans="1:9" s="44" customFormat="1">
      <c r="A34" s="45"/>
      <c r="B34" s="45"/>
      <c r="C34" s="45"/>
      <c r="D34" s="45"/>
      <c r="F34" s="45"/>
    </row>
    <row r="35" spans="1:9" s="44" customFormat="1">
      <c r="C35" s="45"/>
      <c r="D35" s="45"/>
      <c r="F35" s="45"/>
    </row>
    <row r="36" spans="1:9" s="44" customFormat="1">
      <c r="C36" s="45"/>
      <c r="D36" s="45"/>
      <c r="F36" s="45"/>
    </row>
    <row r="37" spans="1:9" s="44" customFormat="1" ht="12" thickBot="1">
      <c r="B37" s="134">
        <v>402</v>
      </c>
      <c r="C37" s="134">
        <v>404</v>
      </c>
      <c r="D37" s="134">
        <v>406</v>
      </c>
      <c r="F37" s="45"/>
      <c r="I37" s="134">
        <v>319</v>
      </c>
    </row>
    <row r="38" spans="1:9" s="44" customFormat="1" ht="14.4">
      <c r="A38" s="397" t="s">
        <v>110</v>
      </c>
      <c r="B38" s="398">
        <v>0.29166666666666669</v>
      </c>
      <c r="C38" s="398">
        <v>0.3125</v>
      </c>
      <c r="D38" s="399">
        <v>0.35416666666666669</v>
      </c>
      <c r="F38" s="60" t="s">
        <v>31</v>
      </c>
      <c r="G38" s="185"/>
      <c r="H38" s="185"/>
      <c r="I38" s="235">
        <v>0.43263888888888885</v>
      </c>
    </row>
    <row r="39" spans="1:9" s="44" customFormat="1" ht="14.4">
      <c r="A39" s="390" t="s">
        <v>109</v>
      </c>
      <c r="B39" s="97">
        <v>0.29236111111111113</v>
      </c>
      <c r="C39" s="97">
        <v>0.31319444444444444</v>
      </c>
      <c r="D39" s="313">
        <v>0.35486111111111113</v>
      </c>
      <c r="F39" s="58" t="s">
        <v>32</v>
      </c>
      <c r="G39" s="45"/>
      <c r="H39" s="45"/>
      <c r="I39" s="236">
        <f>I38+'[7]441 andata 2021'!$CH20</f>
        <v>0.43333333333333329</v>
      </c>
    </row>
    <row r="40" spans="1:9" s="44" customFormat="1" ht="14.4">
      <c r="A40" s="390" t="s">
        <v>108</v>
      </c>
      <c r="B40" s="97">
        <v>0.29305555555555557</v>
      </c>
      <c r="C40" s="97">
        <v>0.31388888888888888</v>
      </c>
      <c r="D40" s="313">
        <v>0.35555555555555557</v>
      </c>
      <c r="F40" s="58" t="s">
        <v>33</v>
      </c>
      <c r="G40" s="45"/>
      <c r="H40" s="45"/>
      <c r="I40" s="236">
        <f>I39+'[7]441 andata 2021'!$CH21</f>
        <v>0.43402777777777785</v>
      </c>
    </row>
    <row r="41" spans="1:9" s="44" customFormat="1" ht="14.4">
      <c r="A41" s="390" t="s">
        <v>107</v>
      </c>
      <c r="B41" s="97">
        <v>0.29375000000000001</v>
      </c>
      <c r="C41" s="97">
        <v>0.31458333333333333</v>
      </c>
      <c r="D41" s="313">
        <v>0.35625000000000001</v>
      </c>
      <c r="F41" s="58" t="s">
        <v>34</v>
      </c>
      <c r="G41" s="45"/>
      <c r="H41" s="45"/>
      <c r="I41" s="236">
        <f>I40+'[7]441 andata 2021'!$CH22</f>
        <v>0.43472222222222218</v>
      </c>
    </row>
    <row r="42" spans="1:9" s="44" customFormat="1" ht="14.4">
      <c r="A42" s="400" t="s">
        <v>106</v>
      </c>
      <c r="B42" s="98">
        <v>0.29444444444444445</v>
      </c>
      <c r="C42" s="98">
        <v>0.31527777777777777</v>
      </c>
      <c r="D42" s="401">
        <v>0.35694444444444445</v>
      </c>
      <c r="F42" s="58" t="s">
        <v>35</v>
      </c>
      <c r="G42" s="45"/>
      <c r="H42" s="45"/>
      <c r="I42" s="236">
        <f>I41+'[7]441 andata 2021'!$CH23</f>
        <v>0.43541666666666662</v>
      </c>
    </row>
    <row r="43" spans="1:9" s="44" customFormat="1" ht="14.4">
      <c r="A43" s="402" t="s">
        <v>106</v>
      </c>
      <c r="B43" s="99"/>
      <c r="C43" s="99">
        <v>0.31597222222222221</v>
      </c>
      <c r="D43" s="403">
        <v>0.3576388888888889</v>
      </c>
      <c r="F43" s="58" t="s">
        <v>25</v>
      </c>
      <c r="G43" s="45"/>
      <c r="H43" s="45"/>
      <c r="I43" s="236">
        <f>I42+'[7]441 andata 2021'!$CH24</f>
        <v>0.43541666666666662</v>
      </c>
    </row>
    <row r="44" spans="1:9" s="44" customFormat="1" ht="14.4">
      <c r="A44" s="390" t="s">
        <v>104</v>
      </c>
      <c r="B44" s="97"/>
      <c r="C44" s="97">
        <v>0.31736111111111115</v>
      </c>
      <c r="D44" s="313">
        <v>0.35902777777777778</v>
      </c>
      <c r="F44" s="58" t="s">
        <v>36</v>
      </c>
      <c r="G44" s="45"/>
      <c r="H44" s="45"/>
      <c r="I44" s="236">
        <f>I43+'[7]441 andata 2021'!$CH25</f>
        <v>0.43749999999999994</v>
      </c>
    </row>
    <row r="45" spans="1:9" s="44" customFormat="1" ht="14.4">
      <c r="A45" s="390" t="s">
        <v>103</v>
      </c>
      <c r="B45" s="97"/>
      <c r="C45" s="97">
        <v>0.31805555555555554</v>
      </c>
      <c r="D45" s="313">
        <v>0.35972222222222222</v>
      </c>
      <c r="F45" s="58" t="s">
        <v>23</v>
      </c>
      <c r="G45" s="45"/>
      <c r="H45" s="45"/>
      <c r="I45" s="236">
        <f>I44+'[7]441 andata 2021'!$CH26</f>
        <v>0.43888888888888894</v>
      </c>
    </row>
    <row r="46" spans="1:9" s="44" customFormat="1" ht="14.4">
      <c r="A46" s="390" t="s">
        <v>102</v>
      </c>
      <c r="B46" s="97"/>
      <c r="C46" s="97">
        <v>0.31874999999999998</v>
      </c>
      <c r="D46" s="313">
        <v>0.36041666666666666</v>
      </c>
      <c r="F46" s="58" t="s">
        <v>22</v>
      </c>
      <c r="G46" s="45"/>
      <c r="H46" s="45"/>
      <c r="I46" s="236">
        <f>I45+'[7]441 andata 2021'!$CH27</f>
        <v>0.43958333333333338</v>
      </c>
    </row>
    <row r="47" spans="1:9" s="44" customFormat="1" ht="14.4">
      <c r="A47" s="390" t="s">
        <v>111</v>
      </c>
      <c r="B47" s="97"/>
      <c r="C47" s="97">
        <v>0.31944444444444448</v>
      </c>
      <c r="D47" s="313">
        <v>0.3611111111111111</v>
      </c>
      <c r="F47" s="58" t="s">
        <v>37</v>
      </c>
      <c r="G47" s="45"/>
      <c r="H47" s="45"/>
      <c r="I47" s="236">
        <f>I46+'[7]441 andata 2021'!$CH28</f>
        <v>0.43958333333333338</v>
      </c>
    </row>
    <row r="48" spans="1:9" s="44" customFormat="1" ht="15" thickBot="1">
      <c r="A48" s="404" t="s">
        <v>100</v>
      </c>
      <c r="B48" s="331"/>
      <c r="C48" s="331">
        <v>0.32291666666666669</v>
      </c>
      <c r="D48" s="324">
        <v>0.36458333333333331</v>
      </c>
      <c r="F48" s="58" t="s">
        <v>38</v>
      </c>
      <c r="G48" s="45"/>
      <c r="H48" s="45"/>
      <c r="I48" s="236">
        <f>I47+'[7]441 andata 2021'!$CH29</f>
        <v>0.44027777777777771</v>
      </c>
    </row>
    <row r="49" spans="1:12" s="44" customFormat="1" ht="14.4">
      <c r="A49" s="95"/>
      <c r="B49" s="88"/>
      <c r="C49" s="88"/>
      <c r="D49" s="88"/>
      <c r="F49" s="58" t="s">
        <v>20</v>
      </c>
      <c r="G49" s="45"/>
      <c r="H49" s="45"/>
      <c r="I49" s="236">
        <f>I48+'[7]441 andata 2021'!$CH30</f>
        <v>0.44166666666666671</v>
      </c>
    </row>
    <row r="50" spans="1:12" s="44" customFormat="1" ht="14.4">
      <c r="A50" s="95"/>
      <c r="B50" s="88"/>
      <c r="C50" s="88"/>
      <c r="D50" s="88"/>
      <c r="E50" s="88"/>
      <c r="F50" s="58" t="s">
        <v>20</v>
      </c>
      <c r="G50" s="45"/>
      <c r="H50" s="45"/>
      <c r="I50" s="236">
        <f>I49+'[7]441 andata 2021'!$CH31</f>
        <v>0.44236111111111115</v>
      </c>
    </row>
    <row r="51" spans="1:12" s="44" customFormat="1" ht="14.4">
      <c r="A51" s="95"/>
      <c r="B51" s="88"/>
      <c r="C51" s="88"/>
      <c r="D51" s="88"/>
      <c r="E51" s="88"/>
      <c r="F51" s="58" t="s">
        <v>19</v>
      </c>
      <c r="G51" s="45"/>
      <c r="H51" s="45"/>
      <c r="I51" s="236">
        <f>I50+'[7]441 andata 2021'!$CH32</f>
        <v>0.44305555555555559</v>
      </c>
    </row>
    <row r="52" spans="1:12" s="44" customFormat="1" ht="14.4">
      <c r="A52" s="95"/>
      <c r="B52" s="88"/>
      <c r="C52" s="88"/>
      <c r="D52" s="88"/>
      <c r="E52" s="88"/>
      <c r="F52" s="58" t="s">
        <v>39</v>
      </c>
      <c r="G52" s="45"/>
      <c r="H52" s="45"/>
      <c r="I52" s="236">
        <f>I51+'[7]441 andata 2021'!$CH33</f>
        <v>0.44375000000000003</v>
      </c>
    </row>
    <row r="53" spans="1:12" s="44" customFormat="1" ht="14.4">
      <c r="A53" s="95"/>
      <c r="B53" s="88"/>
      <c r="C53" s="88"/>
      <c r="D53" s="88"/>
      <c r="E53" s="88"/>
      <c r="F53" s="58" t="s">
        <v>17</v>
      </c>
      <c r="G53" s="45"/>
      <c r="H53" s="45"/>
      <c r="I53" s="236">
        <f>I52+'[7]441 andata 2021'!$CH34</f>
        <v>0.44444444444444459</v>
      </c>
    </row>
    <row r="54" spans="1:12" s="44" customFormat="1" ht="14.4">
      <c r="A54" s="95"/>
      <c r="B54" s="88"/>
      <c r="C54" s="88"/>
      <c r="D54" s="88"/>
      <c r="E54" s="88"/>
      <c r="F54" s="58" t="s">
        <v>16</v>
      </c>
      <c r="G54" s="45"/>
      <c r="H54" s="45"/>
      <c r="I54" s="236">
        <f>I53+'[7]441 andata 2021'!$CH35</f>
        <v>0.44513888888888903</v>
      </c>
    </row>
    <row r="55" spans="1:12" s="44" customFormat="1" ht="14.4">
      <c r="A55" s="95"/>
      <c r="B55" s="88"/>
      <c r="C55" s="88"/>
      <c r="D55" s="88"/>
      <c r="E55" s="88"/>
      <c r="F55" s="58" t="s">
        <v>40</v>
      </c>
      <c r="G55" s="45"/>
      <c r="H55" s="45"/>
      <c r="I55" s="236">
        <f>I54+'[7]441 andata 2021'!$CH36</f>
        <v>0.44583333333333336</v>
      </c>
    </row>
    <row r="56" spans="1:12" s="44" customFormat="1" ht="14.4">
      <c r="A56" s="95"/>
      <c r="B56" s="88"/>
      <c r="C56" s="88"/>
      <c r="D56" s="88"/>
      <c r="E56" s="88"/>
      <c r="F56" s="58" t="s">
        <v>41</v>
      </c>
      <c r="G56" s="45"/>
      <c r="H56" s="45"/>
      <c r="I56" s="236">
        <f>I55+'[7]441 andata 2021'!$CH37</f>
        <v>0.4479166666666668</v>
      </c>
    </row>
    <row r="57" spans="1:12" s="44" customFormat="1" ht="15" thickBot="1">
      <c r="A57" s="95"/>
      <c r="B57" s="88"/>
      <c r="C57" s="88"/>
      <c r="D57" s="88"/>
      <c r="E57" s="45"/>
      <c r="F57" s="59" t="s">
        <v>13</v>
      </c>
      <c r="G57" s="191"/>
      <c r="H57" s="191"/>
      <c r="I57" s="370">
        <f>I56+'[7]441 andata 2021'!$CH38</f>
        <v>0.44930555555555568</v>
      </c>
    </row>
    <row r="58" spans="1:12" s="44" customFormat="1">
      <c r="A58" s="96"/>
      <c r="B58" s="45"/>
      <c r="C58" s="45"/>
      <c r="D58" s="45"/>
      <c r="E58" s="45"/>
    </row>
    <row r="59" spans="1:12" s="44" customFormat="1" ht="13.2">
      <c r="A59" s="45"/>
      <c r="B59" s="45"/>
      <c r="C59" s="45"/>
      <c r="D59" s="45"/>
      <c r="E59" s="92"/>
    </row>
    <row r="60" spans="1:12" s="44" customFormat="1" ht="13.2">
      <c r="A60" s="9"/>
      <c r="B60" s="35"/>
      <c r="C60" s="92"/>
      <c r="D60" s="92"/>
      <c r="E60" s="92"/>
    </row>
    <row r="61" spans="1:12" s="44" customFormat="1" ht="13.2">
      <c r="A61" s="9"/>
      <c r="B61" s="35"/>
      <c r="C61" s="92"/>
      <c r="D61" s="92"/>
      <c r="E61" s="92"/>
    </row>
    <row r="62" spans="1:12" s="44" customFormat="1" ht="13.2">
      <c r="A62" s="9"/>
      <c r="B62" s="35"/>
      <c r="C62" s="92"/>
      <c r="D62" s="92"/>
      <c r="E62" s="92"/>
    </row>
    <row r="63" spans="1:12" s="44" customFormat="1" ht="13.2">
      <c r="A63" s="9"/>
      <c r="B63" s="35"/>
      <c r="C63" s="92"/>
      <c r="D63" s="92"/>
      <c r="E63" s="92"/>
      <c r="F63" s="92"/>
      <c r="G63" s="92"/>
      <c r="H63" s="35"/>
      <c r="I63" s="35"/>
      <c r="J63" s="35"/>
      <c r="K63" s="35"/>
      <c r="L63" s="35"/>
    </row>
    <row r="64" spans="1:12" s="44" customFormat="1" ht="13.2">
      <c r="A64" s="9"/>
      <c r="B64" s="35"/>
      <c r="C64" s="92"/>
      <c r="D64" s="92"/>
      <c r="E64" s="92"/>
      <c r="F64" s="92"/>
      <c r="G64" s="92"/>
      <c r="H64" s="35"/>
      <c r="I64" s="35"/>
      <c r="J64" s="35"/>
      <c r="K64" s="35"/>
      <c r="L64" s="35"/>
    </row>
    <row r="65" spans="1:12" s="44" customFormat="1" ht="13.2">
      <c r="A65" s="9"/>
      <c r="B65" s="35"/>
      <c r="C65" s="92"/>
      <c r="D65" s="92"/>
      <c r="E65" s="92"/>
      <c r="F65" s="92"/>
      <c r="G65" s="92"/>
      <c r="H65" s="35"/>
      <c r="I65" s="35"/>
      <c r="J65" s="35"/>
      <c r="K65" s="35"/>
      <c r="L65" s="35"/>
    </row>
    <row r="66" spans="1:12" s="44" customFormat="1" ht="13.2">
      <c r="A66" s="9"/>
      <c r="B66" s="35"/>
      <c r="C66" s="92"/>
      <c r="D66" s="92"/>
      <c r="E66" s="35"/>
      <c r="F66" s="35"/>
      <c r="G66" s="35"/>
      <c r="H66" s="35"/>
      <c r="I66" s="35"/>
      <c r="J66" s="35"/>
      <c r="K66" s="35"/>
      <c r="L66" s="35"/>
    </row>
    <row r="67" spans="1:12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12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12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12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12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12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12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12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12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12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12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12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12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12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1:4" s="44" customFormat="1" ht="13.2">
      <c r="A97" s="9"/>
      <c r="B97" s="35"/>
      <c r="C97" s="35"/>
      <c r="D97" s="35"/>
    </row>
    <row r="98" spans="1:4" s="44" customFormat="1" ht="13.2">
      <c r="A98" s="9"/>
      <c r="B98" s="35"/>
      <c r="C98" s="35"/>
    </row>
    <row r="99" spans="1:4" ht="13.2">
      <c r="B99" s="35"/>
      <c r="C99" s="35"/>
    </row>
  </sheetData>
  <conditionalFormatting sqref="I7">
    <cfRule type="cellIs" dxfId="2" priority="1" stopIfTrue="1" operator="greaterThan">
      <formula>0.334027777777778</formula>
    </cfRule>
    <cfRule type="cellIs" dxfId="1" priority="2" stopIfTrue="1" operator="between">
      <formula>0.305555555555556</formula>
      <formula>0.333333333333333</formula>
    </cfRule>
    <cfRule type="cellIs" dxfId="0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8"/>
  <sheetViews>
    <sheetView tabSelected="1" zoomScale="120" zoomScaleNormal="120" workbookViewId="0">
      <selection activeCell="I13" sqref="I13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7" width="8.109375" style="44" customWidth="1"/>
    <col min="8" max="8" width="7.6640625" style="44" customWidth="1"/>
    <col min="9" max="10" width="8.109375" style="44" customWidth="1"/>
    <col min="11" max="11" width="6.6640625" style="44" customWidth="1"/>
    <col min="12" max="12" width="8" style="44" customWidth="1"/>
    <col min="13" max="13" width="5.88671875" style="44" bestFit="1" customWidth="1"/>
    <col min="14" max="14" width="7.5546875" style="44" customWidth="1"/>
    <col min="15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20052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140</v>
      </c>
      <c r="B3" s="19">
        <v>0.22222222222222221</v>
      </c>
      <c r="C3" s="20">
        <v>0.39583333333333331</v>
      </c>
      <c r="D3" s="19">
        <f>C3</f>
        <v>0.39583333333333331</v>
      </c>
      <c r="E3" s="20">
        <v>0.4548611111111111</v>
      </c>
      <c r="F3" s="19">
        <f>E3</f>
        <v>0.4548611111111111</v>
      </c>
      <c r="G3" s="27">
        <v>0.59027777777777779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0.1736111111111111</v>
      </c>
      <c r="D4" s="3"/>
      <c r="E4" s="4">
        <f>IF(E3&lt;D3,E3+1-D3,E3-D3)</f>
        <v>5.902777777777779E-2</v>
      </c>
      <c r="F4" s="3"/>
      <c r="G4" s="4">
        <f>IF(F3&gt;G3,G3+1-F3,G3-F3)</f>
        <v>0.13541666666666669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0.22222222222222221</v>
      </c>
      <c r="I6" s="16">
        <f>G3</f>
        <v>0.59027777777777779</v>
      </c>
      <c r="J6" s="6">
        <f>IF(H6&gt;I6,I6+1-H6,I6-H6)</f>
        <v>0.36805555555555558</v>
      </c>
    </row>
    <row r="7" spans="1:17" ht="13.8" thickBot="1">
      <c r="A7" s="122" t="s">
        <v>123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0.30902777777777779</v>
      </c>
      <c r="J7" s="8">
        <f>J6*1440+R2+R3</f>
        <v>530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445</v>
      </c>
      <c r="J8" s="45"/>
    </row>
    <row r="9" spans="1:17" s="44" customFormat="1" ht="13.8" thickBot="1">
      <c r="A9" s="69" t="s">
        <v>70</v>
      </c>
      <c r="B9" s="70"/>
      <c r="C9" s="70"/>
      <c r="D9" s="71"/>
      <c r="E9" s="72"/>
      <c r="F9" s="72"/>
      <c r="G9" s="54"/>
      <c r="H9" s="54"/>
      <c r="I9" s="54"/>
      <c r="J9" s="15"/>
    </row>
    <row r="10" spans="1:17" s="44" customFormat="1" ht="13.8" thickBot="1">
      <c r="A10" s="69" t="s">
        <v>71</v>
      </c>
      <c r="B10" s="85">
        <v>0.39583333333333331</v>
      </c>
      <c r="C10" s="86">
        <v>0.4548611111111111</v>
      </c>
      <c r="D10" s="1"/>
      <c r="E10" s="1"/>
      <c r="F10" s="1"/>
      <c r="G10" s="1"/>
      <c r="H10" s="1"/>
      <c r="I10" s="15"/>
    </row>
    <row r="11" spans="1:17" s="44" customFormat="1" ht="13.8" thickBot="1">
      <c r="A11" s="69" t="s">
        <v>72</v>
      </c>
      <c r="B11" s="70"/>
      <c r="C11" s="70"/>
      <c r="D11" s="71"/>
      <c r="E11" s="72"/>
      <c r="F11" s="72"/>
      <c r="G11" s="1"/>
      <c r="H11" s="1"/>
      <c r="I11" s="15"/>
    </row>
    <row r="12" spans="1:17" s="44" customFormat="1" ht="12">
      <c r="A12" s="215" t="s">
        <v>73</v>
      </c>
      <c r="B12" s="216"/>
      <c r="C12" s="216"/>
      <c r="D12" s="216"/>
      <c r="E12" s="216"/>
      <c r="F12" s="55"/>
      <c r="G12" s="216"/>
      <c r="H12" s="216"/>
      <c r="I12" s="14"/>
    </row>
    <row r="13" spans="1:17" s="44" customFormat="1" ht="12.6" thickBot="1">
      <c r="A13" s="217"/>
      <c r="B13" s="151"/>
      <c r="C13" s="152"/>
      <c r="D13" s="152"/>
      <c r="E13" s="153"/>
      <c r="F13" s="154"/>
      <c r="G13" s="109"/>
      <c r="H13" s="218"/>
      <c r="I13" s="14"/>
      <c r="K13" s="136">
        <v>312</v>
      </c>
      <c r="L13" s="136">
        <v>326</v>
      </c>
      <c r="M13" s="136">
        <v>332</v>
      </c>
      <c r="O13" s="214"/>
    </row>
    <row r="14" spans="1:17" s="44" customFormat="1" ht="12.6" thickBot="1">
      <c r="A14" s="219" t="s">
        <v>13</v>
      </c>
      <c r="B14" s="220"/>
      <c r="C14" s="157"/>
      <c r="D14" s="158" t="s">
        <v>42</v>
      </c>
      <c r="E14" s="177"/>
      <c r="F14" s="178"/>
      <c r="G14" s="182"/>
      <c r="H14" s="171" t="s">
        <v>13</v>
      </c>
      <c r="I14" s="185"/>
      <c r="J14" s="185"/>
      <c r="K14" s="186">
        <v>0.33958333333333335</v>
      </c>
      <c r="L14" s="186">
        <v>0.46458333333333335</v>
      </c>
      <c r="M14" s="187">
        <v>0.52708333333333335</v>
      </c>
    </row>
    <row r="15" spans="1:17" s="44" customFormat="1" ht="13.5" customHeight="1">
      <c r="A15" s="171" t="s">
        <v>14</v>
      </c>
      <c r="B15" s="221"/>
      <c r="C15" s="157"/>
      <c r="D15" s="161" t="s">
        <v>43</v>
      </c>
      <c r="E15" s="159"/>
      <c r="F15" s="157"/>
      <c r="G15" s="155"/>
      <c r="H15" s="156" t="s">
        <v>14</v>
      </c>
      <c r="I15" s="45"/>
      <c r="J15" s="45"/>
      <c r="K15" s="162">
        <f>K14+'[7]441 andata 2021'!$CB56</f>
        <v>0.34027777777777779</v>
      </c>
      <c r="L15" s="162">
        <f>L14+'[7]441 andata 2021'!$CB56</f>
        <v>0.46527777777777779</v>
      </c>
      <c r="M15" s="188">
        <f>M14+'[7]441 andata 2021'!$CB56</f>
        <v>0.52777777777777779</v>
      </c>
    </row>
    <row r="16" spans="1:17" s="44" customFormat="1" ht="12">
      <c r="A16" s="156" t="s">
        <v>15</v>
      </c>
      <c r="B16" s="222"/>
      <c r="C16" s="157"/>
      <c r="D16" s="161" t="s">
        <v>44</v>
      </c>
      <c r="E16" s="159"/>
      <c r="F16" s="157"/>
      <c r="G16" s="155"/>
      <c r="H16" s="156" t="s">
        <v>15</v>
      </c>
      <c r="I16" s="45"/>
      <c r="J16" s="45"/>
      <c r="K16" s="162">
        <f>K15+'[7]441 andata 2021'!$CB57</f>
        <v>0.34166666666666667</v>
      </c>
      <c r="L16" s="162">
        <f>L15+'[7]441 andata 2021'!$CB57</f>
        <v>0.46666666666666667</v>
      </c>
      <c r="M16" s="188">
        <f>M15+'[7]441 andata 2021'!$CB57</f>
        <v>0.52916666666666667</v>
      </c>
    </row>
    <row r="17" spans="1:13" s="44" customFormat="1" ht="12">
      <c r="A17" s="156" t="s">
        <v>16</v>
      </c>
      <c r="B17" s="222"/>
      <c r="C17" s="157"/>
      <c r="D17" s="161" t="s">
        <v>45</v>
      </c>
      <c r="E17" s="159"/>
      <c r="F17" s="157"/>
      <c r="G17" s="155"/>
      <c r="H17" s="156" t="s">
        <v>16</v>
      </c>
      <c r="I17" s="45"/>
      <c r="J17" s="45"/>
      <c r="K17" s="162">
        <f>K16+'[7]441 andata 2021'!$CB58</f>
        <v>0.34305555555555556</v>
      </c>
      <c r="L17" s="162">
        <f>L16+'[7]441 andata 2021'!$CB58</f>
        <v>0.46805555555555556</v>
      </c>
      <c r="M17" s="188">
        <f>M16+'[7]441 andata 2021'!$CB58</f>
        <v>0.53055555555555556</v>
      </c>
    </row>
    <row r="18" spans="1:13" s="44" customFormat="1" ht="12">
      <c r="A18" s="156" t="s">
        <v>17</v>
      </c>
      <c r="B18" s="222"/>
      <c r="C18" s="157"/>
      <c r="D18" s="161" t="s">
        <v>46</v>
      </c>
      <c r="E18" s="159"/>
      <c r="F18" s="157"/>
      <c r="G18" s="155"/>
      <c r="H18" s="156" t="s">
        <v>17</v>
      </c>
      <c r="I18" s="45"/>
      <c r="J18" s="45"/>
      <c r="K18" s="162">
        <f>K17+'[7]441 andata 2021'!$CB59</f>
        <v>0.34444444444444444</v>
      </c>
      <c r="L18" s="162">
        <f>L17+'[7]441 andata 2021'!$CB59</f>
        <v>0.46944444444444444</v>
      </c>
      <c r="M18" s="188">
        <f>M17+'[7]441 andata 2021'!$CB59</f>
        <v>0.53194444444444444</v>
      </c>
    </row>
    <row r="19" spans="1:13" s="44" customFormat="1" ht="12">
      <c r="A19" s="156" t="s">
        <v>18</v>
      </c>
      <c r="B19" s="223">
        <v>302</v>
      </c>
      <c r="C19" s="157"/>
      <c r="D19" s="161" t="s">
        <v>47</v>
      </c>
      <c r="E19" s="159"/>
      <c r="F19" s="157"/>
      <c r="G19" s="136">
        <v>203</v>
      </c>
      <c r="H19" s="156" t="s">
        <v>18</v>
      </c>
      <c r="I19" s="45"/>
      <c r="J19" s="45"/>
      <c r="K19" s="162">
        <f>K18+'[7]441 andata 2021'!$CB60</f>
        <v>0.34513888888888888</v>
      </c>
      <c r="L19" s="162">
        <f>L18+'[7]441 andata 2021'!$CB60</f>
        <v>0.47013888888888888</v>
      </c>
      <c r="M19" s="188">
        <f>M18+'[7]441 andata 2021'!$CB60</f>
        <v>0.53263888888888888</v>
      </c>
    </row>
    <row r="20" spans="1:13" s="44" customFormat="1" ht="12">
      <c r="A20" s="156" t="s">
        <v>19</v>
      </c>
      <c r="B20" s="188">
        <v>0.24097222222222223</v>
      </c>
      <c r="C20" s="157"/>
      <c r="D20" s="163" t="s">
        <v>48</v>
      </c>
      <c r="E20" s="164"/>
      <c r="F20" s="159"/>
      <c r="G20" s="183">
        <v>0.29166666666666669</v>
      </c>
      <c r="H20" s="156" t="s">
        <v>19</v>
      </c>
      <c r="I20" s="45"/>
      <c r="J20" s="45"/>
      <c r="K20" s="162">
        <f>K19+'[7]441 andata 2021'!$CB61</f>
        <v>0.34513888888888888</v>
      </c>
      <c r="L20" s="162">
        <f>L19+'[7]441 andata 2021'!$CB61</f>
        <v>0.47013888888888888</v>
      </c>
      <c r="M20" s="188">
        <f>M19+'[7]441 andata 2021'!$CB61</f>
        <v>0.53263888888888888</v>
      </c>
    </row>
    <row r="21" spans="1:13" s="44" customFormat="1" ht="12">
      <c r="A21" s="156" t="s">
        <v>20</v>
      </c>
      <c r="B21" s="188">
        <f>B20+'[7]441 andata 2021'!$CB62</f>
        <v>0.24374999999999999</v>
      </c>
      <c r="C21" s="159"/>
      <c r="D21" s="161" t="s">
        <v>49</v>
      </c>
      <c r="E21" s="159"/>
      <c r="F21" s="157"/>
      <c r="G21" s="183">
        <f>G20+'[7]462 ritorno 2021 '!$V11</f>
        <v>0.29444444444444445</v>
      </c>
      <c r="H21" s="156" t="s">
        <v>20</v>
      </c>
      <c r="I21" s="45"/>
      <c r="J21" s="45"/>
      <c r="K21" s="162">
        <f>K20+'[7]441 andata 2021'!$CB62</f>
        <v>0.34791666666666665</v>
      </c>
      <c r="L21" s="162">
        <f>L20+'[7]441 andata 2021'!$CB62</f>
        <v>0.47291666666666665</v>
      </c>
      <c r="M21" s="188">
        <f>M20+'[7]441 andata 2021'!$CB62</f>
        <v>0.53541666666666665</v>
      </c>
    </row>
    <row r="22" spans="1:13" s="44" customFormat="1" ht="12">
      <c r="A22" s="156" t="s">
        <v>20</v>
      </c>
      <c r="B22" s="188">
        <f>B21+'[7]441 andata 2021'!$CB63</f>
        <v>0.24444444444444444</v>
      </c>
      <c r="C22" s="157"/>
      <c r="D22" s="161" t="s">
        <v>50</v>
      </c>
      <c r="E22" s="159"/>
      <c r="F22" s="157"/>
      <c r="G22" s="183">
        <f>G21+'[7]462 ritorno 2021 '!$V12</f>
        <v>0.2951388888888889</v>
      </c>
      <c r="H22" s="156" t="s">
        <v>20</v>
      </c>
      <c r="I22" s="45"/>
      <c r="J22" s="45"/>
      <c r="K22" s="162">
        <f>K21+'[7]441 andata 2021'!$CB63</f>
        <v>0.34861111111111109</v>
      </c>
      <c r="L22" s="162">
        <f>L21+'[7]441 andata 2021'!$CB63</f>
        <v>0.47361111111111109</v>
      </c>
      <c r="M22" s="188">
        <f>M21+'[7]441 andata 2021'!$CB63</f>
        <v>0.53611111111111109</v>
      </c>
    </row>
    <row r="23" spans="1:13" s="44" customFormat="1" ht="12">
      <c r="A23" s="156" t="s">
        <v>21</v>
      </c>
      <c r="B23" s="188">
        <f>B22+'[7]441 andata 2021'!$CB64</f>
        <v>0.24513888888888888</v>
      </c>
      <c r="C23" s="157"/>
      <c r="D23" s="161" t="s">
        <v>51</v>
      </c>
      <c r="E23" s="159"/>
      <c r="F23" s="157"/>
      <c r="G23" s="183">
        <f>G22+'[7]462 ritorno 2021 '!$V13</f>
        <v>0.29583333333333334</v>
      </c>
      <c r="H23" s="156" t="s">
        <v>21</v>
      </c>
      <c r="I23" s="45"/>
      <c r="J23" s="45"/>
      <c r="K23" s="162">
        <f>K22+'[7]441 andata 2021'!$CB64</f>
        <v>0.34930555555555554</v>
      </c>
      <c r="L23" s="162">
        <f>L22+'[7]441 andata 2021'!$CB64</f>
        <v>0.47430555555555554</v>
      </c>
      <c r="M23" s="188">
        <f>M22+'[7]441 andata 2021'!$CB64</f>
        <v>0.53680555555555554</v>
      </c>
    </row>
    <row r="24" spans="1:13" s="44" customFormat="1" ht="12">
      <c r="A24" s="156" t="s">
        <v>22</v>
      </c>
      <c r="B24" s="188">
        <f>B23+'[7]441 andata 2021'!$CB65</f>
        <v>0.24583333333333332</v>
      </c>
      <c r="C24" s="157"/>
      <c r="D24" s="161" t="s">
        <v>52</v>
      </c>
      <c r="E24" s="159"/>
      <c r="F24" s="157"/>
      <c r="G24" s="183">
        <f>G23+'[7]462 ritorno 2021 '!$V14</f>
        <v>0.29583333333333334</v>
      </c>
      <c r="H24" s="156" t="s">
        <v>22</v>
      </c>
      <c r="I24" s="45"/>
      <c r="J24" s="45"/>
      <c r="K24" s="162">
        <f>K23+'[7]441 andata 2021'!$CB65</f>
        <v>0.35</v>
      </c>
      <c r="L24" s="162">
        <f>L23+'[7]441 andata 2021'!$CB65</f>
        <v>0.47499999999999998</v>
      </c>
      <c r="M24" s="188">
        <f>M23+'[7]441 andata 2021'!$CB65</f>
        <v>0.53749999999999998</v>
      </c>
    </row>
    <row r="25" spans="1:13" s="44" customFormat="1" ht="12">
      <c r="A25" s="156" t="s">
        <v>23</v>
      </c>
      <c r="B25" s="188">
        <f>B24+'[7]441 andata 2021'!$CB66</f>
        <v>0.2472222222222222</v>
      </c>
      <c r="C25" s="157"/>
      <c r="D25" s="161" t="s">
        <v>53</v>
      </c>
      <c r="E25" s="159"/>
      <c r="F25" s="157"/>
      <c r="G25" s="183">
        <f>G24+'[7]462 ritorno 2021 '!$V15</f>
        <v>0.29722222222222222</v>
      </c>
      <c r="H25" s="156" t="s">
        <v>23</v>
      </c>
      <c r="I25" s="45"/>
      <c r="J25" s="45"/>
      <c r="K25" s="162">
        <f>K24+'[7]441 andata 2021'!$CB66</f>
        <v>0.35138888888888886</v>
      </c>
      <c r="L25" s="162">
        <f>L24+'[7]441 andata 2021'!$CB66</f>
        <v>0.47638888888888886</v>
      </c>
      <c r="M25" s="188">
        <f>M24+'[7]441 andata 2021'!$CB66</f>
        <v>0.53888888888888886</v>
      </c>
    </row>
    <row r="26" spans="1:13" s="44" customFormat="1" ht="12">
      <c r="A26" s="156" t="s">
        <v>24</v>
      </c>
      <c r="B26" s="188">
        <f>B25+'[7]441 andata 2021'!$CB67</f>
        <v>0.24791666666666665</v>
      </c>
      <c r="C26" s="157"/>
      <c r="D26" s="161" t="s">
        <v>54</v>
      </c>
      <c r="E26" s="165"/>
      <c r="F26" s="165"/>
      <c r="G26" s="183">
        <f>G25+'[7]462 ritorno 2021 '!$V16</f>
        <v>0.29791666666666666</v>
      </c>
      <c r="H26" s="156" t="s">
        <v>24</v>
      </c>
      <c r="I26" s="45"/>
      <c r="J26" s="45"/>
      <c r="K26" s="162">
        <f>K25+'[7]441 andata 2021'!$CB67</f>
        <v>0.3520833333333333</v>
      </c>
      <c r="L26" s="162">
        <f>L25+'[7]441 andata 2021'!$CB67</f>
        <v>0.4770833333333333</v>
      </c>
      <c r="M26" s="188">
        <f>M25+'[7]441 andata 2021'!$CB67</f>
        <v>0.5395833333333333</v>
      </c>
    </row>
    <row r="27" spans="1:13" s="44" customFormat="1" ht="12">
      <c r="A27" s="156" t="s">
        <v>25</v>
      </c>
      <c r="B27" s="188">
        <f>B26+'[7]441 andata 2021'!$CB68</f>
        <v>0.24861111111111109</v>
      </c>
      <c r="C27" s="166"/>
      <c r="D27" s="174" t="s">
        <v>55</v>
      </c>
      <c r="E27" s="109"/>
      <c r="F27" s="152"/>
      <c r="G27" s="183">
        <f>G26+'[7]462 ritorno 2021 '!$V17</f>
        <v>0.29930555555555555</v>
      </c>
      <c r="H27" s="156" t="s">
        <v>25</v>
      </c>
      <c r="I27" s="45"/>
      <c r="J27" s="45"/>
      <c r="K27" s="162">
        <f>K26+'[7]441 andata 2021'!$CB68</f>
        <v>0.35277777777777775</v>
      </c>
      <c r="L27" s="162">
        <f>L26+'[7]441 andata 2021'!$CB68</f>
        <v>0.47777777777777775</v>
      </c>
      <c r="M27" s="188">
        <f>M26+'[7]441 andata 2021'!$CB68</f>
        <v>0.54027777777777775</v>
      </c>
    </row>
    <row r="28" spans="1:13" s="44" customFormat="1" ht="12">
      <c r="A28" s="156" t="s">
        <v>26</v>
      </c>
      <c r="B28" s="188">
        <f>B27+'[7]441 andata 2021'!$CB69</f>
        <v>0.24861111111111109</v>
      </c>
      <c r="C28" s="109"/>
      <c r="D28" s="161" t="s">
        <v>56</v>
      </c>
      <c r="E28" s="157"/>
      <c r="F28" s="159"/>
      <c r="G28" s="183">
        <f>G27+'[7]462 ritorno 2021 '!$V18</f>
        <v>0.30069444444444443</v>
      </c>
      <c r="H28" s="156" t="s">
        <v>26</v>
      </c>
      <c r="I28" s="45"/>
      <c r="J28" s="45"/>
      <c r="K28" s="162">
        <f>K27+'[7]441 andata 2021'!$CB69</f>
        <v>0.35277777777777775</v>
      </c>
      <c r="L28" s="162">
        <f>L27+'[7]441 andata 2021'!$CB69</f>
        <v>0.47777777777777775</v>
      </c>
      <c r="M28" s="188">
        <f>M27+'[7]441 andata 2021'!$CB69</f>
        <v>0.54027777777777775</v>
      </c>
    </row>
    <row r="29" spans="1:13" s="44" customFormat="1" ht="12">
      <c r="A29" s="156" t="s">
        <v>27</v>
      </c>
      <c r="B29" s="188">
        <f>B28+'[7]441 andata 2021'!$CB70</f>
        <v>0.24930555555555553</v>
      </c>
      <c r="C29" s="157"/>
      <c r="D29" s="161" t="s">
        <v>57</v>
      </c>
      <c r="E29" s="157"/>
      <c r="F29" s="159"/>
      <c r="G29" s="183">
        <f>G28+'[7]462 ritorno 2021 '!$V19</f>
        <v>0.30138888888888887</v>
      </c>
      <c r="H29" s="156" t="s">
        <v>27</v>
      </c>
      <c r="I29" s="45"/>
      <c r="J29" s="45"/>
      <c r="K29" s="162">
        <f>K28+'[7]441 andata 2021'!$CB70</f>
        <v>0.35347222222222219</v>
      </c>
      <c r="L29" s="162">
        <f>L28+'[7]441 andata 2021'!$CB70</f>
        <v>0.47847222222222219</v>
      </c>
      <c r="M29" s="188">
        <f>M28+'[7]441 andata 2021'!$CB70</f>
        <v>0.54097222222222219</v>
      </c>
    </row>
    <row r="30" spans="1:13" s="44" customFormat="1" ht="12">
      <c r="A30" s="156" t="s">
        <v>28</v>
      </c>
      <c r="B30" s="188">
        <f>B29+'[7]441 andata 2021'!$CB71</f>
        <v>0.25069444444444444</v>
      </c>
      <c r="C30" s="157"/>
      <c r="D30" s="161" t="s">
        <v>58</v>
      </c>
      <c r="E30" s="157"/>
      <c r="F30" s="159"/>
      <c r="G30" s="183">
        <f>G29+'[7]462 ritorno 2021 '!$V20</f>
        <v>0.30277777777777776</v>
      </c>
      <c r="H30" s="156" t="s">
        <v>28</v>
      </c>
      <c r="I30" s="45"/>
      <c r="J30" s="45"/>
      <c r="K30" s="162">
        <f>K29+'[7]441 andata 2021'!$CB71</f>
        <v>0.35486111111111107</v>
      </c>
      <c r="L30" s="162">
        <f>L29+'[7]441 andata 2021'!$CB71</f>
        <v>0.47986111111111107</v>
      </c>
      <c r="M30" s="188">
        <f>M29+'[7]441 andata 2021'!$CB71</f>
        <v>0.54236111111111107</v>
      </c>
    </row>
    <row r="31" spans="1:13" s="44" customFormat="1" ht="12">
      <c r="A31" s="156" t="s">
        <v>29</v>
      </c>
      <c r="B31" s="188">
        <f>B30+'[7]441 andata 2021'!$CB72</f>
        <v>0.25138888888888888</v>
      </c>
      <c r="C31" s="157"/>
      <c r="D31" s="161" t="s">
        <v>59</v>
      </c>
      <c r="E31" s="157"/>
      <c r="F31" s="159"/>
      <c r="G31" s="183">
        <f>G30+'[7]462 ritorno 2021 '!$V21</f>
        <v>0.3034722222222222</v>
      </c>
      <c r="H31" s="156" t="s">
        <v>29</v>
      </c>
      <c r="I31" s="45"/>
      <c r="J31" s="45"/>
      <c r="K31" s="162">
        <f>K30+'[7]441 andata 2021'!$CB72</f>
        <v>0.35555555555555551</v>
      </c>
      <c r="L31" s="162">
        <f>L30+'[7]441 andata 2021'!$CB72</f>
        <v>0.48055555555555551</v>
      </c>
      <c r="M31" s="188">
        <f>M30+'[7]441 andata 2021'!$CB72</f>
        <v>0.54305555555555551</v>
      </c>
    </row>
    <row r="32" spans="1:13" s="44" customFormat="1" ht="12.6" thickBot="1">
      <c r="A32" s="167" t="s">
        <v>30</v>
      </c>
      <c r="B32" s="224">
        <f>B31+'[7]441 andata 2021'!$CB73</f>
        <v>0.25347222222222221</v>
      </c>
      <c r="C32" s="157"/>
      <c r="D32" s="161" t="s">
        <v>60</v>
      </c>
      <c r="E32" s="157"/>
      <c r="F32" s="159"/>
      <c r="G32" s="183">
        <f>G31+'[7]462 ritorno 2021 '!$V22</f>
        <v>0.30416666666666664</v>
      </c>
      <c r="H32" s="156" t="s">
        <v>30</v>
      </c>
      <c r="I32" s="45"/>
      <c r="J32" s="45"/>
      <c r="K32" s="162">
        <f>K31+'[7]441 andata 2021'!$CB73</f>
        <v>0.35763888888888884</v>
      </c>
      <c r="L32" s="162">
        <f>L31+'[7]441 andata 2021'!$CB73</f>
        <v>0.48263888888888884</v>
      </c>
      <c r="M32" s="188">
        <f>M31+'[7]441 andata 2021'!$CB73</f>
        <v>0.54513888888888884</v>
      </c>
    </row>
    <row r="33" spans="1:13" s="44" customFormat="1" ht="12">
      <c r="A33" s="169"/>
      <c r="B33" s="204"/>
      <c r="C33" s="157"/>
      <c r="D33" s="161" t="s">
        <v>61</v>
      </c>
      <c r="E33" s="159"/>
      <c r="F33" s="159"/>
      <c r="G33" s="183">
        <f>G32+'[7]462 ritorno 2021 '!$V23</f>
        <v>0.30555555555555552</v>
      </c>
      <c r="H33" s="189"/>
      <c r="I33" s="45"/>
      <c r="J33" s="45"/>
      <c r="K33" s="192"/>
      <c r="L33" s="192"/>
      <c r="M33" s="193"/>
    </row>
    <row r="34" spans="1:13" s="44" customFormat="1" ht="12" thickBot="1">
      <c r="A34" s="169"/>
      <c r="B34" s="204"/>
      <c r="C34" s="157"/>
      <c r="D34" s="170" t="s">
        <v>62</v>
      </c>
      <c r="E34" s="179"/>
      <c r="F34" s="180"/>
      <c r="G34" s="225">
        <f>G33+'[7]462 ritorno 2021 '!$V24</f>
        <v>0.30694444444444441</v>
      </c>
      <c r="H34" s="190"/>
      <c r="I34" s="191"/>
      <c r="J34" s="191"/>
      <c r="K34" s="194"/>
      <c r="L34" s="194"/>
      <c r="M34" s="195"/>
    </row>
    <row r="35" spans="1:13" s="44" customFormat="1">
      <c r="A35" s="169"/>
      <c r="B35" s="204"/>
      <c r="C35" s="157"/>
      <c r="G35" s="155"/>
    </row>
    <row r="36" spans="1:13" s="44" customFormat="1" ht="12" thickBot="1">
      <c r="A36" s="205"/>
      <c r="B36" s="226">
        <v>303</v>
      </c>
      <c r="C36" s="159"/>
      <c r="D36" s="159"/>
      <c r="E36" s="157"/>
      <c r="F36" s="159"/>
      <c r="G36" s="136">
        <v>204</v>
      </c>
      <c r="K36" s="136">
        <v>313</v>
      </c>
      <c r="L36" s="136">
        <v>325</v>
      </c>
      <c r="M36" s="136">
        <v>331</v>
      </c>
    </row>
    <row r="37" spans="1:13" s="44" customFormat="1" ht="12.6" thickTop="1">
      <c r="A37" s="171" t="s">
        <v>31</v>
      </c>
      <c r="B37" s="160">
        <v>0.26597222222222222</v>
      </c>
      <c r="D37" s="227" t="s">
        <v>62</v>
      </c>
      <c r="E37" s="178"/>
      <c r="F37" s="177"/>
      <c r="G37" s="206">
        <v>0.31666666666666665</v>
      </c>
      <c r="H37" s="171" t="s">
        <v>31</v>
      </c>
      <c r="I37" s="185"/>
      <c r="J37" s="185"/>
      <c r="K37" s="186">
        <v>0.37013888888888885</v>
      </c>
      <c r="L37" s="186">
        <v>0.49513888888888885</v>
      </c>
      <c r="M37" s="187">
        <v>0.55763888888888891</v>
      </c>
    </row>
    <row r="38" spans="1:13" s="44" customFormat="1" ht="12">
      <c r="A38" s="156" t="s">
        <v>32</v>
      </c>
      <c r="B38" s="162">
        <f>B37+'[7]441 andata 2021'!$CH20</f>
        <v>0.26666666666666666</v>
      </c>
      <c r="D38" s="161" t="s">
        <v>61</v>
      </c>
      <c r="E38" s="157"/>
      <c r="F38" s="159"/>
      <c r="G38" s="173">
        <f>G37+'[7]462 andata 2021'!$Y5</f>
        <v>0.31666666666666665</v>
      </c>
      <c r="H38" s="156" t="s">
        <v>32</v>
      </c>
      <c r="I38" s="45"/>
      <c r="J38" s="45"/>
      <c r="K38" s="162">
        <f>K37+'[7]441 andata 2021'!$CH20</f>
        <v>0.37083333333333329</v>
      </c>
      <c r="L38" s="162">
        <f>L37+'[7]441 andata 2021'!$CH20</f>
        <v>0.49583333333333329</v>
      </c>
      <c r="M38" s="188">
        <f>M37+'[7]441 andata 2021'!$CH20</f>
        <v>0.55833333333333335</v>
      </c>
    </row>
    <row r="39" spans="1:13" s="44" customFormat="1" ht="12">
      <c r="A39" s="156" t="s">
        <v>33</v>
      </c>
      <c r="B39" s="162">
        <f>B38+'[7]441 andata 2021'!$CH21</f>
        <v>0.26736111111111122</v>
      </c>
      <c r="D39" s="161" t="s">
        <v>60</v>
      </c>
      <c r="E39" s="157"/>
      <c r="F39" s="159"/>
      <c r="G39" s="173">
        <f>G38+'[7]462 andata 2021'!$Y6</f>
        <v>0.31805555555555554</v>
      </c>
      <c r="H39" s="156" t="s">
        <v>33</v>
      </c>
      <c r="I39" s="45"/>
      <c r="J39" s="45"/>
      <c r="K39" s="162">
        <f>K38+'[7]441 andata 2021'!$CH21</f>
        <v>0.37152777777777785</v>
      </c>
      <c r="L39" s="162">
        <f>L38+'[7]441 andata 2021'!$CH21</f>
        <v>0.49652777777777785</v>
      </c>
      <c r="M39" s="188">
        <f>M38+'[7]441 andata 2021'!$CH21</f>
        <v>0.5590277777777779</v>
      </c>
    </row>
    <row r="40" spans="1:13" s="44" customFormat="1" ht="12">
      <c r="A40" s="156" t="s">
        <v>34</v>
      </c>
      <c r="B40" s="162">
        <f>B39+'[7]441 andata 2021'!$CH22</f>
        <v>0.26805555555555555</v>
      </c>
      <c r="D40" s="161" t="s">
        <v>59</v>
      </c>
      <c r="E40" s="157"/>
      <c r="F40" s="159"/>
      <c r="G40" s="173">
        <f>G39+'[7]462 andata 2021'!$Y7</f>
        <v>0.31874999999999998</v>
      </c>
      <c r="H40" s="156" t="s">
        <v>34</v>
      </c>
      <c r="I40" s="45"/>
      <c r="J40" s="45"/>
      <c r="K40" s="162">
        <f>K39+'[7]441 andata 2021'!$CH22</f>
        <v>0.37222222222222218</v>
      </c>
      <c r="L40" s="162">
        <f>L39+'[7]441 andata 2021'!$CH22</f>
        <v>0.49722222222222218</v>
      </c>
      <c r="M40" s="188">
        <f>M39+'[7]441 andata 2021'!$CH22</f>
        <v>0.55972222222222223</v>
      </c>
    </row>
    <row r="41" spans="1:13" s="44" customFormat="1" ht="12">
      <c r="A41" s="156" t="s">
        <v>35</v>
      </c>
      <c r="B41" s="162">
        <f>B40+'[7]441 andata 2021'!$CH23</f>
        <v>0.26874999999999999</v>
      </c>
      <c r="D41" s="161" t="s">
        <v>58</v>
      </c>
      <c r="E41" s="157"/>
      <c r="F41" s="159"/>
      <c r="G41" s="173">
        <f>G40+'[7]462 andata 2021'!$Y8</f>
        <v>0.31944444444444442</v>
      </c>
      <c r="H41" s="156" t="s">
        <v>35</v>
      </c>
      <c r="I41" s="45"/>
      <c r="J41" s="45"/>
      <c r="K41" s="162">
        <f>K40+'[7]441 andata 2021'!$CH23</f>
        <v>0.37291666666666662</v>
      </c>
      <c r="L41" s="162">
        <f>L40+'[7]441 andata 2021'!$CH23</f>
        <v>0.49791666666666662</v>
      </c>
      <c r="M41" s="188">
        <f>M40+'[7]441 andata 2021'!$CH23</f>
        <v>0.56041666666666667</v>
      </c>
    </row>
    <row r="42" spans="1:13" s="44" customFormat="1" ht="12">
      <c r="A42" s="156" t="s">
        <v>25</v>
      </c>
      <c r="B42" s="162">
        <f>B41+'[7]441 andata 2021'!$CH24</f>
        <v>0.26874999999999999</v>
      </c>
      <c r="D42" s="161" t="s">
        <v>57</v>
      </c>
      <c r="E42" s="157"/>
      <c r="F42" s="159"/>
      <c r="G42" s="173">
        <f>G41+'[7]462 andata 2021'!$Y9</f>
        <v>0.3208333333333333</v>
      </c>
      <c r="H42" s="156" t="s">
        <v>25</v>
      </c>
      <c r="I42" s="45"/>
      <c r="J42" s="45"/>
      <c r="K42" s="162">
        <f>K41+'[7]441 andata 2021'!$CH24</f>
        <v>0.37291666666666662</v>
      </c>
      <c r="L42" s="162">
        <f>L41+'[7]441 andata 2021'!$CH24</f>
        <v>0.49791666666666662</v>
      </c>
      <c r="M42" s="188">
        <f>M41+'[7]441 andata 2021'!$CH24</f>
        <v>0.56041666666666667</v>
      </c>
    </row>
    <row r="43" spans="1:13" s="44" customFormat="1" ht="12">
      <c r="A43" s="156" t="s">
        <v>36</v>
      </c>
      <c r="B43" s="162">
        <f>B42+'[7]441 andata 2021'!$CH25</f>
        <v>0.27083333333333331</v>
      </c>
      <c r="D43" s="161" t="s">
        <v>56</v>
      </c>
      <c r="E43" s="153"/>
      <c r="F43" s="153"/>
      <c r="G43" s="173">
        <f>G42+'[7]462 andata 2021'!$Y10</f>
        <v>0.32152777777777775</v>
      </c>
      <c r="H43" s="156" t="s">
        <v>36</v>
      </c>
      <c r="I43" s="45"/>
      <c r="J43" s="45"/>
      <c r="K43" s="162">
        <f>K42+'[7]441 andata 2021'!$CH25</f>
        <v>0.37499999999999994</v>
      </c>
      <c r="L43" s="162">
        <f>L42+'[7]441 andata 2021'!$CH25</f>
        <v>0.49999999999999994</v>
      </c>
      <c r="M43" s="188">
        <f>M42+'[7]441 andata 2021'!$CH25</f>
        <v>0.5625</v>
      </c>
    </row>
    <row r="44" spans="1:13" s="44" customFormat="1" ht="12">
      <c r="A44" s="156" t="s">
        <v>23</v>
      </c>
      <c r="B44" s="162">
        <f>B43+'[7]441 andata 2021'!$CH26</f>
        <v>0.27222222222222231</v>
      </c>
      <c r="D44" s="174" t="s">
        <v>55</v>
      </c>
      <c r="E44" s="153"/>
      <c r="F44" s="153"/>
      <c r="G44" s="173">
        <f>G43+'[7]462 andata 2021'!$Y11</f>
        <v>0.32222222222222219</v>
      </c>
      <c r="H44" s="156" t="s">
        <v>23</v>
      </c>
      <c r="I44" s="45"/>
      <c r="J44" s="45"/>
      <c r="K44" s="162">
        <f>K43+'[7]441 andata 2021'!$CH26</f>
        <v>0.37638888888888894</v>
      </c>
      <c r="L44" s="162">
        <f>L43+'[7]441 andata 2021'!$CH26</f>
        <v>0.50138888888888888</v>
      </c>
      <c r="M44" s="188">
        <f>M43+'[7]441 andata 2021'!$CH26</f>
        <v>0.56388888888888899</v>
      </c>
    </row>
    <row r="45" spans="1:13" s="44" customFormat="1" ht="12">
      <c r="A45" s="156" t="s">
        <v>22</v>
      </c>
      <c r="B45" s="162">
        <f>B44+'[7]441 andata 2021'!$CH27</f>
        <v>0.27291666666666675</v>
      </c>
      <c r="D45" s="161" t="s">
        <v>54</v>
      </c>
      <c r="E45" s="111"/>
      <c r="F45" s="111"/>
      <c r="G45" s="173">
        <f>G44+'[7]462 andata 2021'!$Y12</f>
        <v>0.32361111111111107</v>
      </c>
      <c r="H45" s="156" t="s">
        <v>22</v>
      </c>
      <c r="I45" s="45"/>
      <c r="J45" s="45"/>
      <c r="K45" s="162">
        <f>K44+'[7]441 andata 2021'!$CH27</f>
        <v>0.37708333333333338</v>
      </c>
      <c r="L45" s="162">
        <f>L44+'[7]441 andata 2021'!$CH27</f>
        <v>0.50208333333333333</v>
      </c>
      <c r="M45" s="188">
        <f>M44+'[7]441 andata 2021'!$CH27</f>
        <v>0.56458333333333344</v>
      </c>
    </row>
    <row r="46" spans="1:13" s="44" customFormat="1" ht="12">
      <c r="A46" s="156" t="s">
        <v>37</v>
      </c>
      <c r="B46" s="162">
        <f>B45+'[7]441 andata 2021'!$CH28</f>
        <v>0.27291666666666675</v>
      </c>
      <c r="D46" s="161" t="s">
        <v>53</v>
      </c>
      <c r="E46" s="111"/>
      <c r="F46" s="111"/>
      <c r="G46" s="173">
        <f>G45+'[7]462 andata 2021'!$Y13</f>
        <v>0.32430555555555551</v>
      </c>
      <c r="H46" s="156" t="s">
        <v>37</v>
      </c>
      <c r="I46" s="45"/>
      <c r="J46" s="45"/>
      <c r="K46" s="162">
        <f>K45+'[7]441 andata 2021'!$CH28</f>
        <v>0.37708333333333338</v>
      </c>
      <c r="L46" s="162">
        <f>L45+'[7]441 andata 2021'!$CH28</f>
        <v>0.50208333333333333</v>
      </c>
      <c r="M46" s="188">
        <f>M45+'[7]441 andata 2021'!$CH28</f>
        <v>0.56458333333333344</v>
      </c>
    </row>
    <row r="47" spans="1:13" s="44" customFormat="1" ht="12">
      <c r="A47" s="156" t="s">
        <v>38</v>
      </c>
      <c r="B47" s="162">
        <f>B46+'[7]441 andata 2021'!$CH29</f>
        <v>0.27361111111111108</v>
      </c>
      <c r="D47" s="161" t="s">
        <v>52</v>
      </c>
      <c r="E47" s="111"/>
      <c r="F47" s="111"/>
      <c r="G47" s="173">
        <f>G46+'[7]462 andata 2021'!$Y14</f>
        <v>0.3256944444444444</v>
      </c>
      <c r="H47" s="156" t="s">
        <v>38</v>
      </c>
      <c r="I47" s="45"/>
      <c r="J47" s="45"/>
      <c r="K47" s="162">
        <f>K46+'[7]441 andata 2021'!$CH29</f>
        <v>0.37777777777777771</v>
      </c>
      <c r="L47" s="162">
        <f>L46+'[7]441 andata 2021'!$CH29</f>
        <v>0.50277777777777766</v>
      </c>
      <c r="M47" s="188">
        <f>M46+'[7]441 andata 2021'!$CH29</f>
        <v>0.56527777777777777</v>
      </c>
    </row>
    <row r="48" spans="1:13" s="44" customFormat="1" ht="12">
      <c r="A48" s="156" t="s">
        <v>20</v>
      </c>
      <c r="B48" s="162">
        <f>B47+'[7]441 andata 2021'!$CH30</f>
        <v>0.27500000000000008</v>
      </c>
      <c r="D48" s="161" t="s">
        <v>51</v>
      </c>
      <c r="E48" s="111"/>
      <c r="F48" s="111"/>
      <c r="G48" s="173">
        <f>G47+'[7]462 andata 2021'!$Y15</f>
        <v>0.32777777777777772</v>
      </c>
      <c r="H48" s="156" t="s">
        <v>20</v>
      </c>
      <c r="I48" s="45"/>
      <c r="J48" s="45"/>
      <c r="K48" s="162">
        <f>K47+'[7]441 andata 2021'!$CH30</f>
        <v>0.37916666666666671</v>
      </c>
      <c r="L48" s="162">
        <f>L47+'[7]441 andata 2021'!$CH30</f>
        <v>0.50416666666666665</v>
      </c>
      <c r="M48" s="188">
        <f>M47+'[7]441 andata 2021'!$CH30</f>
        <v>0.56666666666666676</v>
      </c>
    </row>
    <row r="49" spans="1:13" s="44" customFormat="1" ht="12">
      <c r="A49" s="156" t="s">
        <v>20</v>
      </c>
      <c r="B49" s="162">
        <f>B48+'[7]441 andata 2021'!$CH31</f>
        <v>0.27569444444444452</v>
      </c>
      <c r="D49" s="161" t="s">
        <v>63</v>
      </c>
      <c r="E49" s="111"/>
      <c r="F49" s="111"/>
      <c r="G49" s="173">
        <f>G48+'[7]462 andata 2021'!$Y16</f>
        <v>0.32777777777777772</v>
      </c>
      <c r="H49" s="156" t="s">
        <v>20</v>
      </c>
      <c r="I49" s="45"/>
      <c r="J49" s="45"/>
      <c r="K49" s="162">
        <f>K48+'[7]441 andata 2021'!$CH31</f>
        <v>0.37986111111111115</v>
      </c>
      <c r="L49" s="162">
        <f>L48+'[7]441 andata 2021'!$CH31</f>
        <v>0.50486111111111109</v>
      </c>
      <c r="M49" s="188">
        <f>M48+'[7]441 andata 2021'!$CH31</f>
        <v>0.5673611111111112</v>
      </c>
    </row>
    <row r="50" spans="1:13" s="44" customFormat="1" ht="12">
      <c r="A50" s="156" t="s">
        <v>19</v>
      </c>
      <c r="B50" s="162">
        <f>B49+'[7]441 andata 2021'!$CH32</f>
        <v>0.27638888888888896</v>
      </c>
      <c r="D50" s="161" t="s">
        <v>50</v>
      </c>
      <c r="E50" s="52"/>
      <c r="F50" s="52"/>
      <c r="G50" s="173">
        <f>G49+'[7]462 andata 2021'!$Y17</f>
        <v>0.32847222222222217</v>
      </c>
      <c r="H50" s="156" t="s">
        <v>19</v>
      </c>
      <c r="I50" s="45"/>
      <c r="J50" s="45"/>
      <c r="K50" s="162">
        <f>K49+'[7]441 andata 2021'!$CH32</f>
        <v>0.38055555555555559</v>
      </c>
      <c r="L50" s="162">
        <f>L49+'[7]441 andata 2021'!$CH32</f>
        <v>0.50555555555555554</v>
      </c>
      <c r="M50" s="188">
        <f>M49+'[7]441 andata 2021'!$CH32</f>
        <v>0.56805555555555565</v>
      </c>
    </row>
    <row r="51" spans="1:13" s="44" customFormat="1" ht="12">
      <c r="A51" s="156" t="s">
        <v>39</v>
      </c>
      <c r="B51" s="162">
        <f>B50+'[7]441 andata 2021'!$CH33</f>
        <v>0.2770833333333334</v>
      </c>
      <c r="D51" s="161" t="s">
        <v>49</v>
      </c>
      <c r="E51" s="52"/>
      <c r="F51" s="52"/>
      <c r="G51" s="173">
        <f>G50+'[7]462 andata 2021'!$Y18</f>
        <v>0.32986111111111105</v>
      </c>
      <c r="H51" s="156" t="s">
        <v>39</v>
      </c>
      <c r="I51" s="45"/>
      <c r="J51" s="45"/>
      <c r="K51" s="162">
        <f>K50+'[7]441 andata 2021'!$CH33</f>
        <v>0.38125000000000003</v>
      </c>
      <c r="L51" s="162">
        <f>L50+'[7]441 andata 2021'!$CH33</f>
        <v>0.50624999999999998</v>
      </c>
      <c r="M51" s="188">
        <f>M50+'[7]441 andata 2021'!$CH33</f>
        <v>0.56875000000000009</v>
      </c>
    </row>
    <row r="52" spans="1:13" s="44" customFormat="1" ht="12">
      <c r="A52" s="156" t="s">
        <v>17</v>
      </c>
      <c r="B52" s="162">
        <f>B51+'[7]441 andata 2021'!$CH34</f>
        <v>0.27777777777777796</v>
      </c>
      <c r="D52" s="161" t="s">
        <v>48</v>
      </c>
      <c r="E52" s="52"/>
      <c r="F52" s="52"/>
      <c r="G52" s="173">
        <f>G51+'[7]462 andata 2021'!$Y19</f>
        <v>0.33055555555555549</v>
      </c>
      <c r="H52" s="156" t="s">
        <v>17</v>
      </c>
      <c r="I52" s="45"/>
      <c r="J52" s="45"/>
      <c r="K52" s="162">
        <f>K51+'[7]441 andata 2021'!$CH34</f>
        <v>0.38194444444444459</v>
      </c>
      <c r="L52" s="162">
        <f>L51+'[7]441 andata 2021'!$CH34</f>
        <v>0.50694444444444453</v>
      </c>
      <c r="M52" s="188">
        <f>M51+'[7]441 andata 2021'!$CH34</f>
        <v>0.56944444444444464</v>
      </c>
    </row>
    <row r="53" spans="1:13" s="44" customFormat="1" ht="12">
      <c r="A53" s="156" t="s">
        <v>16</v>
      </c>
      <c r="B53" s="162">
        <f>B52+'[7]441 andata 2021'!$CH35</f>
        <v>0.2784722222222224</v>
      </c>
      <c r="D53" s="161" t="s">
        <v>47</v>
      </c>
      <c r="E53" s="52"/>
      <c r="F53" s="52"/>
      <c r="G53" s="173">
        <f>G52+'[7]462 andata 2021'!$Y20</f>
        <v>0.33055555555555549</v>
      </c>
      <c r="H53" s="156" t="s">
        <v>16</v>
      </c>
      <c r="I53" s="45"/>
      <c r="J53" s="45"/>
      <c r="K53" s="162">
        <f>K52+'[7]441 andata 2021'!$CH35</f>
        <v>0.38263888888888903</v>
      </c>
      <c r="L53" s="162">
        <f>L52+'[7]441 andata 2021'!$CH35</f>
        <v>0.50763888888888897</v>
      </c>
      <c r="M53" s="188">
        <f>M52+'[7]441 andata 2021'!$CH35</f>
        <v>0.57013888888888908</v>
      </c>
    </row>
    <row r="54" spans="1:13" s="44" customFormat="1" ht="12">
      <c r="A54" s="156" t="s">
        <v>40</v>
      </c>
      <c r="B54" s="162">
        <f>B53+'[7]441 andata 2021'!$CH36</f>
        <v>0.27916666666666673</v>
      </c>
      <c r="D54" s="161" t="s">
        <v>46</v>
      </c>
      <c r="E54" s="52"/>
      <c r="F54" s="52"/>
      <c r="G54" s="173">
        <f>G53+'[7]462 andata 2021'!$Y21</f>
        <v>0.33124999999999993</v>
      </c>
      <c r="H54" s="156" t="s">
        <v>40</v>
      </c>
      <c r="I54" s="45"/>
      <c r="J54" s="45"/>
      <c r="K54" s="162">
        <f>K53+'[7]441 andata 2021'!$CH36</f>
        <v>0.38333333333333336</v>
      </c>
      <c r="L54" s="162">
        <f>L53+'[7]441 andata 2021'!$CH36</f>
        <v>0.5083333333333333</v>
      </c>
      <c r="M54" s="188">
        <f>M53+'[7]441 andata 2021'!$CH36</f>
        <v>0.57083333333333341</v>
      </c>
    </row>
    <row r="55" spans="1:13" s="44" customFormat="1" ht="12">
      <c r="A55" s="156" t="s">
        <v>41</v>
      </c>
      <c r="B55" s="162">
        <f>B54+'[7]441 andata 2021'!$CH37</f>
        <v>0.28125000000000017</v>
      </c>
      <c r="D55" s="161" t="s">
        <v>45</v>
      </c>
      <c r="G55" s="173">
        <f>G54+'[7]462 andata 2021'!$Y22</f>
        <v>0.33194444444444438</v>
      </c>
      <c r="H55" s="156" t="s">
        <v>41</v>
      </c>
      <c r="I55" s="45"/>
      <c r="J55" s="45"/>
      <c r="K55" s="162">
        <f>K54+'[7]441 andata 2021'!$CH37</f>
        <v>0.3854166666666668</v>
      </c>
      <c r="L55" s="162">
        <f>L54+'[7]441 andata 2021'!$CH37</f>
        <v>0.51041666666666674</v>
      </c>
      <c r="M55" s="188">
        <f>M54+'[7]441 andata 2021'!$CH37</f>
        <v>0.57291666666666685</v>
      </c>
    </row>
    <row r="56" spans="1:13" s="44" customFormat="1" ht="12.6" thickBot="1">
      <c r="A56" s="167" t="s">
        <v>13</v>
      </c>
      <c r="B56" s="168">
        <f>B55+'[7]441 andata 2021'!$CH38</f>
        <v>0.28263888888888905</v>
      </c>
      <c r="D56" s="161" t="s">
        <v>64</v>
      </c>
      <c r="G56" s="173">
        <f>G55+'[7]462 andata 2021'!$Y23</f>
        <v>0.33263888888888882</v>
      </c>
      <c r="H56" s="156" t="s">
        <v>13</v>
      </c>
      <c r="I56" s="45"/>
      <c r="J56" s="45"/>
      <c r="K56" s="162">
        <f>K55+'[7]441 andata 2021'!$CH38</f>
        <v>0.38680555555555568</v>
      </c>
      <c r="L56" s="162">
        <f>L55+'[7]441 andata 2021'!$CH38</f>
        <v>0.51180555555555562</v>
      </c>
      <c r="M56" s="188">
        <f>M55+'[7]441 andata 2021'!$CH38</f>
        <v>0.57430555555555574</v>
      </c>
    </row>
    <row r="57" spans="1:13" s="44" customFormat="1">
      <c r="A57" s="9"/>
      <c r="D57" s="161" t="s">
        <v>65</v>
      </c>
      <c r="G57" s="176">
        <f>G56+'[7]462 andata 2021'!$Y24</f>
        <v>0.33472222222222214</v>
      </c>
      <c r="H57" s="189"/>
      <c r="I57" s="45"/>
      <c r="J57" s="45"/>
      <c r="K57" s="192"/>
      <c r="L57" s="192"/>
      <c r="M57" s="193"/>
    </row>
    <row r="58" spans="1:13" s="44" customFormat="1" ht="12" thickBot="1">
      <c r="A58" s="9"/>
      <c r="D58" s="170" t="s">
        <v>42</v>
      </c>
      <c r="E58" s="190"/>
      <c r="F58" s="191"/>
      <c r="G58" s="225">
        <f>G57+'[7]462 andata 2021'!$Y25</f>
        <v>0.33680555555555547</v>
      </c>
      <c r="H58" s="190"/>
      <c r="I58" s="191"/>
      <c r="J58" s="191"/>
      <c r="K58" s="194"/>
      <c r="L58" s="194"/>
      <c r="M58" s="195"/>
    </row>
    <row r="59" spans="1:13" s="44" customFormat="1" ht="13.2">
      <c r="A59" s="9"/>
      <c r="B59" s="35"/>
      <c r="C59" s="35"/>
      <c r="D59" s="35"/>
      <c r="E59" s="35"/>
      <c r="F59" s="35"/>
      <c r="G59" s="35"/>
    </row>
    <row r="60" spans="1:13" s="44" customFormat="1" ht="13.2">
      <c r="A60" s="9"/>
      <c r="B60" s="35"/>
      <c r="C60" s="35"/>
      <c r="D60" s="35"/>
      <c r="E60" s="35"/>
      <c r="F60" s="35"/>
      <c r="G60" s="35"/>
      <c r="H60" s="35"/>
    </row>
    <row r="61" spans="1:13" s="44" customFormat="1" ht="13.2">
      <c r="A61" s="9"/>
      <c r="B61" s="35"/>
      <c r="C61" s="35"/>
      <c r="D61" s="35"/>
      <c r="E61" s="35"/>
      <c r="F61" s="35"/>
      <c r="G61" s="35"/>
      <c r="H61" s="35"/>
    </row>
    <row r="62" spans="1:13" s="44" customFormat="1" ht="13.2">
      <c r="A62" s="9"/>
      <c r="B62" s="35"/>
      <c r="C62" s="35"/>
      <c r="D62" s="35"/>
      <c r="E62" s="35"/>
      <c r="F62" s="35"/>
      <c r="G62" s="35"/>
      <c r="H62" s="35"/>
    </row>
    <row r="63" spans="1:13" s="44" customFormat="1" ht="13.2">
      <c r="A63" s="9"/>
      <c r="B63" s="35"/>
      <c r="C63" s="35"/>
      <c r="D63" s="35"/>
      <c r="E63" s="35"/>
      <c r="F63" s="35"/>
      <c r="G63" s="35"/>
      <c r="H63" s="35"/>
    </row>
    <row r="64" spans="1:13" s="44" customFormat="1" ht="13.2">
      <c r="A64" s="9"/>
      <c r="B64" s="35"/>
      <c r="C64" s="35"/>
      <c r="D64" s="35"/>
      <c r="E64" s="35"/>
      <c r="F64" s="35"/>
      <c r="G64" s="35"/>
      <c r="H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2:3" ht="13.2">
      <c r="B97" s="35"/>
      <c r="C97" s="35"/>
    </row>
    <row r="98" spans="2:3" ht="13.2">
      <c r="B98" s="35"/>
      <c r="C98" s="35"/>
    </row>
  </sheetData>
  <conditionalFormatting sqref="I7">
    <cfRule type="cellIs" dxfId="29" priority="1" stopIfTrue="1" operator="greaterThan">
      <formula>0.334027777777778</formula>
    </cfRule>
    <cfRule type="cellIs" dxfId="28" priority="2" stopIfTrue="1" operator="between">
      <formula>0.305555555555556</formula>
      <formula>0.333333333333333</formula>
    </cfRule>
    <cfRule type="cellIs" dxfId="27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8"/>
  <sheetViews>
    <sheetView zoomScale="120" zoomScaleNormal="120" workbookViewId="0">
      <selection activeCell="I17" sqref="I17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7" width="8.109375" style="44" customWidth="1"/>
    <col min="8" max="8" width="6.44140625" style="44" customWidth="1"/>
    <col min="9" max="10" width="8.109375" style="44" customWidth="1"/>
    <col min="11" max="11" width="5.44140625" style="44" bestFit="1" customWidth="1"/>
    <col min="12" max="12" width="7.109375" style="44" customWidth="1"/>
    <col min="13" max="13" width="5.88671875" style="44" bestFit="1" customWidth="1"/>
    <col min="14" max="14" width="5.88671875" style="44" customWidth="1"/>
    <col min="15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33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140</v>
      </c>
      <c r="B3" s="19">
        <v>0.22916666666666666</v>
      </c>
      <c r="C3" s="20">
        <v>0.39583333333333331</v>
      </c>
      <c r="D3" s="19">
        <f>C3</f>
        <v>0.39583333333333331</v>
      </c>
      <c r="E3" s="20">
        <v>0.47569444444444442</v>
      </c>
      <c r="F3" s="19">
        <f>E3</f>
        <v>0.47569444444444442</v>
      </c>
      <c r="G3" s="27">
        <v>0.61111111111111105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0.16666666666666666</v>
      </c>
      <c r="D4" s="3"/>
      <c r="E4" s="4">
        <f>IF(E3&lt;D3,E3+1-D3,E3-D3)</f>
        <v>7.9861111111111105E-2</v>
      </c>
      <c r="F4" s="3"/>
      <c r="G4" s="4">
        <f>IF(F3&gt;G3,G3+1-F3,G3-F3)</f>
        <v>0.13541666666666663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0.22916666666666666</v>
      </c>
      <c r="I6" s="16">
        <f>G3</f>
        <v>0.61111111111111105</v>
      </c>
      <c r="J6" s="6">
        <f>IF(H6&gt;I6,I6+1-H6,I6-H6)</f>
        <v>0.38194444444444442</v>
      </c>
    </row>
    <row r="7" spans="1:17" ht="12.6" thickBot="1">
      <c r="A7" s="121" t="s">
        <v>132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0.30208333333333326</v>
      </c>
      <c r="J7" s="8">
        <f>J6*1440+R2+R3</f>
        <v>550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434.99999999999989</v>
      </c>
      <c r="J8" s="45"/>
    </row>
    <row r="9" spans="1:17" s="44" customFormat="1" ht="13.8" thickBot="1">
      <c r="A9" s="228" t="s">
        <v>74</v>
      </c>
      <c r="B9" s="105"/>
      <c r="C9" s="105"/>
      <c r="D9" s="105"/>
      <c r="E9" s="229"/>
      <c r="F9" s="230"/>
      <c r="G9" s="54"/>
      <c r="H9" s="54"/>
      <c r="I9" s="54"/>
      <c r="J9" s="15"/>
    </row>
    <row r="10" spans="1:17" s="44" customFormat="1" ht="13.8" thickBot="1">
      <c r="A10" s="228" t="s">
        <v>75</v>
      </c>
      <c r="B10" s="117">
        <v>0.39583333333333331</v>
      </c>
      <c r="C10" s="117">
        <v>0.47569444444444442</v>
      </c>
      <c r="D10" s="103"/>
      <c r="E10" s="103"/>
      <c r="F10" s="104"/>
      <c r="G10" s="1"/>
      <c r="H10" s="1"/>
      <c r="I10" s="54"/>
      <c r="J10" s="15"/>
    </row>
    <row r="11" spans="1:17" s="44" customFormat="1" ht="13.8" thickBot="1">
      <c r="A11" s="228" t="s">
        <v>76</v>
      </c>
      <c r="B11" s="105"/>
      <c r="C11" s="105"/>
      <c r="D11" s="105"/>
      <c r="E11" s="229"/>
      <c r="F11" s="230"/>
      <c r="G11" s="1"/>
      <c r="H11" s="1"/>
      <c r="I11" s="33"/>
      <c r="J11" s="15"/>
    </row>
    <row r="12" spans="1:17" s="44" customFormat="1" ht="13.8" thickBot="1">
      <c r="A12" s="228" t="s">
        <v>77</v>
      </c>
      <c r="B12" s="103"/>
      <c r="C12" s="103"/>
      <c r="D12" s="103"/>
      <c r="E12" s="103"/>
      <c r="F12" s="106"/>
      <c r="G12" s="1"/>
      <c r="H12" s="1"/>
      <c r="I12" s="33"/>
      <c r="J12" s="14"/>
    </row>
    <row r="13" spans="1:17" s="44" customFormat="1" ht="13.8" thickBot="1">
      <c r="A13" s="56"/>
      <c r="B13" s="134">
        <v>304</v>
      </c>
      <c r="C13" s="61"/>
      <c r="D13" s="61"/>
      <c r="E13" s="48"/>
      <c r="F13" s="134">
        <v>205</v>
      </c>
      <c r="G13" s="64"/>
      <c r="I13" s="14"/>
      <c r="J13" s="134">
        <v>316</v>
      </c>
      <c r="K13" s="134">
        <v>328</v>
      </c>
      <c r="L13" s="134">
        <v>334</v>
      </c>
    </row>
    <row r="14" spans="1:17" s="44" customFormat="1">
      <c r="A14" s="245" t="s">
        <v>13</v>
      </c>
      <c r="B14" s="246">
        <v>0.25625000000000003</v>
      </c>
      <c r="C14" s="247" t="s">
        <v>42</v>
      </c>
      <c r="D14" s="248"/>
      <c r="E14" s="249"/>
      <c r="F14" s="250">
        <v>0.30555555555555552</v>
      </c>
      <c r="G14" s="245" t="s">
        <v>13</v>
      </c>
      <c r="H14" s="251"/>
      <c r="I14" s="251"/>
      <c r="J14" s="252">
        <v>0.36041666666666666</v>
      </c>
      <c r="K14" s="252">
        <v>0.48541666666666666</v>
      </c>
      <c r="L14" s="246">
        <v>0.54791666666666672</v>
      </c>
    </row>
    <row r="15" spans="1:17" s="44" customFormat="1" ht="13.5" customHeight="1">
      <c r="A15" s="253" t="s">
        <v>14</v>
      </c>
      <c r="B15" s="254">
        <f>B14+'[7]441 andata 2021'!$CB56</f>
        <v>0.25694444444444448</v>
      </c>
      <c r="C15" s="255" t="s">
        <v>43</v>
      </c>
      <c r="D15" s="256"/>
      <c r="E15" s="257"/>
      <c r="F15" s="258">
        <f>F14+'[7]462 ritorno 2021 '!$V5</f>
        <v>0.30694444444444441</v>
      </c>
      <c r="G15" s="253" t="s">
        <v>14</v>
      </c>
      <c r="H15" s="259"/>
      <c r="I15" s="259"/>
      <c r="J15" s="260">
        <f>J14+'[7]441 andata 2021'!$CB56</f>
        <v>0.3611111111111111</v>
      </c>
      <c r="K15" s="260">
        <f>K14+'[7]441 andata 2021'!$CB56</f>
        <v>0.4861111111111111</v>
      </c>
      <c r="L15" s="254">
        <f>L14+'[7]441 andata 2021'!$CB56</f>
        <v>0.54861111111111116</v>
      </c>
    </row>
    <row r="16" spans="1:17" s="44" customFormat="1">
      <c r="A16" s="253" t="s">
        <v>15</v>
      </c>
      <c r="B16" s="254">
        <f>B15+'[7]441 andata 2021'!$CB57</f>
        <v>0.25833333333333336</v>
      </c>
      <c r="C16" s="255" t="s">
        <v>44</v>
      </c>
      <c r="D16" s="256"/>
      <c r="E16" s="257"/>
      <c r="F16" s="258">
        <f>F15+'[7]462 ritorno 2021 '!$V6</f>
        <v>0.30833333333333329</v>
      </c>
      <c r="G16" s="253" t="s">
        <v>15</v>
      </c>
      <c r="H16" s="259"/>
      <c r="I16" s="259"/>
      <c r="J16" s="260">
        <f>J15+'[7]441 andata 2021'!$CB57</f>
        <v>0.36249999999999999</v>
      </c>
      <c r="K16" s="260">
        <f>K15+'[7]441 andata 2021'!$CB57</f>
        <v>0.48749999999999999</v>
      </c>
      <c r="L16" s="254">
        <f>L15+'[7]441 andata 2021'!$CB57</f>
        <v>0.55000000000000004</v>
      </c>
    </row>
    <row r="17" spans="1:12" s="44" customFormat="1">
      <c r="A17" s="253" t="s">
        <v>16</v>
      </c>
      <c r="B17" s="254">
        <f>B16+'[7]441 andata 2021'!$CB58</f>
        <v>0.25972222222222224</v>
      </c>
      <c r="C17" s="255" t="s">
        <v>45</v>
      </c>
      <c r="D17" s="256"/>
      <c r="E17" s="257"/>
      <c r="F17" s="258">
        <f>F16+'[7]462 ritorno 2021 '!$V7</f>
        <v>0.30972222222222223</v>
      </c>
      <c r="G17" s="253" t="s">
        <v>16</v>
      </c>
      <c r="H17" s="259"/>
      <c r="I17" s="259"/>
      <c r="J17" s="260">
        <f>J16+'[7]441 andata 2021'!$CB58</f>
        <v>0.36388888888888887</v>
      </c>
      <c r="K17" s="260">
        <f>K16+'[7]441 andata 2021'!$CB58</f>
        <v>0.48888888888888887</v>
      </c>
      <c r="L17" s="254">
        <f>L16+'[7]441 andata 2021'!$CB58</f>
        <v>0.55138888888888893</v>
      </c>
    </row>
    <row r="18" spans="1:12" s="44" customFormat="1">
      <c r="A18" s="253" t="s">
        <v>17</v>
      </c>
      <c r="B18" s="254">
        <f>B17+'[7]441 andata 2021'!$CB59</f>
        <v>0.26111111111111113</v>
      </c>
      <c r="C18" s="255" t="s">
        <v>46</v>
      </c>
      <c r="D18" s="256"/>
      <c r="E18" s="257"/>
      <c r="F18" s="258">
        <f>F17+'[7]462 ritorno 2021 '!$V8</f>
        <v>0.31111111111111112</v>
      </c>
      <c r="G18" s="253" t="s">
        <v>17</v>
      </c>
      <c r="H18" s="259"/>
      <c r="I18" s="259"/>
      <c r="J18" s="260">
        <f>J17+'[7]441 andata 2021'!$CB59</f>
        <v>0.36527777777777776</v>
      </c>
      <c r="K18" s="260">
        <f>K17+'[7]441 andata 2021'!$CB59</f>
        <v>0.49027777777777776</v>
      </c>
      <c r="L18" s="254">
        <f>L17+'[7]441 andata 2021'!$CB59</f>
        <v>0.55277777777777781</v>
      </c>
    </row>
    <row r="19" spans="1:12" s="44" customFormat="1">
      <c r="A19" s="253" t="s">
        <v>18</v>
      </c>
      <c r="B19" s="254">
        <f>B18+'[7]441 andata 2021'!$CB60</f>
        <v>0.26180555555555557</v>
      </c>
      <c r="C19" s="255" t="s">
        <v>47</v>
      </c>
      <c r="D19" s="256"/>
      <c r="E19" s="257"/>
      <c r="F19" s="258">
        <f>F18+'[7]462 ritorno 2021 '!$V9</f>
        <v>0.31180555555555556</v>
      </c>
      <c r="G19" s="253" t="s">
        <v>18</v>
      </c>
      <c r="H19" s="259"/>
      <c r="I19" s="259"/>
      <c r="J19" s="260">
        <f>J18+'[7]441 andata 2021'!$CB60</f>
        <v>0.3659722222222222</v>
      </c>
      <c r="K19" s="260">
        <f>K18+'[7]441 andata 2021'!$CB60</f>
        <v>0.4909722222222222</v>
      </c>
      <c r="L19" s="254">
        <f>L18+'[7]441 andata 2021'!$CB60</f>
        <v>0.55347222222222225</v>
      </c>
    </row>
    <row r="20" spans="1:12" s="44" customFormat="1">
      <c r="A20" s="253" t="s">
        <v>19</v>
      </c>
      <c r="B20" s="254">
        <f>B19+'[7]441 andata 2021'!$CB61</f>
        <v>0.26180555555555557</v>
      </c>
      <c r="C20" s="261" t="s">
        <v>48</v>
      </c>
      <c r="D20" s="262"/>
      <c r="E20" s="256"/>
      <c r="F20" s="258">
        <f>F19+'[7]462 ritorno 2021 '!$V10</f>
        <v>0.3125</v>
      </c>
      <c r="G20" s="253" t="s">
        <v>19</v>
      </c>
      <c r="H20" s="259"/>
      <c r="I20" s="259"/>
      <c r="J20" s="260">
        <f>J19+'[7]441 andata 2021'!$CB61</f>
        <v>0.3659722222222222</v>
      </c>
      <c r="K20" s="260">
        <f>K19+'[7]441 andata 2021'!$CB61</f>
        <v>0.4909722222222222</v>
      </c>
      <c r="L20" s="254">
        <f>L19+'[7]441 andata 2021'!$CB61</f>
        <v>0.55347222222222225</v>
      </c>
    </row>
    <row r="21" spans="1:12" s="44" customFormat="1">
      <c r="A21" s="253" t="s">
        <v>20</v>
      </c>
      <c r="B21" s="254">
        <f>B20+'[7]441 andata 2021'!$CB62</f>
        <v>0.26458333333333334</v>
      </c>
      <c r="C21" s="255" t="s">
        <v>49</v>
      </c>
      <c r="D21" s="256"/>
      <c r="E21" s="257"/>
      <c r="F21" s="258">
        <f>F20+'[7]462 ritorno 2021 '!$V11</f>
        <v>0.31527777777777777</v>
      </c>
      <c r="G21" s="253" t="s">
        <v>20</v>
      </c>
      <c r="H21" s="259"/>
      <c r="I21" s="259"/>
      <c r="J21" s="260">
        <f>J20+'[7]441 andata 2021'!$CB62</f>
        <v>0.36874999999999997</v>
      </c>
      <c r="K21" s="260">
        <f>K20+'[7]441 andata 2021'!$CB62</f>
        <v>0.49374999999999997</v>
      </c>
      <c r="L21" s="254">
        <f>L20+'[7]441 andata 2021'!$CB62</f>
        <v>0.55625000000000002</v>
      </c>
    </row>
    <row r="22" spans="1:12" s="44" customFormat="1">
      <c r="A22" s="253" t="s">
        <v>20</v>
      </c>
      <c r="B22" s="254">
        <f>B21+'[7]441 andata 2021'!$CB63</f>
        <v>0.26527777777777778</v>
      </c>
      <c r="C22" s="255" t="s">
        <v>50</v>
      </c>
      <c r="D22" s="256"/>
      <c r="E22" s="257"/>
      <c r="F22" s="258">
        <f>F21+'[7]462 ritorno 2021 '!$V12</f>
        <v>0.31597222222222221</v>
      </c>
      <c r="G22" s="253" t="s">
        <v>20</v>
      </c>
      <c r="H22" s="259"/>
      <c r="I22" s="259"/>
      <c r="J22" s="260">
        <f>J21+'[7]441 andata 2021'!$CB63</f>
        <v>0.36944444444444441</v>
      </c>
      <c r="K22" s="260">
        <f>K21+'[7]441 andata 2021'!$CB63</f>
        <v>0.49444444444444441</v>
      </c>
      <c r="L22" s="254">
        <f>L21+'[7]441 andata 2021'!$CB63</f>
        <v>0.55694444444444446</v>
      </c>
    </row>
    <row r="23" spans="1:12" s="44" customFormat="1">
      <c r="A23" s="253" t="s">
        <v>21</v>
      </c>
      <c r="B23" s="254">
        <f>B22+'[7]441 andata 2021'!$CB64</f>
        <v>0.26597222222222222</v>
      </c>
      <c r="C23" s="255" t="s">
        <v>51</v>
      </c>
      <c r="D23" s="256"/>
      <c r="E23" s="257"/>
      <c r="F23" s="258">
        <f>F22+'[7]462 ritorno 2021 '!$V13</f>
        <v>0.31666666666666665</v>
      </c>
      <c r="G23" s="253" t="s">
        <v>21</v>
      </c>
      <c r="H23" s="259"/>
      <c r="I23" s="259"/>
      <c r="J23" s="260">
        <f>J22+'[7]441 andata 2021'!$CB64</f>
        <v>0.37013888888888885</v>
      </c>
      <c r="K23" s="260">
        <f>K22+'[7]441 andata 2021'!$CB64</f>
        <v>0.49513888888888885</v>
      </c>
      <c r="L23" s="254">
        <f>L22+'[7]441 andata 2021'!$CB64</f>
        <v>0.55763888888888891</v>
      </c>
    </row>
    <row r="24" spans="1:12" s="44" customFormat="1">
      <c r="A24" s="253" t="s">
        <v>22</v>
      </c>
      <c r="B24" s="254">
        <f>B23+'[7]441 andata 2021'!$CB65</f>
        <v>0.26666666666666666</v>
      </c>
      <c r="C24" s="255" t="s">
        <v>52</v>
      </c>
      <c r="D24" s="256"/>
      <c r="E24" s="257"/>
      <c r="F24" s="258">
        <f>F23+'[7]462 ritorno 2021 '!$V14</f>
        <v>0.31666666666666665</v>
      </c>
      <c r="G24" s="253" t="s">
        <v>22</v>
      </c>
      <c r="H24" s="259"/>
      <c r="I24" s="259"/>
      <c r="J24" s="260">
        <f>J23+'[7]441 andata 2021'!$CB65</f>
        <v>0.37083333333333329</v>
      </c>
      <c r="K24" s="260">
        <f>K23+'[7]441 andata 2021'!$CB65</f>
        <v>0.49583333333333329</v>
      </c>
      <c r="L24" s="254">
        <f>L23+'[7]441 andata 2021'!$CB65</f>
        <v>0.55833333333333335</v>
      </c>
    </row>
    <row r="25" spans="1:12" s="44" customFormat="1">
      <c r="A25" s="253" t="s">
        <v>23</v>
      </c>
      <c r="B25" s="254">
        <f>B24+'[7]441 andata 2021'!$CB66</f>
        <v>0.26805555555555555</v>
      </c>
      <c r="C25" s="255" t="s">
        <v>53</v>
      </c>
      <c r="D25" s="256"/>
      <c r="E25" s="257"/>
      <c r="F25" s="258">
        <f>F24+'[7]462 ritorno 2021 '!$V15</f>
        <v>0.31805555555555554</v>
      </c>
      <c r="G25" s="253" t="s">
        <v>23</v>
      </c>
      <c r="H25" s="259"/>
      <c r="I25" s="259"/>
      <c r="J25" s="260">
        <f>J24+'[7]441 andata 2021'!$CB66</f>
        <v>0.37222222222222218</v>
      </c>
      <c r="K25" s="260">
        <f>K24+'[7]441 andata 2021'!$CB66</f>
        <v>0.49722222222222218</v>
      </c>
      <c r="L25" s="254">
        <f>L24+'[7]441 andata 2021'!$CB66</f>
        <v>0.55972222222222223</v>
      </c>
    </row>
    <row r="26" spans="1:12" s="44" customFormat="1">
      <c r="A26" s="253" t="s">
        <v>24</v>
      </c>
      <c r="B26" s="254">
        <f>B25+'[7]441 andata 2021'!$CB67</f>
        <v>0.26874999999999999</v>
      </c>
      <c r="C26" s="255" t="s">
        <v>54</v>
      </c>
      <c r="D26" s="263"/>
      <c r="E26" s="263"/>
      <c r="F26" s="258">
        <f>F25+'[7]462 ritorno 2021 '!$V16</f>
        <v>0.31874999999999998</v>
      </c>
      <c r="G26" s="253" t="s">
        <v>24</v>
      </c>
      <c r="H26" s="259"/>
      <c r="I26" s="259"/>
      <c r="J26" s="260">
        <f>J25+'[7]441 andata 2021'!$CB67</f>
        <v>0.37291666666666662</v>
      </c>
      <c r="K26" s="260">
        <f>K25+'[7]441 andata 2021'!$CB67</f>
        <v>0.49791666666666662</v>
      </c>
      <c r="L26" s="254">
        <f>L25+'[7]441 andata 2021'!$CB67</f>
        <v>0.56041666666666667</v>
      </c>
    </row>
    <row r="27" spans="1:12" s="44" customFormat="1">
      <c r="A27" s="253" t="s">
        <v>25</v>
      </c>
      <c r="B27" s="254">
        <f>B26+'[7]441 andata 2021'!$CB68</f>
        <v>0.26944444444444443</v>
      </c>
      <c r="C27" s="280" t="s">
        <v>55</v>
      </c>
      <c r="D27" s="257"/>
      <c r="E27" s="135"/>
      <c r="F27" s="258">
        <f>F26+'[7]462 ritorno 2021 '!$V17</f>
        <v>0.32013888888888886</v>
      </c>
      <c r="G27" s="253" t="s">
        <v>25</v>
      </c>
      <c r="H27" s="259"/>
      <c r="I27" s="259"/>
      <c r="J27" s="260">
        <f>J26+'[7]441 andata 2021'!$CB68</f>
        <v>0.37361111111111106</v>
      </c>
      <c r="K27" s="260">
        <f>K26+'[7]441 andata 2021'!$CB68</f>
        <v>0.49861111111111106</v>
      </c>
      <c r="L27" s="254">
        <f>L26+'[7]441 andata 2021'!$CB68</f>
        <v>0.56111111111111112</v>
      </c>
    </row>
    <row r="28" spans="1:12" s="44" customFormat="1">
      <c r="A28" s="253" t="s">
        <v>26</v>
      </c>
      <c r="B28" s="254">
        <f>B27+'[7]441 andata 2021'!$CB69</f>
        <v>0.26944444444444443</v>
      </c>
      <c r="C28" s="255" t="s">
        <v>56</v>
      </c>
      <c r="D28" s="257"/>
      <c r="E28" s="256"/>
      <c r="F28" s="258">
        <f>F27+'[7]462 ritorno 2021 '!$V18</f>
        <v>0.32152777777777775</v>
      </c>
      <c r="G28" s="253" t="s">
        <v>26</v>
      </c>
      <c r="H28" s="259"/>
      <c r="I28" s="259"/>
      <c r="J28" s="260">
        <f>J27+'[7]441 andata 2021'!$CB69</f>
        <v>0.37361111111111106</v>
      </c>
      <c r="K28" s="260">
        <f>K27+'[7]441 andata 2021'!$CB69</f>
        <v>0.49861111111111106</v>
      </c>
      <c r="L28" s="254">
        <f>L27+'[7]441 andata 2021'!$CB69</f>
        <v>0.56111111111111112</v>
      </c>
    </row>
    <row r="29" spans="1:12" s="44" customFormat="1">
      <c r="A29" s="253" t="s">
        <v>27</v>
      </c>
      <c r="B29" s="254">
        <f>B28+'[7]441 andata 2021'!$CB70</f>
        <v>0.27013888888888887</v>
      </c>
      <c r="C29" s="255" t="s">
        <v>57</v>
      </c>
      <c r="D29" s="257"/>
      <c r="E29" s="256"/>
      <c r="F29" s="258">
        <f>F28+'[7]462 ritorno 2021 '!$V19</f>
        <v>0.32222222222222219</v>
      </c>
      <c r="G29" s="253" t="s">
        <v>27</v>
      </c>
      <c r="H29" s="259"/>
      <c r="I29" s="259"/>
      <c r="J29" s="260">
        <f>J28+'[7]441 andata 2021'!$CB70</f>
        <v>0.3743055555555555</v>
      </c>
      <c r="K29" s="260">
        <f>K28+'[7]441 andata 2021'!$CB70</f>
        <v>0.4993055555555555</v>
      </c>
      <c r="L29" s="254">
        <f>L28+'[7]441 andata 2021'!$CB70</f>
        <v>0.56180555555555556</v>
      </c>
    </row>
    <row r="30" spans="1:12" s="44" customFormat="1">
      <c r="A30" s="253" t="s">
        <v>28</v>
      </c>
      <c r="B30" s="254">
        <f>B29+'[7]441 andata 2021'!$CB71</f>
        <v>0.27152777777777776</v>
      </c>
      <c r="C30" s="255" t="s">
        <v>58</v>
      </c>
      <c r="D30" s="257"/>
      <c r="E30" s="256"/>
      <c r="F30" s="258">
        <f>F29+'[7]462 ritorno 2021 '!$V20</f>
        <v>0.32361111111111107</v>
      </c>
      <c r="G30" s="253" t="s">
        <v>28</v>
      </c>
      <c r="H30" s="259"/>
      <c r="I30" s="259"/>
      <c r="J30" s="260">
        <f>J29+'[7]441 andata 2021'!$CB71</f>
        <v>0.37569444444444439</v>
      </c>
      <c r="K30" s="260">
        <f>K29+'[7]441 andata 2021'!$CB71</f>
        <v>0.50069444444444433</v>
      </c>
      <c r="L30" s="254">
        <f>L29+'[7]441 andata 2021'!$CB71</f>
        <v>0.56319444444444444</v>
      </c>
    </row>
    <row r="31" spans="1:12" s="44" customFormat="1">
      <c r="A31" s="253" t="s">
        <v>29</v>
      </c>
      <c r="B31" s="254">
        <f>B30+'[7]441 andata 2021'!$CB72</f>
        <v>0.2722222222222222</v>
      </c>
      <c r="C31" s="255" t="s">
        <v>59</v>
      </c>
      <c r="D31" s="257"/>
      <c r="E31" s="256"/>
      <c r="F31" s="258">
        <f>F30+'[7]462 ritorno 2021 '!$V21</f>
        <v>0.32430555555555551</v>
      </c>
      <c r="G31" s="253" t="s">
        <v>29</v>
      </c>
      <c r="H31" s="259"/>
      <c r="I31" s="259"/>
      <c r="J31" s="260">
        <f>J30+'[7]441 andata 2021'!$CB72</f>
        <v>0.37638888888888883</v>
      </c>
      <c r="K31" s="260">
        <f>K30+'[7]441 andata 2021'!$CB72</f>
        <v>0.50138888888888877</v>
      </c>
      <c r="L31" s="254">
        <f>L30+'[7]441 andata 2021'!$CB72</f>
        <v>0.56388888888888888</v>
      </c>
    </row>
    <row r="32" spans="1:12" s="44" customFormat="1">
      <c r="A32" s="253" t="s">
        <v>30</v>
      </c>
      <c r="B32" s="254">
        <f>B31+'[7]441 andata 2021'!$CB73</f>
        <v>0.27430555555555552</v>
      </c>
      <c r="C32" s="255" t="s">
        <v>60</v>
      </c>
      <c r="D32" s="257"/>
      <c r="E32" s="256"/>
      <c r="F32" s="258">
        <f>F31+'[7]462 ritorno 2021 '!$V22</f>
        <v>0.32499999999999996</v>
      </c>
      <c r="G32" s="253" t="s">
        <v>30</v>
      </c>
      <c r="H32" s="259"/>
      <c r="I32" s="259"/>
      <c r="J32" s="260">
        <f>J31+'[7]441 andata 2021'!$CB73</f>
        <v>0.37847222222222215</v>
      </c>
      <c r="K32" s="260">
        <f>K31+'[7]441 andata 2021'!$CB73</f>
        <v>0.5034722222222221</v>
      </c>
      <c r="L32" s="254">
        <f>L31+'[7]441 andata 2021'!$CB73</f>
        <v>0.56597222222222221</v>
      </c>
    </row>
    <row r="33" spans="1:13" s="44" customFormat="1">
      <c r="A33" s="266"/>
      <c r="B33" s="267"/>
      <c r="C33" s="255" t="s">
        <v>61</v>
      </c>
      <c r="D33" s="256"/>
      <c r="E33" s="256"/>
      <c r="F33" s="288">
        <f>F32+'[7]462 ritorno 2021 '!$V23</f>
        <v>0.32638888888888884</v>
      </c>
      <c r="G33" s="266"/>
      <c r="H33" s="259"/>
      <c r="I33" s="259"/>
      <c r="J33" s="286"/>
      <c r="K33" s="286"/>
      <c r="L33" s="267"/>
    </row>
    <row r="34" spans="1:13" s="44" customFormat="1" ht="12" thickBot="1">
      <c r="A34" s="268"/>
      <c r="B34" s="269"/>
      <c r="C34" s="255" t="s">
        <v>62</v>
      </c>
      <c r="D34" s="257"/>
      <c r="E34" s="256"/>
      <c r="F34" s="289">
        <f>F33+'[7]462 ritorno 2021 '!$V24</f>
        <v>0.32777777777777772</v>
      </c>
      <c r="G34" s="285"/>
      <c r="H34" s="265"/>
      <c r="I34" s="265"/>
      <c r="J34" s="287"/>
      <c r="K34" s="287"/>
      <c r="L34" s="269"/>
    </row>
    <row r="35" spans="1:13" s="44" customFormat="1">
      <c r="A35" s="270"/>
      <c r="B35" s="141"/>
      <c r="C35" s="251"/>
      <c r="D35" s="251"/>
      <c r="E35" s="251"/>
      <c r="F35" s="271"/>
      <c r="G35" s="141"/>
      <c r="H35" s="141"/>
      <c r="I35" s="141"/>
      <c r="J35" s="141"/>
      <c r="K35" s="141"/>
      <c r="L35" s="141"/>
    </row>
    <row r="36" spans="1:13" s="44" customFormat="1" ht="12" thickBot="1">
      <c r="A36" s="284"/>
      <c r="B36" s="134">
        <v>305</v>
      </c>
      <c r="C36" s="272"/>
      <c r="D36" s="273"/>
      <c r="E36" s="272"/>
      <c r="F36" s="281">
        <v>206</v>
      </c>
      <c r="G36" s="265"/>
      <c r="H36" s="265"/>
      <c r="I36" s="265"/>
      <c r="J36" s="265"/>
      <c r="K36" s="281">
        <v>327</v>
      </c>
      <c r="L36" s="281">
        <v>333</v>
      </c>
      <c r="M36" s="119"/>
    </row>
    <row r="37" spans="1:13" s="44" customFormat="1">
      <c r="A37" s="245" t="s">
        <v>31</v>
      </c>
      <c r="B37" s="246">
        <v>0.28680555555555554</v>
      </c>
      <c r="C37" s="247" t="s">
        <v>62</v>
      </c>
      <c r="D37" s="249"/>
      <c r="E37" s="248"/>
      <c r="F37" s="274">
        <v>0.33749999999999997</v>
      </c>
      <c r="G37" s="245" t="s">
        <v>31</v>
      </c>
      <c r="H37" s="251"/>
      <c r="I37" s="251"/>
      <c r="J37" s="252"/>
      <c r="K37" s="252">
        <v>0.51597222222222217</v>
      </c>
      <c r="L37" s="246">
        <v>0.57847222222222217</v>
      </c>
    </row>
    <row r="38" spans="1:13" s="44" customFormat="1">
      <c r="A38" s="253" t="s">
        <v>32</v>
      </c>
      <c r="B38" s="254">
        <f>B37+'[7]441 andata 2021'!$CH20</f>
        <v>0.28749999999999998</v>
      </c>
      <c r="C38" s="255" t="s">
        <v>61</v>
      </c>
      <c r="D38" s="257"/>
      <c r="E38" s="256"/>
      <c r="F38" s="275">
        <f>F37+'[7]462 andata 2021'!$Y5</f>
        <v>0.33749999999999997</v>
      </c>
      <c r="G38" s="253" t="s">
        <v>32</v>
      </c>
      <c r="H38" s="259"/>
      <c r="I38" s="259"/>
      <c r="J38" s="260"/>
      <c r="K38" s="260">
        <f>K37+'[7]441 andata 2021'!$CH20</f>
        <v>0.51666666666666661</v>
      </c>
      <c r="L38" s="254">
        <f>L37+'[7]441 andata 2021'!$CH20</f>
        <v>0.57916666666666661</v>
      </c>
    </row>
    <row r="39" spans="1:13" s="44" customFormat="1">
      <c r="A39" s="253" t="s">
        <v>33</v>
      </c>
      <c r="B39" s="254">
        <f>B38+'[7]441 andata 2021'!$CH21</f>
        <v>0.28819444444444453</v>
      </c>
      <c r="C39" s="255" t="s">
        <v>60</v>
      </c>
      <c r="D39" s="257"/>
      <c r="E39" s="256"/>
      <c r="F39" s="275">
        <f>F38+'[7]462 andata 2021'!$Y6</f>
        <v>0.33888888888888885</v>
      </c>
      <c r="G39" s="253" t="s">
        <v>33</v>
      </c>
      <c r="H39" s="259"/>
      <c r="I39" s="259"/>
      <c r="J39" s="260"/>
      <c r="K39" s="260">
        <f>K38+'[7]441 andata 2021'!$CH21</f>
        <v>0.51736111111111116</v>
      </c>
      <c r="L39" s="254">
        <f>L38+'[7]441 andata 2021'!$CH21</f>
        <v>0.57986111111111116</v>
      </c>
    </row>
    <row r="40" spans="1:13" s="44" customFormat="1">
      <c r="A40" s="253" t="s">
        <v>34</v>
      </c>
      <c r="B40" s="254">
        <f>B39+'[7]441 andata 2021'!$CH22</f>
        <v>0.28888888888888886</v>
      </c>
      <c r="C40" s="255" t="s">
        <v>59</v>
      </c>
      <c r="D40" s="257"/>
      <c r="E40" s="256"/>
      <c r="F40" s="275">
        <f>F39+'[7]462 andata 2021'!$Y7</f>
        <v>0.33958333333333329</v>
      </c>
      <c r="G40" s="253" t="s">
        <v>34</v>
      </c>
      <c r="H40" s="259"/>
      <c r="I40" s="259"/>
      <c r="J40" s="260"/>
      <c r="K40" s="260">
        <f>K39+'[7]441 andata 2021'!$CH22</f>
        <v>0.51805555555555549</v>
      </c>
      <c r="L40" s="254">
        <f>L39+'[7]441 andata 2021'!$CH22</f>
        <v>0.58055555555555549</v>
      </c>
    </row>
    <row r="41" spans="1:13" s="44" customFormat="1">
      <c r="A41" s="253" t="s">
        <v>35</v>
      </c>
      <c r="B41" s="254">
        <f>B40+'[7]441 andata 2021'!$CH23</f>
        <v>0.2895833333333333</v>
      </c>
      <c r="C41" s="255" t="s">
        <v>58</v>
      </c>
      <c r="D41" s="257"/>
      <c r="E41" s="256"/>
      <c r="F41" s="275">
        <f>F40+'[7]462 andata 2021'!$Y8</f>
        <v>0.34027777777777773</v>
      </c>
      <c r="G41" s="253" t="s">
        <v>35</v>
      </c>
      <c r="H41" s="259"/>
      <c r="I41" s="259"/>
      <c r="J41" s="260"/>
      <c r="K41" s="260">
        <f>K40+'[7]441 andata 2021'!$CH23</f>
        <v>0.51874999999999993</v>
      </c>
      <c r="L41" s="254">
        <f>L40+'[7]441 andata 2021'!$CH23</f>
        <v>0.58124999999999993</v>
      </c>
    </row>
    <row r="42" spans="1:13" s="44" customFormat="1">
      <c r="A42" s="253" t="s">
        <v>25</v>
      </c>
      <c r="B42" s="254">
        <f>B41+'[7]441 andata 2021'!$CH24</f>
        <v>0.2895833333333333</v>
      </c>
      <c r="C42" s="255" t="s">
        <v>57</v>
      </c>
      <c r="D42" s="257"/>
      <c r="E42" s="256"/>
      <c r="F42" s="275">
        <f>F41+'[7]462 andata 2021'!$Y9</f>
        <v>0.34166666666666662</v>
      </c>
      <c r="G42" s="253" t="s">
        <v>25</v>
      </c>
      <c r="H42" s="259"/>
      <c r="I42" s="259"/>
      <c r="J42" s="260"/>
      <c r="K42" s="260">
        <f>K41+'[7]441 andata 2021'!$CH24</f>
        <v>0.51874999999999993</v>
      </c>
      <c r="L42" s="254">
        <f>L41+'[7]441 andata 2021'!$CH24</f>
        <v>0.58124999999999993</v>
      </c>
    </row>
    <row r="43" spans="1:13" s="44" customFormat="1">
      <c r="A43" s="253" t="s">
        <v>36</v>
      </c>
      <c r="B43" s="254">
        <f>B42+'[7]441 andata 2021'!$CH25</f>
        <v>0.29166666666666663</v>
      </c>
      <c r="C43" s="255" t="s">
        <v>56</v>
      </c>
      <c r="D43" s="264"/>
      <c r="E43" s="264"/>
      <c r="F43" s="275">
        <f>F42+'[7]462 andata 2021'!$Y10</f>
        <v>0.34236111111111106</v>
      </c>
      <c r="G43" s="253" t="s">
        <v>36</v>
      </c>
      <c r="H43" s="259"/>
      <c r="I43" s="259"/>
      <c r="J43" s="260"/>
      <c r="K43" s="260">
        <f>K42+'[7]441 andata 2021'!$CH25</f>
        <v>0.52083333333333326</v>
      </c>
      <c r="L43" s="254">
        <f>L42+'[7]441 andata 2021'!$CH25</f>
        <v>0.58333333333333326</v>
      </c>
    </row>
    <row r="44" spans="1:13" s="44" customFormat="1">
      <c r="A44" s="253" t="s">
        <v>23</v>
      </c>
      <c r="B44" s="254">
        <f>B43+'[7]441 andata 2021'!$CH26</f>
        <v>0.29305555555555562</v>
      </c>
      <c r="C44" s="280" t="s">
        <v>55</v>
      </c>
      <c r="D44" s="264"/>
      <c r="E44" s="264"/>
      <c r="F44" s="275">
        <f>F43+'[7]462 andata 2021'!$Y11</f>
        <v>0.3430555555555555</v>
      </c>
      <c r="G44" s="253" t="s">
        <v>23</v>
      </c>
      <c r="H44" s="259"/>
      <c r="I44" s="259"/>
      <c r="J44" s="260"/>
      <c r="K44" s="260">
        <f>K43+'[7]441 andata 2021'!$CH26</f>
        <v>0.52222222222222225</v>
      </c>
      <c r="L44" s="254">
        <f>L43+'[7]441 andata 2021'!$CH26</f>
        <v>0.58472222222222225</v>
      </c>
    </row>
    <row r="45" spans="1:13" s="44" customFormat="1">
      <c r="A45" s="253" t="s">
        <v>22</v>
      </c>
      <c r="B45" s="254">
        <f>B44+'[7]441 andata 2021'!$CH27</f>
        <v>0.29375000000000007</v>
      </c>
      <c r="C45" s="255" t="s">
        <v>54</v>
      </c>
      <c r="D45" s="276"/>
      <c r="E45" s="276"/>
      <c r="F45" s="275">
        <f>F44+'[7]462 andata 2021'!$Y12</f>
        <v>0.34444444444444439</v>
      </c>
      <c r="G45" s="253" t="s">
        <v>22</v>
      </c>
      <c r="H45" s="259"/>
      <c r="I45" s="259"/>
      <c r="J45" s="260"/>
      <c r="K45" s="260">
        <f>K44+'[7]441 andata 2021'!$CH27</f>
        <v>0.5229166666666667</v>
      </c>
      <c r="L45" s="254">
        <f>L44+'[7]441 andata 2021'!$CH27</f>
        <v>0.5854166666666667</v>
      </c>
    </row>
    <row r="46" spans="1:13" s="44" customFormat="1">
      <c r="A46" s="253" t="s">
        <v>37</v>
      </c>
      <c r="B46" s="254">
        <f>B45+'[7]441 andata 2021'!$CH28</f>
        <v>0.29375000000000007</v>
      </c>
      <c r="C46" s="255" t="s">
        <v>53</v>
      </c>
      <c r="D46" s="276"/>
      <c r="E46" s="276"/>
      <c r="F46" s="275">
        <f>F45+'[7]462 andata 2021'!$Y13</f>
        <v>0.34513888888888883</v>
      </c>
      <c r="G46" s="253" t="s">
        <v>37</v>
      </c>
      <c r="H46" s="259"/>
      <c r="I46" s="259"/>
      <c r="J46" s="260"/>
      <c r="K46" s="260">
        <f>K45+'[7]441 andata 2021'!$CH28</f>
        <v>0.5229166666666667</v>
      </c>
      <c r="L46" s="254">
        <f>L45+'[7]441 andata 2021'!$CH28</f>
        <v>0.5854166666666667</v>
      </c>
    </row>
    <row r="47" spans="1:13" s="44" customFormat="1">
      <c r="A47" s="253" t="s">
        <v>38</v>
      </c>
      <c r="B47" s="254">
        <f>B46+'[7]441 andata 2021'!$CH29</f>
        <v>0.2944444444444444</v>
      </c>
      <c r="C47" s="255" t="s">
        <v>52</v>
      </c>
      <c r="D47" s="276"/>
      <c r="E47" s="276"/>
      <c r="F47" s="275">
        <f>F46+'[7]462 andata 2021'!$Y14</f>
        <v>0.34652777777777771</v>
      </c>
      <c r="G47" s="253" t="s">
        <v>38</v>
      </c>
      <c r="H47" s="259"/>
      <c r="I47" s="259"/>
      <c r="J47" s="260"/>
      <c r="K47" s="260">
        <f>K46+'[7]441 andata 2021'!$CH29</f>
        <v>0.52361111111111103</v>
      </c>
      <c r="L47" s="254">
        <f>L46+'[7]441 andata 2021'!$CH29</f>
        <v>0.58611111111111103</v>
      </c>
    </row>
    <row r="48" spans="1:13" s="44" customFormat="1">
      <c r="A48" s="253" t="s">
        <v>20</v>
      </c>
      <c r="B48" s="254">
        <f>B47+'[7]441 andata 2021'!$CH30</f>
        <v>0.29583333333333339</v>
      </c>
      <c r="C48" s="255" t="s">
        <v>51</v>
      </c>
      <c r="D48" s="276"/>
      <c r="E48" s="276"/>
      <c r="F48" s="275">
        <f>F47+'[7]462 andata 2021'!$Y15</f>
        <v>0.34861111111111104</v>
      </c>
      <c r="G48" s="253" t="s">
        <v>20</v>
      </c>
      <c r="H48" s="259"/>
      <c r="I48" s="259"/>
      <c r="J48" s="260"/>
      <c r="K48" s="260">
        <f>K47+'[7]441 andata 2021'!$CH30</f>
        <v>0.52500000000000002</v>
      </c>
      <c r="L48" s="254">
        <f>L47+'[7]441 andata 2021'!$CH30</f>
        <v>0.58750000000000002</v>
      </c>
    </row>
    <row r="49" spans="1:12" s="44" customFormat="1">
      <c r="A49" s="253" t="s">
        <v>20</v>
      </c>
      <c r="B49" s="254">
        <f>B48+'[7]441 andata 2021'!$CH31</f>
        <v>0.29652777777777783</v>
      </c>
      <c r="C49" s="255" t="s">
        <v>63</v>
      </c>
      <c r="D49" s="276"/>
      <c r="E49" s="276"/>
      <c r="F49" s="275">
        <f>F48+'[7]462 andata 2021'!$Y16</f>
        <v>0.34861111111111104</v>
      </c>
      <c r="G49" s="253" t="s">
        <v>20</v>
      </c>
      <c r="H49" s="259"/>
      <c r="I49" s="259"/>
      <c r="J49" s="260"/>
      <c r="K49" s="260">
        <f>K48+'[7]441 andata 2021'!$CH31</f>
        <v>0.52569444444444446</v>
      </c>
      <c r="L49" s="254">
        <f>L48+'[7]441 andata 2021'!$CH31</f>
        <v>0.58819444444444446</v>
      </c>
    </row>
    <row r="50" spans="1:12" s="44" customFormat="1">
      <c r="A50" s="253" t="s">
        <v>19</v>
      </c>
      <c r="B50" s="254">
        <f>B49+'[7]441 andata 2021'!$CH32</f>
        <v>0.29722222222222228</v>
      </c>
      <c r="C50" s="255" t="s">
        <v>50</v>
      </c>
      <c r="D50" s="277"/>
      <c r="E50" s="277"/>
      <c r="F50" s="275">
        <f>F49+'[7]462 andata 2021'!$Y17</f>
        <v>0.34930555555555548</v>
      </c>
      <c r="G50" s="253" t="s">
        <v>19</v>
      </c>
      <c r="H50" s="259"/>
      <c r="I50" s="259"/>
      <c r="J50" s="260"/>
      <c r="K50" s="260">
        <f>K49+'[7]441 andata 2021'!$CH32</f>
        <v>0.52638888888888891</v>
      </c>
      <c r="L50" s="254">
        <f>L49+'[7]441 andata 2021'!$CH32</f>
        <v>0.58888888888888891</v>
      </c>
    </row>
    <row r="51" spans="1:12" s="44" customFormat="1">
      <c r="A51" s="253" t="s">
        <v>39</v>
      </c>
      <c r="B51" s="254">
        <f>B50+'[7]441 andata 2021'!$CH33</f>
        <v>0.29791666666666672</v>
      </c>
      <c r="C51" s="255" t="s">
        <v>49</v>
      </c>
      <c r="D51" s="277"/>
      <c r="E51" s="277"/>
      <c r="F51" s="275">
        <f>F50+'[7]462 andata 2021'!$Y18</f>
        <v>0.35069444444444436</v>
      </c>
      <c r="G51" s="253" t="s">
        <v>39</v>
      </c>
      <c r="H51" s="259"/>
      <c r="I51" s="259"/>
      <c r="J51" s="260"/>
      <c r="K51" s="260">
        <f>K50+'[7]441 andata 2021'!$CH33</f>
        <v>0.52708333333333335</v>
      </c>
      <c r="L51" s="254">
        <f>L50+'[7]441 andata 2021'!$CH33</f>
        <v>0.58958333333333335</v>
      </c>
    </row>
    <row r="52" spans="1:12" s="44" customFormat="1">
      <c r="A52" s="253" t="s">
        <v>17</v>
      </c>
      <c r="B52" s="254">
        <f>B51+'[7]441 andata 2021'!$CH34</f>
        <v>0.29861111111111127</v>
      </c>
      <c r="C52" s="255" t="s">
        <v>48</v>
      </c>
      <c r="D52" s="277"/>
      <c r="E52" s="277"/>
      <c r="F52" s="275">
        <f>F51+'[7]462 andata 2021'!$Y19</f>
        <v>0.35138888888888881</v>
      </c>
      <c r="G52" s="253" t="s">
        <v>17</v>
      </c>
      <c r="H52" s="259"/>
      <c r="I52" s="259"/>
      <c r="J52" s="260"/>
      <c r="K52" s="260">
        <f>K51+'[7]441 andata 2021'!$CH34</f>
        <v>0.5277777777777779</v>
      </c>
      <c r="L52" s="254">
        <f>L51+'[7]441 andata 2021'!$CH34</f>
        <v>0.5902777777777779</v>
      </c>
    </row>
    <row r="53" spans="1:12" s="44" customFormat="1">
      <c r="A53" s="253" t="s">
        <v>16</v>
      </c>
      <c r="B53" s="254">
        <f>B52+'[7]441 andata 2021'!$CH35</f>
        <v>0.29930555555555571</v>
      </c>
      <c r="C53" s="255" t="s">
        <v>47</v>
      </c>
      <c r="D53" s="277"/>
      <c r="E53" s="277"/>
      <c r="F53" s="275">
        <f>F52+'[7]462 andata 2021'!$Y20</f>
        <v>0.35138888888888881</v>
      </c>
      <c r="G53" s="253" t="s">
        <v>16</v>
      </c>
      <c r="H53" s="259"/>
      <c r="I53" s="259"/>
      <c r="J53" s="260"/>
      <c r="K53" s="260">
        <f>K52+'[7]441 andata 2021'!$CH35</f>
        <v>0.52847222222222234</v>
      </c>
      <c r="L53" s="254">
        <f>L52+'[7]441 andata 2021'!$CH35</f>
        <v>0.59097222222222234</v>
      </c>
    </row>
    <row r="54" spans="1:12" s="44" customFormat="1">
      <c r="A54" s="253" t="s">
        <v>40</v>
      </c>
      <c r="B54" s="254">
        <f>B53+'[7]441 andata 2021'!$CH36</f>
        <v>0.30000000000000004</v>
      </c>
      <c r="C54" s="255" t="s">
        <v>46</v>
      </c>
      <c r="D54" s="277"/>
      <c r="E54" s="277"/>
      <c r="F54" s="275">
        <f>F53+'[7]462 andata 2021'!$Y21</f>
        <v>0.35208333333333325</v>
      </c>
      <c r="G54" s="253" t="s">
        <v>40</v>
      </c>
      <c r="H54" s="259"/>
      <c r="I54" s="259"/>
      <c r="J54" s="260"/>
      <c r="K54" s="260">
        <f>K53+'[7]441 andata 2021'!$CH36</f>
        <v>0.52916666666666667</v>
      </c>
      <c r="L54" s="254">
        <f>L53+'[7]441 andata 2021'!$CH36</f>
        <v>0.59166666666666667</v>
      </c>
    </row>
    <row r="55" spans="1:12" s="44" customFormat="1">
      <c r="A55" s="253" t="s">
        <v>41</v>
      </c>
      <c r="B55" s="254">
        <f>B54+'[7]441 andata 2021'!$CH37</f>
        <v>0.30208333333333348</v>
      </c>
      <c r="C55" s="255" t="s">
        <v>45</v>
      </c>
      <c r="D55" s="259"/>
      <c r="E55" s="259"/>
      <c r="F55" s="275">
        <f>F54+'[7]462 andata 2021'!$Y22</f>
        <v>0.35277777777777769</v>
      </c>
      <c r="G55" s="253" t="s">
        <v>41</v>
      </c>
      <c r="H55" s="259"/>
      <c r="I55" s="259"/>
      <c r="J55" s="260"/>
      <c r="K55" s="260">
        <f>K54+'[7]441 andata 2021'!$CH37</f>
        <v>0.53125000000000011</v>
      </c>
      <c r="L55" s="254">
        <f>L54+'[7]441 andata 2021'!$CH37</f>
        <v>0.59375000000000011</v>
      </c>
    </row>
    <row r="56" spans="1:12" s="44" customFormat="1">
      <c r="A56" s="253" t="s">
        <v>13</v>
      </c>
      <c r="B56" s="254">
        <f>B55+'[7]441 andata 2021'!$CH38</f>
        <v>0.30347222222222237</v>
      </c>
      <c r="C56" s="255" t="s">
        <v>64</v>
      </c>
      <c r="D56" s="259"/>
      <c r="E56" s="259"/>
      <c r="F56" s="275">
        <f>F55+'[7]462 andata 2021'!$Y23</f>
        <v>0.35347222222222213</v>
      </c>
      <c r="G56" s="253" t="s">
        <v>13</v>
      </c>
      <c r="H56" s="259"/>
      <c r="I56" s="259"/>
      <c r="J56" s="260"/>
      <c r="K56" s="260">
        <f>K55+'[7]441 andata 2021'!$CH38</f>
        <v>0.53263888888888899</v>
      </c>
      <c r="L56" s="254">
        <f>L55+'[7]441 andata 2021'!$CH38</f>
        <v>0.59513888888888899</v>
      </c>
    </row>
    <row r="57" spans="1:12" s="44" customFormat="1">
      <c r="A57" s="282"/>
      <c r="B57" s="267"/>
      <c r="C57" s="255" t="s">
        <v>65</v>
      </c>
      <c r="D57" s="259"/>
      <c r="E57" s="259"/>
      <c r="F57" s="275">
        <f>F56+'[7]462 andata 2021'!$Y24</f>
        <v>0.35555555555555546</v>
      </c>
      <c r="G57" s="266"/>
      <c r="H57" s="259"/>
      <c r="I57" s="259"/>
      <c r="J57" s="286"/>
      <c r="K57" s="286"/>
      <c r="L57" s="267"/>
    </row>
    <row r="58" spans="1:12" s="44" customFormat="1" ht="12" thickBot="1">
      <c r="A58" s="283"/>
      <c r="B58" s="269"/>
      <c r="C58" s="278" t="s">
        <v>42</v>
      </c>
      <c r="D58" s="265"/>
      <c r="E58" s="265"/>
      <c r="F58" s="279">
        <f>F57+'[7]462 andata 2021'!$Y25</f>
        <v>0.35763888888888878</v>
      </c>
      <c r="G58" s="285"/>
      <c r="H58" s="265"/>
      <c r="I58" s="265"/>
      <c r="J58" s="287"/>
      <c r="K58" s="287"/>
      <c r="L58" s="269"/>
    </row>
    <row r="59" spans="1:12" s="44" customFormat="1" ht="13.2">
      <c r="A59" s="9"/>
      <c r="B59" s="35"/>
      <c r="C59" s="35"/>
      <c r="D59" s="35"/>
      <c r="E59" s="35"/>
      <c r="F59" s="35"/>
      <c r="G59" s="35"/>
      <c r="H59" s="35"/>
    </row>
    <row r="60" spans="1:12" s="44" customFormat="1" ht="13.2">
      <c r="A60" s="9"/>
      <c r="B60" s="35"/>
      <c r="C60" s="35"/>
      <c r="D60" s="35"/>
      <c r="E60" s="35"/>
      <c r="F60" s="35"/>
      <c r="G60" s="35"/>
      <c r="H60" s="35"/>
    </row>
    <row r="61" spans="1:12" s="44" customFormat="1" ht="13.2">
      <c r="A61" s="9"/>
      <c r="B61" s="35"/>
      <c r="C61" s="35"/>
      <c r="D61" s="35"/>
      <c r="E61" s="35"/>
      <c r="F61" s="35"/>
      <c r="G61" s="35"/>
      <c r="H61" s="35"/>
    </row>
    <row r="62" spans="1:12" s="44" customFormat="1" ht="13.2">
      <c r="A62" s="9"/>
      <c r="B62" s="35"/>
      <c r="C62" s="35"/>
      <c r="D62" s="35"/>
      <c r="E62" s="35"/>
      <c r="F62" s="35"/>
      <c r="G62" s="35"/>
      <c r="H62" s="35"/>
    </row>
    <row r="63" spans="1:12" s="44" customFormat="1" ht="13.2">
      <c r="A63" s="9"/>
      <c r="B63" s="35"/>
      <c r="C63" s="35"/>
      <c r="D63" s="35"/>
      <c r="E63" s="35"/>
      <c r="F63" s="35"/>
      <c r="G63" s="35"/>
      <c r="H63" s="35"/>
    </row>
    <row r="64" spans="1:12" s="44" customFormat="1" ht="13.2">
      <c r="A64" s="9"/>
      <c r="B64" s="35"/>
      <c r="C64" s="35"/>
      <c r="D64" s="35"/>
      <c r="E64" s="35"/>
      <c r="F64" s="35"/>
      <c r="G64" s="35"/>
      <c r="H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2:3" ht="13.2">
      <c r="B97" s="35"/>
      <c r="C97" s="35"/>
    </row>
    <row r="98" spans="2:3" ht="13.2">
      <c r="B98" s="35"/>
      <c r="C98" s="35"/>
    </row>
  </sheetData>
  <conditionalFormatting sqref="I7">
    <cfRule type="cellIs" dxfId="26" priority="1" stopIfTrue="1" operator="greaterThan">
      <formula>0.334027777777778</formula>
    </cfRule>
    <cfRule type="cellIs" dxfId="25" priority="2" stopIfTrue="1" operator="between">
      <formula>0.305555555555556</formula>
      <formula>0.333333333333333</formula>
    </cfRule>
    <cfRule type="cellIs" dxfId="24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102"/>
  <sheetViews>
    <sheetView zoomScale="120" zoomScaleNormal="120" workbookViewId="0">
      <selection activeCell="A2" sqref="A2"/>
    </sheetView>
  </sheetViews>
  <sheetFormatPr defaultColWidth="9.109375" defaultRowHeight="11.4"/>
  <cols>
    <col min="1" max="1" width="39.44140625" style="9" customWidth="1"/>
    <col min="2" max="2" width="8.109375" style="44" customWidth="1"/>
    <col min="3" max="3" width="5.88671875" style="44" customWidth="1"/>
    <col min="4" max="5" width="8.109375" style="44" customWidth="1"/>
    <col min="6" max="6" width="7" style="44" customWidth="1"/>
    <col min="7" max="7" width="6" style="44" customWidth="1"/>
    <col min="8" max="8" width="7.6640625" style="44" customWidth="1"/>
    <col min="9" max="9" width="6.6640625" style="44" customWidth="1"/>
    <col min="10" max="10" width="6.88671875" style="44" customWidth="1"/>
    <col min="11" max="11" width="6.44140625" style="44" customWidth="1"/>
    <col min="12" max="12" width="10.88671875" style="44" customWidth="1"/>
    <col min="13" max="13" width="5.88671875" style="44" bestFit="1" customWidth="1"/>
    <col min="14" max="14" width="7.5546875" style="44" customWidth="1"/>
    <col min="15" max="15" width="8.109375" style="44" customWidth="1"/>
    <col min="16" max="16" width="6.109375" style="44" customWidth="1"/>
    <col min="17" max="17" width="5.88671875" style="44" customWidth="1"/>
    <col min="18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4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140</v>
      </c>
      <c r="B3" s="19">
        <v>0.25347222222222221</v>
      </c>
      <c r="C3" s="20">
        <v>0.3611111111111111</v>
      </c>
      <c r="D3" s="19">
        <f>C3</f>
        <v>0.3611111111111111</v>
      </c>
      <c r="E3" s="20">
        <v>0.3888888888888889</v>
      </c>
      <c r="F3" s="19">
        <f>E3</f>
        <v>0.3888888888888889</v>
      </c>
      <c r="G3" s="27">
        <v>0.4861111111111111</v>
      </c>
      <c r="H3" s="19">
        <v>0.4861111111111111</v>
      </c>
      <c r="I3" s="20">
        <v>0.55555555555555558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0.1076388888888889</v>
      </c>
      <c r="D4" s="3"/>
      <c r="E4" s="4">
        <f>IF(E3&lt;D3,E3+1-D3,E3-D3)</f>
        <v>2.777777777777779E-2</v>
      </c>
      <c r="F4" s="3"/>
      <c r="G4" s="4">
        <f>IF(F3&gt;G3,G3+1-F3,G3-F3)</f>
        <v>9.722222222222221E-2</v>
      </c>
      <c r="H4" s="2"/>
      <c r="I4" s="38">
        <f>I3-H3</f>
        <v>6.9444444444444475E-2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0.55555555555555558</v>
      </c>
      <c r="C6" s="20">
        <v>0.6875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0.25347222222222221</v>
      </c>
      <c r="I6" s="16">
        <f>C6</f>
        <v>0.6875</v>
      </c>
      <c r="J6" s="6">
        <f>IF(H6&gt;I6,I6+1-H6,I6-H6)</f>
        <v>0.43402777777777779</v>
      </c>
    </row>
    <row r="7" spans="1:17" ht="14.4" thickBot="1">
      <c r="A7" s="124" t="s">
        <v>129</v>
      </c>
      <c r="B7" s="3"/>
      <c r="C7" s="4">
        <f>IF(B6&gt;C6,C6+1-B6,C6-B6)</f>
        <v>0.13194444444444442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0.33680555555555552</v>
      </c>
      <c r="J7" s="8">
        <f>J6*1440+R2+R3</f>
        <v>625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484.99999999999994</v>
      </c>
      <c r="J8" s="45"/>
    </row>
    <row r="9" spans="1:17" s="44" customFormat="1" ht="16.2" thickBot="1">
      <c r="A9" s="73"/>
      <c r="B9" s="74"/>
      <c r="C9" s="68"/>
      <c r="D9" s="74"/>
      <c r="E9" s="75"/>
      <c r="F9" s="15"/>
      <c r="I9" s="54"/>
      <c r="J9" s="15"/>
    </row>
    <row r="10" spans="1:17" s="44" customFormat="1" ht="13.8" thickBot="1">
      <c r="A10" s="228" t="s">
        <v>78</v>
      </c>
      <c r="B10" s="105"/>
      <c r="C10" s="105"/>
      <c r="D10" s="105"/>
      <c r="E10" s="230"/>
      <c r="F10" s="15"/>
      <c r="I10" s="54"/>
      <c r="J10" s="15"/>
    </row>
    <row r="11" spans="1:17" s="44" customFormat="1" ht="13.8" thickBot="1">
      <c r="A11" s="228" t="s">
        <v>79</v>
      </c>
      <c r="B11" s="117">
        <v>0.3611111111111111</v>
      </c>
      <c r="C11" s="117">
        <v>0.3888888888888889</v>
      </c>
      <c r="D11" s="103"/>
      <c r="E11" s="104"/>
      <c r="F11" s="1"/>
      <c r="G11" s="1"/>
      <c r="H11" s="1"/>
      <c r="I11" s="54"/>
      <c r="J11" s="15"/>
    </row>
    <row r="12" spans="1:17" s="44" customFormat="1" ht="13.8" thickBot="1">
      <c r="A12" s="228" t="s">
        <v>80</v>
      </c>
      <c r="B12" s="117">
        <v>0.4861111111111111</v>
      </c>
      <c r="C12" s="117">
        <v>0.55555555555555558</v>
      </c>
      <c r="D12" s="103"/>
      <c r="E12" s="104"/>
      <c r="F12" s="1"/>
      <c r="G12" s="1"/>
      <c r="H12" s="1"/>
      <c r="I12" s="54"/>
      <c r="J12" s="15"/>
    </row>
    <row r="13" spans="1:17" s="44" customFormat="1" ht="13.8" thickBot="1">
      <c r="A13" s="228" t="s">
        <v>81</v>
      </c>
      <c r="B13" s="105"/>
      <c r="C13" s="105"/>
      <c r="D13" s="105"/>
      <c r="E13" s="230"/>
      <c r="F13" s="72"/>
      <c r="G13" s="1"/>
      <c r="H13" s="1"/>
      <c r="I13" s="33"/>
      <c r="J13" s="15"/>
    </row>
    <row r="14" spans="1:17" s="44" customFormat="1" ht="13.8" thickBot="1">
      <c r="A14" s="228" t="s">
        <v>119</v>
      </c>
      <c r="B14" s="103"/>
      <c r="C14" s="103"/>
      <c r="D14" s="103"/>
      <c r="E14" s="104"/>
      <c r="F14" s="55"/>
      <c r="G14" s="1"/>
      <c r="H14" s="1"/>
      <c r="I14" s="33"/>
      <c r="J14" s="14"/>
    </row>
    <row r="15" spans="1:17" s="44" customFormat="1" ht="13.8" thickBot="1">
      <c r="A15" s="228" t="s">
        <v>82</v>
      </c>
      <c r="B15" s="103"/>
      <c r="C15" s="103"/>
      <c r="D15" s="103"/>
      <c r="E15" s="104"/>
      <c r="F15" s="55"/>
      <c r="G15" s="1"/>
      <c r="H15" s="1"/>
      <c r="I15" s="33"/>
      <c r="J15" s="14"/>
    </row>
    <row r="16" spans="1:17" s="44" customFormat="1" ht="13.2">
      <c r="A16" s="87"/>
      <c r="B16" s="1"/>
      <c r="C16" s="1"/>
      <c r="D16" s="1"/>
      <c r="E16" s="1"/>
      <c r="F16" s="55"/>
      <c r="G16" s="1"/>
      <c r="H16" s="1"/>
      <c r="I16" s="33"/>
      <c r="J16" s="14"/>
    </row>
    <row r="17" spans="1:16" s="44" customFormat="1" ht="13.8" thickBot="1">
      <c r="A17" s="56"/>
      <c r="B17" s="332">
        <v>306</v>
      </c>
      <c r="C17" s="61"/>
      <c r="D17" s="61"/>
      <c r="E17" s="110"/>
      <c r="F17" s="62"/>
      <c r="G17" s="63"/>
      <c r="H17" s="296">
        <v>207</v>
      </c>
      <c r="I17" s="35"/>
      <c r="J17" s="297"/>
      <c r="K17" s="35"/>
      <c r="L17" s="35"/>
      <c r="M17" s="35"/>
      <c r="N17" s="298">
        <v>322</v>
      </c>
      <c r="O17" s="298">
        <v>336</v>
      </c>
      <c r="P17" s="298">
        <v>342</v>
      </c>
    </row>
    <row r="18" spans="1:16" s="44" customFormat="1" ht="13.8">
      <c r="A18" s="299" t="s">
        <v>13</v>
      </c>
      <c r="B18" s="300">
        <v>0.27708333333333335</v>
      </c>
      <c r="C18" s="10"/>
      <c r="D18" s="301" t="s">
        <v>42</v>
      </c>
      <c r="E18" s="239"/>
      <c r="F18" s="302"/>
      <c r="G18" s="239"/>
      <c r="H18" s="303">
        <v>0.3263888888888889</v>
      </c>
      <c r="I18" s="12"/>
      <c r="J18" s="299" t="s">
        <v>13</v>
      </c>
      <c r="K18" s="304"/>
      <c r="L18" s="304"/>
      <c r="M18" s="305"/>
      <c r="N18" s="306">
        <v>0.42291666666666666</v>
      </c>
      <c r="O18" s="306">
        <v>0.56874999999999998</v>
      </c>
      <c r="P18" s="307">
        <v>0.63124999999999998</v>
      </c>
    </row>
    <row r="19" spans="1:16" s="44" customFormat="1" ht="13.5" customHeight="1">
      <c r="A19" s="308" t="s">
        <v>14</v>
      </c>
      <c r="B19" s="309">
        <f>B18+'[7]441 andata 2021'!$CB56</f>
        <v>0.27777777777777779</v>
      </c>
      <c r="C19" s="10"/>
      <c r="D19" s="310" t="s">
        <v>43</v>
      </c>
      <c r="E19" s="66"/>
      <c r="F19" s="10"/>
      <c r="G19" s="66"/>
      <c r="H19" s="311">
        <f>H18+'[7]462 ritorno 2021 '!$V5</f>
        <v>0.32777777777777778</v>
      </c>
      <c r="I19" s="12"/>
      <c r="J19" s="308" t="s">
        <v>14</v>
      </c>
      <c r="K19" s="92"/>
      <c r="L19" s="92"/>
      <c r="M19" s="312"/>
      <c r="N19" s="97">
        <f>N18+'[7]441 andata 2021'!$CB56</f>
        <v>0.4236111111111111</v>
      </c>
      <c r="O19" s="97">
        <f>O18+'[7]441 andata 2021'!$CB56</f>
        <v>0.56944444444444442</v>
      </c>
      <c r="P19" s="313">
        <f>P18+'[7]441 andata 2021'!$CB56</f>
        <v>0.63194444444444442</v>
      </c>
    </row>
    <row r="20" spans="1:16" s="44" customFormat="1" ht="13.8">
      <c r="A20" s="308" t="s">
        <v>15</v>
      </c>
      <c r="B20" s="309">
        <f>B19+'[7]441 andata 2021'!$CB57</f>
        <v>0.27916666666666667</v>
      </c>
      <c r="C20" s="10"/>
      <c r="D20" s="310" t="s">
        <v>44</v>
      </c>
      <c r="E20" s="66"/>
      <c r="F20" s="10"/>
      <c r="G20" s="66"/>
      <c r="H20" s="311">
        <f>H19+'[7]462 ritorno 2021 '!$V6</f>
        <v>0.32916666666666666</v>
      </c>
      <c r="I20" s="12"/>
      <c r="J20" s="308" t="s">
        <v>15</v>
      </c>
      <c r="K20" s="92"/>
      <c r="L20" s="92"/>
      <c r="M20" s="312"/>
      <c r="N20" s="97">
        <f>N19+'[7]441 andata 2021'!$CB57</f>
        <v>0.42499999999999999</v>
      </c>
      <c r="O20" s="97">
        <f>O19+'[7]441 andata 2021'!$CB57</f>
        <v>0.5708333333333333</v>
      </c>
      <c r="P20" s="313">
        <f>P19+'[7]441 andata 2021'!$CB57</f>
        <v>0.6333333333333333</v>
      </c>
    </row>
    <row r="21" spans="1:16" s="44" customFormat="1" ht="13.8">
      <c r="A21" s="308" t="s">
        <v>16</v>
      </c>
      <c r="B21" s="309">
        <f>B20+'[7]441 andata 2021'!$CB58</f>
        <v>0.28055555555555556</v>
      </c>
      <c r="C21" s="10"/>
      <c r="D21" s="310" t="s">
        <v>45</v>
      </c>
      <c r="E21" s="66"/>
      <c r="F21" s="10"/>
      <c r="G21" s="66"/>
      <c r="H21" s="311">
        <f>H20+'[7]462 ritorno 2021 '!$V7</f>
        <v>0.3305555555555556</v>
      </c>
      <c r="I21" s="12"/>
      <c r="J21" s="308" t="s">
        <v>16</v>
      </c>
      <c r="K21" s="92"/>
      <c r="L21" s="92"/>
      <c r="M21" s="312"/>
      <c r="N21" s="97">
        <f>N20+'[7]441 andata 2021'!$CB58</f>
        <v>0.42638888888888887</v>
      </c>
      <c r="O21" s="97">
        <f>O20+'[7]441 andata 2021'!$CB58</f>
        <v>0.57222222222222219</v>
      </c>
      <c r="P21" s="313">
        <f>P20+'[7]441 andata 2021'!$CB58</f>
        <v>0.63472222222222219</v>
      </c>
    </row>
    <row r="22" spans="1:16" s="44" customFormat="1" ht="13.8">
      <c r="A22" s="308" t="s">
        <v>17</v>
      </c>
      <c r="B22" s="309">
        <f>B21+'[7]441 andata 2021'!$CB59</f>
        <v>0.28194444444444444</v>
      </c>
      <c r="C22" s="10"/>
      <c r="D22" s="310" t="s">
        <v>46</v>
      </c>
      <c r="E22" s="66"/>
      <c r="F22" s="10"/>
      <c r="G22" s="66"/>
      <c r="H22" s="311">
        <f>H21+'[7]462 ritorno 2021 '!$V8</f>
        <v>0.33194444444444449</v>
      </c>
      <c r="I22" s="35"/>
      <c r="J22" s="308" t="s">
        <v>17</v>
      </c>
      <c r="K22" s="92"/>
      <c r="L22" s="92"/>
      <c r="M22" s="312"/>
      <c r="N22" s="97">
        <f>N21+'[7]441 andata 2021'!$CB59</f>
        <v>0.42777777777777776</v>
      </c>
      <c r="O22" s="97">
        <f>O21+'[7]441 andata 2021'!$CB59</f>
        <v>0.57361111111111107</v>
      </c>
      <c r="P22" s="313">
        <f>P21+'[7]441 andata 2021'!$CB59</f>
        <v>0.63611111111111107</v>
      </c>
    </row>
    <row r="23" spans="1:16" s="44" customFormat="1" ht="13.8">
      <c r="A23" s="308" t="s">
        <v>18</v>
      </c>
      <c r="B23" s="309">
        <f>B22+'[7]441 andata 2021'!$CB60</f>
        <v>0.28263888888888888</v>
      </c>
      <c r="C23" s="10"/>
      <c r="D23" s="310" t="s">
        <v>47</v>
      </c>
      <c r="E23" s="66"/>
      <c r="F23" s="10"/>
      <c r="G23" s="66"/>
      <c r="H23" s="311">
        <f>H22+'[7]462 ritorno 2021 '!$V9</f>
        <v>0.33263888888888893</v>
      </c>
      <c r="I23" s="35"/>
      <c r="J23" s="308" t="s">
        <v>18</v>
      </c>
      <c r="K23" s="92"/>
      <c r="L23" s="92"/>
      <c r="M23" s="312"/>
      <c r="N23" s="97">
        <f>N22+'[7]441 andata 2021'!$CB60</f>
        <v>0.4284722222222222</v>
      </c>
      <c r="O23" s="97">
        <f>O22+'[7]441 andata 2021'!$CB60</f>
        <v>0.57430555555555551</v>
      </c>
      <c r="P23" s="313">
        <f>P22+'[7]441 andata 2021'!$CB60</f>
        <v>0.63680555555555551</v>
      </c>
    </row>
    <row r="24" spans="1:16" s="44" customFormat="1" ht="13.8">
      <c r="A24" s="308" t="s">
        <v>19</v>
      </c>
      <c r="B24" s="309">
        <f>B23+'[7]441 andata 2021'!$CB61</f>
        <v>0.28263888888888888</v>
      </c>
      <c r="C24" s="10"/>
      <c r="D24" s="314" t="s">
        <v>48</v>
      </c>
      <c r="E24" s="84"/>
      <c r="F24" s="66"/>
      <c r="G24" s="66"/>
      <c r="H24" s="311">
        <f>H23+'[7]462 ritorno 2021 '!$V10</f>
        <v>0.33333333333333337</v>
      </c>
      <c r="I24" s="35"/>
      <c r="J24" s="308" t="s">
        <v>19</v>
      </c>
      <c r="K24" s="92"/>
      <c r="L24" s="92"/>
      <c r="M24" s="312"/>
      <c r="N24" s="97">
        <f>N23+'[7]441 andata 2021'!$CB61</f>
        <v>0.4284722222222222</v>
      </c>
      <c r="O24" s="97">
        <f>O23+'[7]441 andata 2021'!$CB61</f>
        <v>0.57430555555555551</v>
      </c>
      <c r="P24" s="313">
        <f>P23+'[7]441 andata 2021'!$CB61</f>
        <v>0.63680555555555551</v>
      </c>
    </row>
    <row r="25" spans="1:16" s="44" customFormat="1" ht="13.8">
      <c r="A25" s="308" t="s">
        <v>20</v>
      </c>
      <c r="B25" s="309">
        <f>B24+'[7]441 andata 2021'!$CB62</f>
        <v>0.28541666666666665</v>
      </c>
      <c r="C25" s="66"/>
      <c r="D25" s="310" t="s">
        <v>49</v>
      </c>
      <c r="E25" s="66"/>
      <c r="F25" s="10"/>
      <c r="G25" s="66"/>
      <c r="H25" s="311">
        <f>H24+'[7]462 ritorno 2021 '!$V11</f>
        <v>0.33611111111111114</v>
      </c>
      <c r="I25" s="35"/>
      <c r="J25" s="308" t="s">
        <v>20</v>
      </c>
      <c r="K25" s="92"/>
      <c r="L25" s="92"/>
      <c r="M25" s="312"/>
      <c r="N25" s="97">
        <f>N24+'[7]441 andata 2021'!$CB62</f>
        <v>0.43124999999999997</v>
      </c>
      <c r="O25" s="97">
        <f>O24+'[7]441 andata 2021'!$CB62</f>
        <v>0.57708333333333328</v>
      </c>
      <c r="P25" s="313">
        <f>P24+'[7]441 andata 2021'!$CB62</f>
        <v>0.63958333333333328</v>
      </c>
    </row>
    <row r="26" spans="1:16" s="44" customFormat="1" ht="13.8">
      <c r="A26" s="308" t="s">
        <v>20</v>
      </c>
      <c r="B26" s="309">
        <f>B25+'[7]441 andata 2021'!$CB63</f>
        <v>0.28611111111111109</v>
      </c>
      <c r="C26" s="10"/>
      <c r="D26" s="310" t="s">
        <v>50</v>
      </c>
      <c r="E26" s="66"/>
      <c r="F26" s="10"/>
      <c r="G26" s="66"/>
      <c r="H26" s="311">
        <f>H25+'[7]462 ritorno 2021 '!$V12</f>
        <v>0.33680555555555558</v>
      </c>
      <c r="I26" s="35"/>
      <c r="J26" s="308" t="s">
        <v>20</v>
      </c>
      <c r="K26" s="92"/>
      <c r="L26" s="92"/>
      <c r="M26" s="312"/>
      <c r="N26" s="97">
        <f>N25+'[7]441 andata 2021'!$CB63</f>
        <v>0.43194444444444441</v>
      </c>
      <c r="O26" s="97">
        <f>O25+'[7]441 andata 2021'!$CB63</f>
        <v>0.57777777777777772</v>
      </c>
      <c r="P26" s="313">
        <f>P25+'[7]441 andata 2021'!$CB63</f>
        <v>0.64027777777777772</v>
      </c>
    </row>
    <row r="27" spans="1:16" s="44" customFormat="1" ht="13.8">
      <c r="A27" s="308" t="s">
        <v>21</v>
      </c>
      <c r="B27" s="309">
        <f>B26+'[7]441 andata 2021'!$CB64</f>
        <v>0.28680555555555554</v>
      </c>
      <c r="C27" s="10"/>
      <c r="D27" s="310" t="s">
        <v>51</v>
      </c>
      <c r="E27" s="66"/>
      <c r="F27" s="10"/>
      <c r="G27" s="66"/>
      <c r="H27" s="311">
        <f>H26+'[7]462 ritorno 2021 '!$V13</f>
        <v>0.33750000000000002</v>
      </c>
      <c r="I27" s="35"/>
      <c r="J27" s="308" t="s">
        <v>21</v>
      </c>
      <c r="K27" s="92"/>
      <c r="L27" s="92"/>
      <c r="M27" s="312"/>
      <c r="N27" s="97">
        <f>N26+'[7]441 andata 2021'!$CB64</f>
        <v>0.43263888888888885</v>
      </c>
      <c r="O27" s="97">
        <f>O26+'[7]441 andata 2021'!$CB64</f>
        <v>0.57847222222222217</v>
      </c>
      <c r="P27" s="313">
        <f>P26+'[7]441 andata 2021'!$CB64</f>
        <v>0.64097222222222217</v>
      </c>
    </row>
    <row r="28" spans="1:16" s="44" customFormat="1" ht="13.8">
      <c r="A28" s="308" t="s">
        <v>22</v>
      </c>
      <c r="B28" s="309">
        <f>B27+'[7]441 andata 2021'!$CB65</f>
        <v>0.28749999999999998</v>
      </c>
      <c r="C28" s="10"/>
      <c r="D28" s="310" t="s">
        <v>52</v>
      </c>
      <c r="E28" s="66"/>
      <c r="F28" s="10"/>
      <c r="G28" s="66"/>
      <c r="H28" s="311">
        <f>H27+'[7]462 ritorno 2021 '!$V14</f>
        <v>0.33750000000000002</v>
      </c>
      <c r="I28" s="35"/>
      <c r="J28" s="308" t="s">
        <v>22</v>
      </c>
      <c r="K28" s="92"/>
      <c r="L28" s="92"/>
      <c r="M28" s="312"/>
      <c r="N28" s="97">
        <f>N27+'[7]441 andata 2021'!$CB65</f>
        <v>0.43333333333333329</v>
      </c>
      <c r="O28" s="97">
        <f>O27+'[7]441 andata 2021'!$CB65</f>
        <v>0.57916666666666661</v>
      </c>
      <c r="P28" s="313">
        <f>P27+'[7]441 andata 2021'!$CB65</f>
        <v>0.64166666666666661</v>
      </c>
    </row>
    <row r="29" spans="1:16" s="44" customFormat="1" ht="13.8">
      <c r="A29" s="308" t="s">
        <v>23</v>
      </c>
      <c r="B29" s="309">
        <f>B28+'[7]441 andata 2021'!$CB66</f>
        <v>0.28888888888888886</v>
      </c>
      <c r="C29" s="10"/>
      <c r="D29" s="310" t="s">
        <v>53</v>
      </c>
      <c r="E29" s="66"/>
      <c r="F29" s="10"/>
      <c r="G29" s="66"/>
      <c r="H29" s="311">
        <f>H28+'[7]462 ritorno 2021 '!$V15</f>
        <v>0.33888888888888891</v>
      </c>
      <c r="I29" s="35"/>
      <c r="J29" s="308" t="s">
        <v>23</v>
      </c>
      <c r="K29" s="92"/>
      <c r="L29" s="92"/>
      <c r="M29" s="312"/>
      <c r="N29" s="97">
        <f>N28+'[7]441 andata 2021'!$CB66</f>
        <v>0.43472222222222218</v>
      </c>
      <c r="O29" s="97">
        <f>O28+'[7]441 andata 2021'!$CB66</f>
        <v>0.58055555555555549</v>
      </c>
      <c r="P29" s="313">
        <f>P28+'[7]441 andata 2021'!$CB66</f>
        <v>0.64305555555555549</v>
      </c>
    </row>
    <row r="30" spans="1:16" s="44" customFormat="1" ht="13.8">
      <c r="A30" s="308" t="s">
        <v>24</v>
      </c>
      <c r="B30" s="309">
        <f>B29+'[7]441 andata 2021'!$CB67</f>
        <v>0.2895833333333333</v>
      </c>
      <c r="C30" s="10"/>
      <c r="D30" s="310" t="s">
        <v>54</v>
      </c>
      <c r="E30" s="315"/>
      <c r="F30" s="315"/>
      <c r="G30" s="66"/>
      <c r="H30" s="311">
        <f>H29+'[7]462 ritorno 2021 '!$V16</f>
        <v>0.33958333333333335</v>
      </c>
      <c r="I30" s="35"/>
      <c r="J30" s="308" t="s">
        <v>24</v>
      </c>
      <c r="K30" s="92"/>
      <c r="L30" s="92"/>
      <c r="M30" s="312"/>
      <c r="N30" s="97">
        <f>N29+'[7]441 andata 2021'!$CB67</f>
        <v>0.43541666666666662</v>
      </c>
      <c r="O30" s="97">
        <f>O29+'[7]441 andata 2021'!$CB67</f>
        <v>0.58124999999999993</v>
      </c>
      <c r="P30" s="313">
        <f>P29+'[7]441 andata 2021'!$CB67</f>
        <v>0.64374999999999993</v>
      </c>
    </row>
    <row r="31" spans="1:16" s="44" customFormat="1" ht="13.8">
      <c r="A31" s="308" t="s">
        <v>25</v>
      </c>
      <c r="B31" s="309">
        <f>B30+'[7]441 andata 2021'!$CB68</f>
        <v>0.29027777777777775</v>
      </c>
      <c r="C31" s="316"/>
      <c r="D31" s="333" t="s">
        <v>55</v>
      </c>
      <c r="E31" s="334"/>
      <c r="F31" s="61"/>
      <c r="G31" s="110"/>
      <c r="H31" s="311">
        <f>H30+'[7]462 ritorno 2021 '!$V17</f>
        <v>0.34097222222222223</v>
      </c>
      <c r="I31" s="35"/>
      <c r="J31" s="308" t="s">
        <v>25</v>
      </c>
      <c r="K31" s="92"/>
      <c r="L31" s="92"/>
      <c r="M31" s="312"/>
      <c r="N31" s="97">
        <f>N30+'[7]441 andata 2021'!$CB68</f>
        <v>0.43611111111111106</v>
      </c>
      <c r="O31" s="97">
        <f>O30+'[7]441 andata 2021'!$CB68</f>
        <v>0.58194444444444438</v>
      </c>
      <c r="P31" s="313">
        <f>P30+'[7]441 andata 2021'!$CB68</f>
        <v>0.64444444444444438</v>
      </c>
    </row>
    <row r="32" spans="1:16" s="44" customFormat="1" ht="13.8">
      <c r="A32" s="308" t="s">
        <v>26</v>
      </c>
      <c r="B32" s="309">
        <f>B31+'[7]441 andata 2021'!$CB69</f>
        <v>0.29027777777777775</v>
      </c>
      <c r="C32" s="63"/>
      <c r="D32" s="310" t="s">
        <v>56</v>
      </c>
      <c r="E32" s="10"/>
      <c r="F32" s="66"/>
      <c r="G32" s="92"/>
      <c r="H32" s="311">
        <f>H31+'[7]462 ritorno 2021 '!$V18</f>
        <v>0.34236111111111112</v>
      </c>
      <c r="I32" s="35"/>
      <c r="J32" s="308" t="s">
        <v>26</v>
      </c>
      <c r="K32" s="92"/>
      <c r="L32" s="92"/>
      <c r="M32" s="312"/>
      <c r="N32" s="97">
        <f>N31+'[7]441 andata 2021'!$CB69</f>
        <v>0.43611111111111106</v>
      </c>
      <c r="O32" s="97">
        <f>O31+'[7]441 andata 2021'!$CB69</f>
        <v>0.58194444444444438</v>
      </c>
      <c r="P32" s="313">
        <f>P31+'[7]441 andata 2021'!$CB69</f>
        <v>0.64444444444444438</v>
      </c>
    </row>
    <row r="33" spans="1:17" s="44" customFormat="1" ht="13.8">
      <c r="A33" s="308" t="s">
        <v>27</v>
      </c>
      <c r="B33" s="309">
        <f>B32+'[7]441 andata 2021'!$CB70</f>
        <v>0.29097222222222219</v>
      </c>
      <c r="C33" s="10"/>
      <c r="D33" s="310" t="s">
        <v>57</v>
      </c>
      <c r="E33" s="10"/>
      <c r="F33" s="66"/>
      <c r="G33" s="92"/>
      <c r="H33" s="311">
        <f>H32+'[7]462 ritorno 2021 '!$V19</f>
        <v>0.34305555555555556</v>
      </c>
      <c r="I33" s="35"/>
      <c r="J33" s="308" t="s">
        <v>27</v>
      </c>
      <c r="K33" s="92"/>
      <c r="L33" s="92"/>
      <c r="M33" s="312"/>
      <c r="N33" s="97">
        <f>N32+'[7]441 andata 2021'!$CB70</f>
        <v>0.4368055555555555</v>
      </c>
      <c r="O33" s="97">
        <f>O32+'[7]441 andata 2021'!$CB70</f>
        <v>0.58263888888888882</v>
      </c>
      <c r="P33" s="313">
        <f>P32+'[7]441 andata 2021'!$CB70</f>
        <v>0.64513888888888882</v>
      </c>
    </row>
    <row r="34" spans="1:17" s="44" customFormat="1" ht="13.8">
      <c r="A34" s="308" t="s">
        <v>28</v>
      </c>
      <c r="B34" s="309">
        <f>B33+'[7]441 andata 2021'!$CB71</f>
        <v>0.29236111111111107</v>
      </c>
      <c r="C34" s="10"/>
      <c r="D34" s="310" t="s">
        <v>58</v>
      </c>
      <c r="E34" s="10"/>
      <c r="F34" s="66"/>
      <c r="G34" s="92"/>
      <c r="H34" s="311">
        <f>H33+'[7]462 ritorno 2021 '!$V20</f>
        <v>0.34444444444444444</v>
      </c>
      <c r="I34" s="12"/>
      <c r="J34" s="308" t="s">
        <v>28</v>
      </c>
      <c r="K34" s="92"/>
      <c r="L34" s="92"/>
      <c r="M34" s="312"/>
      <c r="N34" s="97">
        <f>N33+'[7]441 andata 2021'!$CB71</f>
        <v>0.43819444444444439</v>
      </c>
      <c r="O34" s="97">
        <f>O33+'[7]441 andata 2021'!$CB71</f>
        <v>0.5840277777777777</v>
      </c>
      <c r="P34" s="313">
        <f>P33+'[7]441 andata 2021'!$CB71</f>
        <v>0.6465277777777777</v>
      </c>
    </row>
    <row r="35" spans="1:17" s="44" customFormat="1" ht="13.8">
      <c r="A35" s="308" t="s">
        <v>29</v>
      </c>
      <c r="B35" s="309">
        <f>B34+'[7]441 andata 2021'!$CB72</f>
        <v>0.29305555555555551</v>
      </c>
      <c r="C35" s="10"/>
      <c r="D35" s="310" t="s">
        <v>59</v>
      </c>
      <c r="E35" s="10"/>
      <c r="F35" s="66"/>
      <c r="G35" s="92"/>
      <c r="H35" s="311">
        <f>H34+'[7]462 ritorno 2021 '!$V21</f>
        <v>0.34513888888888888</v>
      </c>
      <c r="I35" s="12"/>
      <c r="J35" s="308" t="s">
        <v>29</v>
      </c>
      <c r="K35" s="92"/>
      <c r="L35" s="92"/>
      <c r="M35" s="312"/>
      <c r="N35" s="97">
        <f>N34+'[7]441 andata 2021'!$CB72</f>
        <v>0.43888888888888883</v>
      </c>
      <c r="O35" s="97">
        <f>O34+'[7]441 andata 2021'!$CB72</f>
        <v>0.58472222222222214</v>
      </c>
      <c r="P35" s="313">
        <f>P34+'[7]441 andata 2021'!$CB72</f>
        <v>0.64722222222222214</v>
      </c>
    </row>
    <row r="36" spans="1:17" s="44" customFormat="1" ht="13.8">
      <c r="A36" s="308" t="s">
        <v>30</v>
      </c>
      <c r="B36" s="309">
        <f>B35+'[7]441 andata 2021'!$CB73</f>
        <v>0.29513888888888884</v>
      </c>
      <c r="C36" s="10"/>
      <c r="D36" s="310" t="s">
        <v>60</v>
      </c>
      <c r="E36" s="10"/>
      <c r="F36" s="66"/>
      <c r="G36" s="92"/>
      <c r="H36" s="311">
        <f>H35+'[7]462 ritorno 2021 '!$V22</f>
        <v>0.34583333333333333</v>
      </c>
      <c r="I36" s="12"/>
      <c r="J36" s="308" t="s">
        <v>30</v>
      </c>
      <c r="K36" s="92"/>
      <c r="L36" s="92"/>
      <c r="M36" s="312"/>
      <c r="N36" s="97">
        <f>N35+'[7]441 andata 2021'!$CB73</f>
        <v>0.44097222222222215</v>
      </c>
      <c r="O36" s="97">
        <f>O35+'[7]441 andata 2021'!$CB73</f>
        <v>0.58680555555555547</v>
      </c>
      <c r="P36" s="313">
        <f>P35+'[7]441 andata 2021'!$CB73</f>
        <v>0.64930555555555547</v>
      </c>
    </row>
    <row r="37" spans="1:17" s="44" customFormat="1" ht="13.8">
      <c r="A37" s="317"/>
      <c r="B37" s="318"/>
      <c r="C37" s="10"/>
      <c r="D37" s="310" t="s">
        <v>61</v>
      </c>
      <c r="E37" s="66"/>
      <c r="F37" s="66"/>
      <c r="G37" s="92"/>
      <c r="H37" s="311">
        <f>H36+'[7]462 ritorno 2021 '!$V23</f>
        <v>0.34722222222222221</v>
      </c>
      <c r="I37" s="12"/>
      <c r="J37" s="319"/>
      <c r="K37" s="92"/>
      <c r="L37" s="92"/>
      <c r="M37" s="92"/>
      <c r="N37" s="118"/>
      <c r="O37" s="118"/>
      <c r="P37" s="318"/>
    </row>
    <row r="38" spans="1:17" s="44" customFormat="1" ht="13.8" thickBot="1">
      <c r="A38" s="320"/>
      <c r="B38" s="321"/>
      <c r="C38" s="10"/>
      <c r="D38" s="322" t="s">
        <v>62</v>
      </c>
      <c r="E38" s="323"/>
      <c r="F38" s="240"/>
      <c r="G38" s="243"/>
      <c r="H38" s="324">
        <f>H37+'[7]462 ritorno 2021 '!$V24</f>
        <v>0.34861111111111109</v>
      </c>
      <c r="I38" s="12"/>
      <c r="J38" s="325"/>
      <c r="K38" s="243"/>
      <c r="L38" s="243"/>
      <c r="M38" s="243"/>
      <c r="N38" s="326"/>
      <c r="O38" s="326"/>
      <c r="P38" s="321"/>
    </row>
    <row r="39" spans="1:17" s="44" customFormat="1" ht="13.2">
      <c r="A39" s="327"/>
      <c r="B39" s="35"/>
      <c r="C39" s="10"/>
      <c r="D39" s="328" t="s">
        <v>133</v>
      </c>
      <c r="E39" s="328"/>
      <c r="F39" s="328"/>
      <c r="G39" s="35"/>
      <c r="H39" s="53"/>
      <c r="I39" s="12"/>
      <c r="J39" s="35"/>
      <c r="K39" s="35"/>
      <c r="L39" s="35"/>
      <c r="M39" s="35"/>
      <c r="N39" s="35"/>
      <c r="O39" s="35"/>
      <c r="P39" s="35"/>
    </row>
    <row r="40" spans="1:17" s="44" customFormat="1" ht="13.8" thickBot="1">
      <c r="A40" s="317"/>
      <c r="B40" s="298">
        <v>307</v>
      </c>
      <c r="C40" s="66"/>
      <c r="D40" s="66"/>
      <c r="E40" s="10"/>
      <c r="F40" s="66"/>
      <c r="G40" s="35"/>
      <c r="H40" s="53"/>
      <c r="I40" s="12"/>
      <c r="J40" s="35"/>
      <c r="K40" s="35"/>
      <c r="L40" s="35"/>
      <c r="M40" s="298">
        <v>315</v>
      </c>
      <c r="N40" s="298">
        <v>321</v>
      </c>
      <c r="O40" s="298">
        <v>335</v>
      </c>
      <c r="P40" s="35"/>
      <c r="Q40" s="123"/>
    </row>
    <row r="41" spans="1:17" s="44" customFormat="1" ht="13.8">
      <c r="A41" s="299" t="s">
        <v>31</v>
      </c>
      <c r="B41" s="300">
        <v>0.30763888888888891</v>
      </c>
      <c r="C41" s="35"/>
      <c r="D41" s="35"/>
      <c r="E41" s="10"/>
      <c r="F41" s="66"/>
      <c r="G41" s="35"/>
      <c r="H41" s="35"/>
      <c r="I41" s="12"/>
      <c r="J41" s="299" t="s">
        <v>31</v>
      </c>
      <c r="K41" s="304"/>
      <c r="L41" s="304"/>
      <c r="M41" s="306">
        <v>0.39097222222222222</v>
      </c>
      <c r="N41" s="306">
        <v>0.45347222222222222</v>
      </c>
      <c r="O41" s="307">
        <v>0.59930555555555554</v>
      </c>
      <c r="P41" s="35"/>
    </row>
    <row r="42" spans="1:17" s="44" customFormat="1" ht="13.8">
      <c r="A42" s="308" t="s">
        <v>32</v>
      </c>
      <c r="B42" s="309">
        <f>B41+'[7]441 andata 2021'!$CH20</f>
        <v>0.30833333333333335</v>
      </c>
      <c r="C42" s="35"/>
      <c r="D42" s="35"/>
      <c r="E42" s="10"/>
      <c r="F42" s="66"/>
      <c r="G42" s="35"/>
      <c r="H42" s="35"/>
      <c r="I42" s="12"/>
      <c r="J42" s="308" t="s">
        <v>32</v>
      </c>
      <c r="K42" s="92"/>
      <c r="L42" s="92"/>
      <c r="M42" s="97">
        <f>M41+'[7]441 andata 2021'!$CH20</f>
        <v>0.39166666666666666</v>
      </c>
      <c r="N42" s="97">
        <f>N41+'[7]441 andata 2021'!$CH20</f>
        <v>0.45416666666666666</v>
      </c>
      <c r="O42" s="313">
        <f>O41+'[7]441 andata 2021'!$CH20</f>
        <v>0.6</v>
      </c>
      <c r="P42" s="35"/>
    </row>
    <row r="43" spans="1:17" s="44" customFormat="1" ht="13.8">
      <c r="A43" s="308" t="s">
        <v>33</v>
      </c>
      <c r="B43" s="309">
        <f>B42+'[7]441 andata 2021'!$CH21</f>
        <v>0.3090277777777779</v>
      </c>
      <c r="C43" s="35"/>
      <c r="D43" s="35"/>
      <c r="E43" s="10"/>
      <c r="F43" s="66"/>
      <c r="G43" s="35"/>
      <c r="H43" s="35"/>
      <c r="I43" s="12"/>
      <c r="J43" s="308" t="s">
        <v>33</v>
      </c>
      <c r="K43" s="92"/>
      <c r="L43" s="92"/>
      <c r="M43" s="97">
        <f>M42+'[7]441 andata 2021'!$CH21</f>
        <v>0.39236111111111122</v>
      </c>
      <c r="N43" s="97">
        <f>N42+'[7]441 andata 2021'!$CH21</f>
        <v>0.45486111111111122</v>
      </c>
      <c r="O43" s="313">
        <f>O42+'[7]441 andata 2021'!$CH21</f>
        <v>0.60069444444444453</v>
      </c>
      <c r="P43" s="35"/>
    </row>
    <row r="44" spans="1:17" s="44" customFormat="1" ht="13.8">
      <c r="A44" s="308" t="s">
        <v>34</v>
      </c>
      <c r="B44" s="309">
        <f>B43+'[7]441 andata 2021'!$CH22</f>
        <v>0.30972222222222223</v>
      </c>
      <c r="C44" s="35"/>
      <c r="D44" s="35"/>
      <c r="E44" s="10"/>
      <c r="F44" s="66"/>
      <c r="G44" s="35"/>
      <c r="H44" s="35"/>
      <c r="I44" s="12"/>
      <c r="J44" s="308" t="s">
        <v>34</v>
      </c>
      <c r="K44" s="92"/>
      <c r="L44" s="92"/>
      <c r="M44" s="97">
        <f>M43+'[7]441 andata 2021'!$CH22</f>
        <v>0.39305555555555555</v>
      </c>
      <c r="N44" s="97">
        <f>N43+'[7]441 andata 2021'!$CH22</f>
        <v>0.45555555555555555</v>
      </c>
      <c r="O44" s="313">
        <f>O43+'[7]441 andata 2021'!$CH22</f>
        <v>0.60138888888888886</v>
      </c>
      <c r="P44" s="35"/>
    </row>
    <row r="45" spans="1:17" s="44" customFormat="1" ht="13.8">
      <c r="A45" s="308" t="s">
        <v>35</v>
      </c>
      <c r="B45" s="309">
        <f>B44+'[7]441 andata 2021'!$CH23</f>
        <v>0.31041666666666667</v>
      </c>
      <c r="C45" s="35"/>
      <c r="D45" s="35"/>
      <c r="E45" s="10"/>
      <c r="F45" s="66"/>
      <c r="G45" s="35"/>
      <c r="H45" s="35"/>
      <c r="I45" s="12"/>
      <c r="J45" s="308" t="s">
        <v>35</v>
      </c>
      <c r="K45" s="92"/>
      <c r="L45" s="92"/>
      <c r="M45" s="97">
        <f>M44+'[7]441 andata 2021'!$CH23</f>
        <v>0.39374999999999999</v>
      </c>
      <c r="N45" s="97">
        <f>N44+'[7]441 andata 2021'!$CH23</f>
        <v>0.45624999999999999</v>
      </c>
      <c r="O45" s="313">
        <f>O44+'[7]441 andata 2021'!$CH23</f>
        <v>0.6020833333333333</v>
      </c>
      <c r="P45" s="35"/>
    </row>
    <row r="46" spans="1:17" s="44" customFormat="1" ht="13.8">
      <c r="A46" s="308" t="s">
        <v>25</v>
      </c>
      <c r="B46" s="309">
        <f>B45+'[7]441 andata 2021'!$CH24</f>
        <v>0.31041666666666667</v>
      </c>
      <c r="C46" s="35"/>
      <c r="D46" s="35"/>
      <c r="E46" s="10"/>
      <c r="F46" s="66"/>
      <c r="G46" s="110"/>
      <c r="H46" s="35"/>
      <c r="I46" s="12"/>
      <c r="J46" s="308" t="s">
        <v>25</v>
      </c>
      <c r="K46" s="92"/>
      <c r="L46" s="92"/>
      <c r="M46" s="97">
        <f>M45+'[7]441 andata 2021'!$CH24</f>
        <v>0.39374999999999999</v>
      </c>
      <c r="N46" s="97">
        <f>N45+'[7]441 andata 2021'!$CH24</f>
        <v>0.45624999999999999</v>
      </c>
      <c r="O46" s="313">
        <f>O45+'[7]441 andata 2021'!$CH24</f>
        <v>0.6020833333333333</v>
      </c>
      <c r="P46" s="35"/>
    </row>
    <row r="47" spans="1:17" s="44" customFormat="1" ht="13.8">
      <c r="A47" s="308" t="s">
        <v>36</v>
      </c>
      <c r="B47" s="309">
        <f>B46+'[7]441 andata 2021'!$CH25</f>
        <v>0.3125</v>
      </c>
      <c r="C47" s="35"/>
      <c r="D47" s="35"/>
      <c r="E47" s="110"/>
      <c r="F47" s="110"/>
      <c r="G47" s="110"/>
      <c r="H47" s="35"/>
      <c r="I47" s="12"/>
      <c r="J47" s="308" t="s">
        <v>36</v>
      </c>
      <c r="K47" s="92"/>
      <c r="L47" s="92"/>
      <c r="M47" s="97">
        <f>M46+'[7]441 andata 2021'!$CH25</f>
        <v>0.39583333333333331</v>
      </c>
      <c r="N47" s="97">
        <f>N46+'[7]441 andata 2021'!$CH25</f>
        <v>0.45833333333333331</v>
      </c>
      <c r="O47" s="313">
        <f>O46+'[7]441 andata 2021'!$CH25</f>
        <v>0.60416666666666663</v>
      </c>
      <c r="P47" s="35"/>
    </row>
    <row r="48" spans="1:17" s="44" customFormat="1" ht="13.8">
      <c r="A48" s="308" t="s">
        <v>23</v>
      </c>
      <c r="B48" s="309">
        <f>B47+'[7]441 andata 2021'!$CH26</f>
        <v>0.31388888888888899</v>
      </c>
      <c r="C48" s="35"/>
      <c r="D48" s="35"/>
      <c r="E48" s="110"/>
      <c r="F48" s="110"/>
      <c r="G48" s="110"/>
      <c r="H48" s="35"/>
      <c r="I48" s="12"/>
      <c r="J48" s="308" t="s">
        <v>23</v>
      </c>
      <c r="K48" s="92"/>
      <c r="L48" s="92"/>
      <c r="M48" s="97">
        <f>M47+'[7]441 andata 2021'!$CH26</f>
        <v>0.39722222222222231</v>
      </c>
      <c r="N48" s="97">
        <f>N47+'[7]441 andata 2021'!$CH26</f>
        <v>0.45972222222222231</v>
      </c>
      <c r="O48" s="313">
        <f>O47+'[7]441 andata 2021'!$CH26</f>
        <v>0.60555555555555562</v>
      </c>
      <c r="P48" s="35"/>
    </row>
    <row r="49" spans="1:16" s="44" customFormat="1" ht="13.8">
      <c r="A49" s="308" t="s">
        <v>22</v>
      </c>
      <c r="B49" s="309">
        <f>B48+'[7]441 andata 2021'!$CH27</f>
        <v>0.31458333333333344</v>
      </c>
      <c r="C49" s="35"/>
      <c r="D49" s="35"/>
      <c r="E49" s="37"/>
      <c r="F49" s="37"/>
      <c r="G49" s="37"/>
      <c r="H49" s="35"/>
      <c r="I49" s="12"/>
      <c r="J49" s="308" t="s">
        <v>22</v>
      </c>
      <c r="K49" s="92"/>
      <c r="L49" s="92"/>
      <c r="M49" s="97">
        <f>M48+'[7]441 andata 2021'!$CH27</f>
        <v>0.39791666666666675</v>
      </c>
      <c r="N49" s="97">
        <f>N48+'[7]441 andata 2021'!$CH27</f>
        <v>0.46041666666666675</v>
      </c>
      <c r="O49" s="313">
        <f>O48+'[7]441 andata 2021'!$CH27</f>
        <v>0.60625000000000007</v>
      </c>
      <c r="P49" s="35"/>
    </row>
    <row r="50" spans="1:16" s="44" customFormat="1" ht="13.8">
      <c r="A50" s="308" t="s">
        <v>37</v>
      </c>
      <c r="B50" s="309">
        <f>B49+'[7]441 andata 2021'!$CH28</f>
        <v>0.31458333333333344</v>
      </c>
      <c r="C50" s="35"/>
      <c r="D50" s="35"/>
      <c r="E50" s="37"/>
      <c r="F50" s="37"/>
      <c r="G50" s="37"/>
      <c r="H50" s="35"/>
      <c r="I50" s="12"/>
      <c r="J50" s="308" t="s">
        <v>37</v>
      </c>
      <c r="K50" s="92"/>
      <c r="L50" s="92"/>
      <c r="M50" s="97">
        <f>M49+'[7]441 andata 2021'!$CH28</f>
        <v>0.39791666666666675</v>
      </c>
      <c r="N50" s="97">
        <f>N49+'[7]441 andata 2021'!$CH28</f>
        <v>0.46041666666666675</v>
      </c>
      <c r="O50" s="313">
        <f>O49+'[7]441 andata 2021'!$CH28</f>
        <v>0.60625000000000007</v>
      </c>
      <c r="P50" s="35"/>
    </row>
    <row r="51" spans="1:16" s="44" customFormat="1" ht="13.8">
      <c r="A51" s="308" t="s">
        <v>38</v>
      </c>
      <c r="B51" s="309">
        <f>B50+'[7]441 andata 2021'!$CH29</f>
        <v>0.31527777777777777</v>
      </c>
      <c r="C51" s="35"/>
      <c r="D51" s="35"/>
      <c r="E51" s="37"/>
      <c r="F51" s="37"/>
      <c r="G51" s="37"/>
      <c r="H51" s="35"/>
      <c r="I51" s="12"/>
      <c r="J51" s="308" t="s">
        <v>38</v>
      </c>
      <c r="K51" s="92"/>
      <c r="L51" s="92"/>
      <c r="M51" s="97">
        <f>M50+'[7]441 andata 2021'!$CH29</f>
        <v>0.39861111111111108</v>
      </c>
      <c r="N51" s="97">
        <f>N50+'[7]441 andata 2021'!$CH29</f>
        <v>0.46111111111111108</v>
      </c>
      <c r="O51" s="313">
        <f>O50+'[7]441 andata 2021'!$CH29</f>
        <v>0.6069444444444444</v>
      </c>
      <c r="P51" s="35"/>
    </row>
    <row r="52" spans="1:16" s="44" customFormat="1" ht="13.8">
      <c r="A52" s="308" t="s">
        <v>20</v>
      </c>
      <c r="B52" s="309">
        <f>B51+'[7]441 andata 2021'!$CH30</f>
        <v>0.31666666666666676</v>
      </c>
      <c r="C52" s="35"/>
      <c r="D52" s="35"/>
      <c r="E52" s="37"/>
      <c r="F52" s="37"/>
      <c r="G52" s="37"/>
      <c r="H52" s="35"/>
      <c r="I52" s="12"/>
      <c r="J52" s="308" t="s">
        <v>20</v>
      </c>
      <c r="K52" s="92"/>
      <c r="L52" s="92"/>
      <c r="M52" s="97">
        <f>M51+'[7]441 andata 2021'!$CH30</f>
        <v>0.40000000000000008</v>
      </c>
      <c r="N52" s="97">
        <f>N51+'[7]441 andata 2021'!$CH30</f>
        <v>0.46250000000000008</v>
      </c>
      <c r="O52" s="313">
        <f>O51+'[7]441 andata 2021'!$CH30</f>
        <v>0.60833333333333339</v>
      </c>
      <c r="P52" s="35"/>
    </row>
    <row r="53" spans="1:16" s="44" customFormat="1" ht="13.8">
      <c r="A53" s="308" t="s">
        <v>20</v>
      </c>
      <c r="B53" s="309">
        <f>B52+'[7]441 andata 2021'!$CH31</f>
        <v>0.3173611111111112</v>
      </c>
      <c r="C53" s="35"/>
      <c r="D53" s="35"/>
      <c r="E53" s="37"/>
      <c r="F53" s="37"/>
      <c r="G53" s="37"/>
      <c r="H53" s="35"/>
      <c r="I53" s="12"/>
      <c r="J53" s="308" t="s">
        <v>20</v>
      </c>
      <c r="K53" s="92"/>
      <c r="L53" s="92"/>
      <c r="M53" s="97">
        <f>M52+'[7]441 andata 2021'!$CH31</f>
        <v>0.40069444444444452</v>
      </c>
      <c r="N53" s="97">
        <f>N52+'[7]441 andata 2021'!$CH31</f>
        <v>0.46319444444444452</v>
      </c>
      <c r="O53" s="313">
        <f>O52+'[7]441 andata 2021'!$CH31</f>
        <v>0.60902777777777783</v>
      </c>
      <c r="P53" s="35"/>
    </row>
    <row r="54" spans="1:16" s="44" customFormat="1" ht="13.8">
      <c r="A54" s="308" t="s">
        <v>19</v>
      </c>
      <c r="B54" s="309">
        <f>B53+'[7]441 andata 2021'!$CH32</f>
        <v>0.31805555555555565</v>
      </c>
      <c r="C54" s="35"/>
      <c r="D54" s="35"/>
      <c r="E54" s="67"/>
      <c r="F54" s="67"/>
      <c r="G54" s="67"/>
      <c r="H54" s="35"/>
      <c r="I54" s="35"/>
      <c r="J54" s="308" t="s">
        <v>19</v>
      </c>
      <c r="K54" s="92"/>
      <c r="L54" s="92"/>
      <c r="M54" s="97">
        <f>M53+'[7]441 andata 2021'!$CH32</f>
        <v>0.40138888888888896</v>
      </c>
      <c r="N54" s="97">
        <f>N53+'[7]441 andata 2021'!$CH32</f>
        <v>0.46388888888888896</v>
      </c>
      <c r="O54" s="313">
        <f>O53+'[7]441 andata 2021'!$CH32</f>
        <v>0.60972222222222228</v>
      </c>
      <c r="P54" s="35"/>
    </row>
    <row r="55" spans="1:16" s="44" customFormat="1" ht="13.8">
      <c r="A55" s="308" t="s">
        <v>39</v>
      </c>
      <c r="B55" s="309">
        <f>B54+'[7]441 andata 2021'!$CH33</f>
        <v>0.31875000000000009</v>
      </c>
      <c r="C55" s="35"/>
      <c r="D55" s="35"/>
      <c r="E55" s="67"/>
      <c r="F55" s="67"/>
      <c r="G55" s="67"/>
      <c r="H55" s="35"/>
      <c r="I55" s="35"/>
      <c r="J55" s="308" t="s">
        <v>39</v>
      </c>
      <c r="K55" s="92"/>
      <c r="L55" s="92"/>
      <c r="M55" s="97">
        <f>M54+'[7]441 andata 2021'!$CH33</f>
        <v>0.4020833333333334</v>
      </c>
      <c r="N55" s="97">
        <f>N54+'[7]441 andata 2021'!$CH33</f>
        <v>0.4645833333333334</v>
      </c>
      <c r="O55" s="313">
        <f>O54+'[7]441 andata 2021'!$CH33</f>
        <v>0.61041666666666672</v>
      </c>
      <c r="P55" s="35"/>
    </row>
    <row r="56" spans="1:16" s="44" customFormat="1" ht="13.8">
      <c r="A56" s="308" t="s">
        <v>17</v>
      </c>
      <c r="B56" s="309">
        <f>B55+'[7]441 andata 2021'!$CH34</f>
        <v>0.31944444444444464</v>
      </c>
      <c r="C56" s="35"/>
      <c r="D56" s="35"/>
      <c r="E56" s="67"/>
      <c r="F56" s="67"/>
      <c r="G56" s="67"/>
      <c r="H56" s="35"/>
      <c r="I56" s="35"/>
      <c r="J56" s="308" t="s">
        <v>17</v>
      </c>
      <c r="K56" s="92"/>
      <c r="L56" s="92"/>
      <c r="M56" s="97">
        <f>M55+'[7]441 andata 2021'!$CH34</f>
        <v>0.40277777777777796</v>
      </c>
      <c r="N56" s="97">
        <f>N55+'[7]441 andata 2021'!$CH34</f>
        <v>0.46527777777777796</v>
      </c>
      <c r="O56" s="313">
        <f>O55+'[7]441 andata 2021'!$CH34</f>
        <v>0.61111111111111127</v>
      </c>
      <c r="P56" s="35"/>
    </row>
    <row r="57" spans="1:16" s="44" customFormat="1" ht="13.8">
      <c r="A57" s="308" t="s">
        <v>16</v>
      </c>
      <c r="B57" s="309">
        <f>B56+'[7]441 andata 2021'!$CH35</f>
        <v>0.32013888888888908</v>
      </c>
      <c r="C57" s="35"/>
      <c r="D57" s="35"/>
      <c r="E57" s="67"/>
      <c r="F57" s="67"/>
      <c r="G57" s="67"/>
      <c r="H57" s="35"/>
      <c r="I57" s="35"/>
      <c r="J57" s="308" t="s">
        <v>16</v>
      </c>
      <c r="K57" s="92"/>
      <c r="L57" s="92"/>
      <c r="M57" s="97">
        <f>M56+'[7]441 andata 2021'!$CH35</f>
        <v>0.4034722222222224</v>
      </c>
      <c r="N57" s="97">
        <f>N56+'[7]441 andata 2021'!$CH35</f>
        <v>0.4659722222222224</v>
      </c>
      <c r="O57" s="313">
        <f>O56+'[7]441 andata 2021'!$CH35</f>
        <v>0.61180555555555571</v>
      </c>
      <c r="P57" s="35"/>
    </row>
    <row r="58" spans="1:16" s="44" customFormat="1" ht="13.8">
      <c r="A58" s="308" t="s">
        <v>40</v>
      </c>
      <c r="B58" s="309">
        <f>B57+'[7]441 andata 2021'!$CH36</f>
        <v>0.32083333333333341</v>
      </c>
      <c r="C58" s="35"/>
      <c r="D58" s="35"/>
      <c r="E58" s="67"/>
      <c r="F58" s="67"/>
      <c r="G58" s="67"/>
      <c r="H58" s="35"/>
      <c r="I58" s="35"/>
      <c r="J58" s="308" t="s">
        <v>40</v>
      </c>
      <c r="K58" s="92"/>
      <c r="L58" s="92"/>
      <c r="M58" s="97">
        <f>M57+'[7]441 andata 2021'!$CH36</f>
        <v>0.40416666666666673</v>
      </c>
      <c r="N58" s="97">
        <f>N57+'[7]441 andata 2021'!$CH36</f>
        <v>0.46666666666666673</v>
      </c>
      <c r="O58" s="313">
        <f>O57+'[7]441 andata 2021'!$CH36</f>
        <v>0.61250000000000004</v>
      </c>
      <c r="P58" s="35"/>
    </row>
    <row r="59" spans="1:16" s="44" customFormat="1" ht="13.8">
      <c r="A59" s="308" t="s">
        <v>41</v>
      </c>
      <c r="B59" s="309">
        <f>B58+'[7]441 andata 2021'!$CH37</f>
        <v>0.32291666666666685</v>
      </c>
      <c r="C59" s="35"/>
      <c r="D59" s="35"/>
      <c r="E59" s="35"/>
      <c r="F59" s="35"/>
      <c r="G59" s="35"/>
      <c r="H59" s="35"/>
      <c r="I59" s="35"/>
      <c r="J59" s="308" t="s">
        <v>41</v>
      </c>
      <c r="K59" s="92"/>
      <c r="L59" s="92"/>
      <c r="M59" s="97">
        <f>M58+'[7]441 andata 2021'!$CH37</f>
        <v>0.40625000000000017</v>
      </c>
      <c r="N59" s="97">
        <f>N58+'[7]441 andata 2021'!$CH37</f>
        <v>0.46875000000000017</v>
      </c>
      <c r="O59" s="313">
        <f>O58+'[7]441 andata 2021'!$CH37</f>
        <v>0.61458333333333348</v>
      </c>
      <c r="P59" s="35"/>
    </row>
    <row r="60" spans="1:16" s="44" customFormat="1" ht="14.4" thickBot="1">
      <c r="A60" s="329" t="s">
        <v>13</v>
      </c>
      <c r="B60" s="330">
        <f>B59+'[7]441 andata 2021'!$CH38</f>
        <v>0.32430555555555574</v>
      </c>
      <c r="C60" s="35"/>
      <c r="D60" s="35"/>
      <c r="E60" s="35"/>
      <c r="F60" s="35"/>
      <c r="G60" s="35"/>
      <c r="H60" s="35"/>
      <c r="I60" s="35"/>
      <c r="J60" s="329" t="s">
        <v>13</v>
      </c>
      <c r="K60" s="243"/>
      <c r="L60" s="243"/>
      <c r="M60" s="331">
        <f>M59+'[7]441 andata 2021'!$CH38</f>
        <v>0.40763888888888905</v>
      </c>
      <c r="N60" s="331">
        <f>N59+'[7]441 andata 2021'!$CH38</f>
        <v>0.47013888888888905</v>
      </c>
      <c r="O60" s="324">
        <f>O59+'[7]441 andata 2021'!$CH38</f>
        <v>0.61597222222222237</v>
      </c>
      <c r="P60" s="35"/>
    </row>
    <row r="61" spans="1:16" s="44" customFormat="1" ht="13.2">
      <c r="A61" s="116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s="44" customFormat="1" ht="13.2">
      <c r="A62" s="9"/>
      <c r="B62" s="35"/>
      <c r="C62" s="35"/>
      <c r="E62" s="35"/>
      <c r="F62" s="35"/>
      <c r="G62" s="35"/>
    </row>
    <row r="63" spans="1:16" s="44" customFormat="1" ht="13.2">
      <c r="A63" s="9"/>
      <c r="B63" s="35"/>
      <c r="C63" s="35"/>
      <c r="D63" s="35"/>
      <c r="E63" s="35"/>
      <c r="F63" s="35"/>
      <c r="G63" s="35"/>
    </row>
    <row r="64" spans="1:16" s="44" customFormat="1" ht="13.2">
      <c r="A64" s="9"/>
      <c r="B64" s="35"/>
      <c r="C64" s="35"/>
      <c r="D64" s="35"/>
      <c r="E64" s="35"/>
      <c r="F64" s="35"/>
      <c r="G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1:8" s="44" customFormat="1" ht="13.2">
      <c r="A97" s="9"/>
      <c r="B97" s="35"/>
      <c r="C97" s="35"/>
      <c r="D97" s="35"/>
      <c r="E97" s="35"/>
      <c r="F97" s="35"/>
      <c r="G97" s="35"/>
      <c r="H97" s="35"/>
    </row>
    <row r="98" spans="1:8" s="44" customFormat="1" ht="13.2">
      <c r="A98" s="9"/>
      <c r="B98" s="35"/>
      <c r="C98" s="35"/>
      <c r="D98" s="35"/>
      <c r="E98" s="35"/>
      <c r="F98" s="35"/>
      <c r="G98" s="35"/>
      <c r="H98" s="35"/>
    </row>
    <row r="99" spans="1:8" s="44" customFormat="1" ht="13.2">
      <c r="A99" s="9"/>
      <c r="B99" s="35"/>
      <c r="C99" s="35"/>
      <c r="D99" s="35"/>
      <c r="E99" s="35"/>
      <c r="F99" s="35"/>
      <c r="G99" s="35"/>
      <c r="H99" s="35"/>
    </row>
    <row r="100" spans="1:8" s="44" customFormat="1" ht="13.2">
      <c r="A100" s="9"/>
      <c r="B100" s="35"/>
      <c r="C100" s="35"/>
      <c r="D100" s="35"/>
      <c r="E100" s="35"/>
      <c r="F100" s="35"/>
      <c r="G100" s="35"/>
      <c r="H100" s="35"/>
    </row>
    <row r="101" spans="1:8" s="44" customFormat="1" ht="13.2">
      <c r="A101" s="9"/>
      <c r="B101" s="35"/>
      <c r="C101" s="35"/>
    </row>
    <row r="102" spans="1:8" s="44" customFormat="1" ht="13.2">
      <c r="A102" s="9"/>
      <c r="B102" s="35"/>
      <c r="C102" s="35"/>
    </row>
  </sheetData>
  <conditionalFormatting sqref="I7">
    <cfRule type="cellIs" dxfId="23" priority="1" stopIfTrue="1" operator="greaterThan">
      <formula>0.334027777777778</formula>
    </cfRule>
    <cfRule type="cellIs" dxfId="22" priority="2" stopIfTrue="1" operator="between">
      <formula>0.305555555555556</formula>
      <formula>0.333333333333333</formula>
    </cfRule>
    <cfRule type="cellIs" dxfId="21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5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T101"/>
  <sheetViews>
    <sheetView zoomScale="120" zoomScaleNormal="120" workbookViewId="0">
      <selection activeCell="A2" sqref="A2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7" width="8.109375" style="44" customWidth="1"/>
    <col min="8" max="8" width="7.6640625" style="44" customWidth="1"/>
    <col min="9" max="11" width="8.109375" style="44" customWidth="1"/>
    <col min="12" max="12" width="6.44140625" style="44" customWidth="1"/>
    <col min="13" max="13" width="6.5546875" style="44" customWidth="1"/>
    <col min="14" max="14" width="2.5546875" style="44" customWidth="1"/>
    <col min="15" max="46" width="10.88671875" style="44" customWidth="1"/>
    <col min="47" max="16384" width="9.109375" style="9"/>
  </cols>
  <sheetData>
    <row r="1" spans="1:18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  <c r="K1" s="9"/>
    </row>
    <row r="2" spans="1:18" ht="24.6">
      <c r="A2" s="412">
        <v>5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  <c r="K2" s="9"/>
    </row>
    <row r="3" spans="1:18" ht="13.2">
      <c r="A3" s="40" t="s">
        <v>140</v>
      </c>
      <c r="B3" s="19">
        <v>0.24305555555555555</v>
      </c>
      <c r="C3" s="20">
        <v>0.44097222222222227</v>
      </c>
      <c r="D3" s="19">
        <f>C3</f>
        <v>0.44097222222222227</v>
      </c>
      <c r="E3" s="20">
        <v>0.57638888888888895</v>
      </c>
      <c r="F3" s="19">
        <f>E3</f>
        <v>0.57638888888888895</v>
      </c>
      <c r="G3" s="27">
        <v>0.70833333333333337</v>
      </c>
      <c r="H3" s="19">
        <v>0</v>
      </c>
      <c r="I3" s="20">
        <v>0</v>
      </c>
      <c r="J3" s="9"/>
      <c r="K3" s="9"/>
      <c r="L3" s="49">
        <f>IF(OR(AND(C3&gt;0.91666667,C3&lt;=0.99930556),AND(C3&lt;=0,C3&lt;0.22916667)),IF(C3=0,1-0.91666667,0.91666667),0)</f>
        <v>0</v>
      </c>
      <c r="M3" s="49">
        <f>IF(OR(AND(F3&gt;0.91666667,F3&lt;=0.99930556),AND(F3&lt;=0,F3&lt;0.22916667)),1-F3,0)</f>
        <v>0</v>
      </c>
      <c r="N3" s="49">
        <f>IF(OR(AND(G3&gt;0.91666667,G3&lt;=0.99930556),AND(G3&lt;=0,G3&lt;0.22916667)),G3-0.91666667,0)</f>
        <v>0</v>
      </c>
      <c r="O3" s="49">
        <f xml:space="preserve">      IF(AND(B6=0,C6=0),0,                        IF(OR(AND(C6&gt;0.91666667,C6&lt;=0.99930556),AND(C6&lt;=0,C6&lt;0.22916667)),C6-0.916666666666667,0))</f>
        <v>0</v>
      </c>
      <c r="P3" s="49">
        <f xml:space="preserve">      IF(AND(B6=0,C6=0),0,                        IF(OR(AND(B6&gt;0.91666667,B6&lt;=0.999),AND(B6&lt;=0,B6&lt;0.22916667)),B6-0.916666666666667,0))</f>
        <v>0</v>
      </c>
      <c r="Q3" s="5">
        <f>SUM(L3:P3)</f>
        <v>0</v>
      </c>
      <c r="R3" s="50">
        <f>ROUND((Q3*1440)*10/100,0)</f>
        <v>0</v>
      </c>
    </row>
    <row r="4" spans="1:18" ht="15.75" customHeight="1" thickBot="1">
      <c r="A4" s="39" t="s">
        <v>10</v>
      </c>
      <c r="B4" s="3"/>
      <c r="C4" s="4">
        <f>IF(B3&gt;C3,C3+1-B3,C3-B3)</f>
        <v>0.19791666666666671</v>
      </c>
      <c r="D4" s="3"/>
      <c r="E4" s="4">
        <f>IF(E3&lt;D3,E3+1-D3,E3-D3)</f>
        <v>0.13541666666666669</v>
      </c>
      <c r="F4" s="3"/>
      <c r="G4" s="4">
        <f>IF(F3&gt;G3,G3+1-F3,G3-F3)</f>
        <v>0.13194444444444442</v>
      </c>
      <c r="H4" s="2"/>
      <c r="I4" s="38">
        <f>I3-H3</f>
        <v>0</v>
      </c>
      <c r="J4" s="9"/>
      <c r="K4" s="9"/>
      <c r="L4" s="1"/>
      <c r="M4" s="5">
        <f>IF(AND(G3&gt;0,G3&lt;0.229166666666667),IF(OR(F3&gt;G3,F3=0),G3,G3-F3),0)</f>
        <v>0</v>
      </c>
      <c r="N4" s="5">
        <f>IF(AND(C6&gt;0,C6&lt;0.229166666666667),IF(OR(B6&gt;C6,B6=0),C6,C6-B6),0)</f>
        <v>0</v>
      </c>
      <c r="O4" s="43"/>
      <c r="P4" s="43"/>
      <c r="Q4" s="5">
        <f>SUM(L4:N4)</f>
        <v>0</v>
      </c>
      <c r="R4" s="50">
        <f>ROUND((Q4*1440)*40/100,0)</f>
        <v>0</v>
      </c>
    </row>
    <row r="5" spans="1:18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  <c r="K5" s="45"/>
    </row>
    <row r="6" spans="1:18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0.24305555555555555</v>
      </c>
      <c r="I6" s="16">
        <f>G3</f>
        <v>0.70833333333333337</v>
      </c>
      <c r="J6" s="6">
        <f>IF(H6&gt;I6,I6+1-H6,I6-H6)</f>
        <v>0.46527777777777779</v>
      </c>
      <c r="K6" s="5"/>
    </row>
    <row r="7" spans="1:18" ht="13.8" thickBot="1">
      <c r="A7" s="411" t="s">
        <v>126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0.32986111111111116</v>
      </c>
      <c r="J7" s="8">
        <f>J6*1440+R2+R3</f>
        <v>670</v>
      </c>
      <c r="K7" s="45"/>
    </row>
    <row r="8" spans="1:18" ht="12" thickBot="1">
      <c r="A8" s="51"/>
      <c r="B8" s="36"/>
      <c r="C8" s="36"/>
      <c r="D8" s="36"/>
      <c r="E8" s="36"/>
      <c r="F8" s="36"/>
      <c r="G8" s="36"/>
      <c r="H8" s="36"/>
      <c r="I8" s="8">
        <f>I7*1440+R3+R4</f>
        <v>475.00000000000006</v>
      </c>
      <c r="J8" s="45"/>
      <c r="K8" s="45"/>
    </row>
    <row r="9" spans="1:18" s="44" customFormat="1" ht="13.8" thickBot="1">
      <c r="A9" s="335" t="s">
        <v>127</v>
      </c>
      <c r="B9" s="336"/>
      <c r="C9" s="336"/>
      <c r="D9" s="337"/>
      <c r="E9" s="338"/>
      <c r="F9" s="339"/>
      <c r="G9" s="54"/>
      <c r="H9" s="54"/>
      <c r="I9" s="54"/>
      <c r="J9" s="15"/>
      <c r="K9" s="15"/>
    </row>
    <row r="10" spans="1:18" s="44" customFormat="1" ht="13.8" thickBot="1">
      <c r="A10" s="228" t="s">
        <v>83</v>
      </c>
      <c r="B10" s="115"/>
      <c r="C10" s="106"/>
      <c r="D10" s="103"/>
      <c r="E10" s="103"/>
      <c r="F10" s="104"/>
      <c r="G10" s="1"/>
      <c r="H10" s="1"/>
      <c r="I10" s="54"/>
      <c r="J10" s="15"/>
      <c r="K10" s="15"/>
    </row>
    <row r="11" spans="1:18" s="44" customFormat="1" ht="13.8" thickBot="1">
      <c r="A11" s="228" t="s">
        <v>84</v>
      </c>
      <c r="B11" s="117">
        <v>0.4375</v>
      </c>
      <c r="C11" s="117">
        <v>0.57638888888888895</v>
      </c>
      <c r="D11" s="103"/>
      <c r="E11" s="103"/>
      <c r="F11" s="104"/>
      <c r="G11" s="1"/>
      <c r="H11" s="1"/>
      <c r="I11" s="54"/>
      <c r="J11" s="15"/>
      <c r="K11" s="15"/>
    </row>
    <row r="12" spans="1:18" s="44" customFormat="1" ht="13.8" thickBot="1">
      <c r="A12" s="228" t="s">
        <v>85</v>
      </c>
      <c r="B12" s="105"/>
      <c r="C12" s="105"/>
      <c r="D12" s="107"/>
      <c r="E12" s="229"/>
      <c r="F12" s="230"/>
      <c r="G12" s="1"/>
      <c r="H12" s="1"/>
      <c r="I12" s="33"/>
      <c r="J12" s="15"/>
      <c r="K12" s="15"/>
    </row>
    <row r="13" spans="1:18" s="44" customFormat="1" ht="13.8" thickBot="1">
      <c r="A13" s="228" t="s">
        <v>86</v>
      </c>
      <c r="B13" s="103"/>
      <c r="C13" s="103"/>
      <c r="D13" s="103"/>
      <c r="E13" s="103"/>
      <c r="F13" s="106"/>
      <c r="G13" s="1"/>
      <c r="H13" s="1"/>
      <c r="I13" s="33"/>
      <c r="J13" s="14"/>
      <c r="K13" s="14"/>
    </row>
    <row r="14" spans="1:18" s="44" customFormat="1" ht="13.8" thickBot="1">
      <c r="A14" s="228" t="s">
        <v>87</v>
      </c>
      <c r="B14" s="103"/>
      <c r="C14" s="103"/>
      <c r="D14" s="103"/>
      <c r="E14" s="103"/>
      <c r="F14" s="106"/>
      <c r="G14" s="1"/>
      <c r="H14" s="1"/>
      <c r="I14" s="33"/>
      <c r="J14" s="14"/>
      <c r="K14" s="14"/>
    </row>
    <row r="15" spans="1:18" s="44" customFormat="1" ht="13.8" thickBot="1">
      <c r="A15" s="228" t="s">
        <v>88</v>
      </c>
      <c r="B15" s="103"/>
      <c r="C15" s="103"/>
      <c r="D15" s="103"/>
      <c r="E15" s="117"/>
      <c r="F15" s="104"/>
      <c r="G15" s="1"/>
      <c r="H15" s="33"/>
      <c r="I15" s="14"/>
    </row>
    <row r="16" spans="1:18" s="44" customFormat="1" ht="13.8" thickBot="1">
      <c r="A16" s="56"/>
      <c r="B16" s="57"/>
      <c r="C16" s="61"/>
      <c r="D16" s="48"/>
      <c r="E16" s="62"/>
      <c r="F16" s="63"/>
      <c r="G16" s="119">
        <v>308</v>
      </c>
      <c r="H16" s="119">
        <v>314</v>
      </c>
      <c r="I16" s="119">
        <v>318</v>
      </c>
      <c r="J16" s="119">
        <v>338</v>
      </c>
      <c r="K16" s="119"/>
    </row>
    <row r="17" spans="1:11" s="44" customFormat="1" ht="15.6">
      <c r="A17" s="79" t="s">
        <v>42</v>
      </c>
      <c r="B17" s="66"/>
      <c r="C17" s="65"/>
      <c r="D17" s="60" t="s">
        <v>13</v>
      </c>
      <c r="E17" s="185"/>
      <c r="F17" s="185"/>
      <c r="G17" s="231">
        <v>0.29791666666666666</v>
      </c>
      <c r="H17" s="231">
        <v>0.34722222222222227</v>
      </c>
      <c r="I17" s="351">
        <v>0.38125000000000003</v>
      </c>
      <c r="J17" s="232">
        <v>0.58958333333333335</v>
      </c>
      <c r="K17" s="88"/>
    </row>
    <row r="18" spans="1:11" s="44" customFormat="1" ht="13.5" customHeight="1">
      <c r="A18" s="80" t="s">
        <v>43</v>
      </c>
      <c r="B18" s="66"/>
      <c r="C18" s="65"/>
      <c r="D18" s="58" t="s">
        <v>14</v>
      </c>
      <c r="E18" s="45"/>
      <c r="F18" s="45"/>
      <c r="G18" s="77">
        <f>G17+'[7]441 ritorno 2021'!$CA19</f>
        <v>0.2986111111111111</v>
      </c>
      <c r="H18" s="77">
        <f>H17+'[7]441 andata 2021'!$CB56</f>
        <v>0.34791666666666671</v>
      </c>
      <c r="I18" s="77">
        <f>I17+'[7]441 andata 2021'!$CB56</f>
        <v>0.38194444444444448</v>
      </c>
      <c r="J18" s="233">
        <f>J17+'[7]441 andata 2021'!$CB56</f>
        <v>0.59027777777777779</v>
      </c>
      <c r="K18" s="88"/>
    </row>
    <row r="19" spans="1:11" s="44" customFormat="1" ht="15.6">
      <c r="A19" s="80" t="s">
        <v>44</v>
      </c>
      <c r="B19" s="66"/>
      <c r="C19" s="65"/>
      <c r="D19" s="58" t="s">
        <v>15</v>
      </c>
      <c r="E19" s="45"/>
      <c r="F19" s="45"/>
      <c r="G19" s="77">
        <f>G18+'[7]441 ritorno 2021'!$CA20</f>
        <v>0.3</v>
      </c>
      <c r="H19" s="77">
        <f>H18+'[7]441 andata 2021'!$CB57</f>
        <v>0.34930555555555559</v>
      </c>
      <c r="I19" s="77">
        <f>I18+'[7]441 andata 2021'!$CB57</f>
        <v>0.38333333333333336</v>
      </c>
      <c r="J19" s="233">
        <f>J18+'[7]441 andata 2021'!$CB57</f>
        <v>0.59166666666666667</v>
      </c>
      <c r="K19" s="88"/>
    </row>
    <row r="20" spans="1:11" s="44" customFormat="1" ht="14.4">
      <c r="A20" s="81" t="s">
        <v>45</v>
      </c>
      <c r="B20" s="66"/>
      <c r="C20" s="65"/>
      <c r="D20" s="58" t="s">
        <v>16</v>
      </c>
      <c r="E20" s="45"/>
      <c r="F20" s="45"/>
      <c r="G20" s="77">
        <f>G19+'[7]441 ritorno 2021'!$CA21</f>
        <v>0.30138888888888887</v>
      </c>
      <c r="H20" s="77">
        <f>H19+'[7]441 andata 2021'!$CB58</f>
        <v>0.35069444444444448</v>
      </c>
      <c r="I20" s="77">
        <f>I19+'[7]441 andata 2021'!$CB58</f>
        <v>0.38472222222222224</v>
      </c>
      <c r="J20" s="233">
        <f>J19+'[7]441 andata 2021'!$CB58</f>
        <v>0.59305555555555556</v>
      </c>
      <c r="K20" s="88"/>
    </row>
    <row r="21" spans="1:11" s="44" customFormat="1" ht="14.4">
      <c r="A21" s="81" t="s">
        <v>46</v>
      </c>
      <c r="B21" s="66"/>
      <c r="C21" s="65"/>
      <c r="D21" s="58" t="s">
        <v>17</v>
      </c>
      <c r="E21" s="45"/>
      <c r="F21" s="45"/>
      <c r="G21" s="77">
        <f>G20+'[7]441 ritorno 2021'!$CA22</f>
        <v>0.30277777777777776</v>
      </c>
      <c r="H21" s="77">
        <f>H20+'[7]441 andata 2021'!$CB59</f>
        <v>0.35208333333333336</v>
      </c>
      <c r="I21" s="77">
        <f>I20+'[7]441 andata 2021'!$CB59</f>
        <v>0.38611111111111113</v>
      </c>
      <c r="J21" s="233">
        <f>J20+'[7]441 andata 2021'!$CB59</f>
        <v>0.59444444444444444</v>
      </c>
      <c r="K21" s="88"/>
    </row>
    <row r="22" spans="1:11" s="44" customFormat="1" ht="14.4">
      <c r="A22" s="81" t="s">
        <v>47</v>
      </c>
      <c r="B22" s="66"/>
      <c r="C22" s="65"/>
      <c r="D22" s="58" t="s">
        <v>18</v>
      </c>
      <c r="E22" s="45"/>
      <c r="F22" s="45"/>
      <c r="G22" s="77">
        <f>G21+'[7]441 ritorno 2021'!$CA23</f>
        <v>0.3034722222222222</v>
      </c>
      <c r="H22" s="77">
        <f>H21+'[7]441 andata 2021'!$CB60</f>
        <v>0.3527777777777778</v>
      </c>
      <c r="I22" s="77">
        <f>I21+'[7]441 andata 2021'!$CB60</f>
        <v>0.38680555555555557</v>
      </c>
      <c r="J22" s="233">
        <f>J21+'[7]441 andata 2021'!$CB60</f>
        <v>0.59513888888888888</v>
      </c>
      <c r="K22" s="88"/>
    </row>
    <row r="23" spans="1:11" s="44" customFormat="1" ht="14.4">
      <c r="A23" s="83" t="s">
        <v>48</v>
      </c>
      <c r="B23" s="84"/>
      <c r="C23" s="66"/>
      <c r="D23" s="58" t="s">
        <v>19</v>
      </c>
      <c r="E23" s="45"/>
      <c r="F23" s="45"/>
      <c r="G23" s="77">
        <f>G22+'[7]441 ritorno 2021'!$CA24</f>
        <v>0.3034722222222222</v>
      </c>
      <c r="H23" s="77">
        <f>H22+'[7]441 andata 2021'!$CB61</f>
        <v>0.3527777777777778</v>
      </c>
      <c r="I23" s="77">
        <f>I22+'[7]441 andata 2021'!$CB61</f>
        <v>0.38680555555555557</v>
      </c>
      <c r="J23" s="233">
        <f>J22+'[7]441 andata 2021'!$CB61</f>
        <v>0.59513888888888888</v>
      </c>
      <c r="K23" s="88"/>
    </row>
    <row r="24" spans="1:11" s="44" customFormat="1" ht="14.4">
      <c r="A24" s="81" t="s">
        <v>49</v>
      </c>
      <c r="B24" s="66"/>
      <c r="C24" s="65"/>
      <c r="D24" s="58" t="s">
        <v>20</v>
      </c>
      <c r="E24" s="45"/>
      <c r="F24" s="45"/>
      <c r="G24" s="77">
        <f>G23+'[7]441 ritorno 2021'!$CA25</f>
        <v>0.30624999999999997</v>
      </c>
      <c r="H24" s="350">
        <f>H23+'[7]441 andata 2021'!$CB62</f>
        <v>0.35555555555555557</v>
      </c>
      <c r="I24" s="77">
        <f>I23+'[7]441 andata 2021'!$CB62</f>
        <v>0.38958333333333334</v>
      </c>
      <c r="J24" s="233">
        <f>J23+'[7]441 andata 2021'!$CB62</f>
        <v>0.59791666666666665</v>
      </c>
      <c r="K24" s="88"/>
    </row>
    <row r="25" spans="1:11" s="44" customFormat="1" ht="14.4">
      <c r="A25" s="81" t="s">
        <v>50</v>
      </c>
      <c r="B25" s="66"/>
      <c r="C25" s="65"/>
      <c r="D25" s="58" t="s">
        <v>20</v>
      </c>
      <c r="E25" s="45"/>
      <c r="F25" s="45"/>
      <c r="G25" s="77">
        <f>G24+'[7]441 ritorno 2021'!$CA26</f>
        <v>0.30694444444444441</v>
      </c>
      <c r="H25" s="77"/>
      <c r="I25" s="77">
        <f>I24+'[7]441 andata 2021'!$CB63</f>
        <v>0.39027777777777778</v>
      </c>
      <c r="J25" s="233">
        <f>J24+'[7]441 andata 2021'!$CB63</f>
        <v>0.59861111111111109</v>
      </c>
      <c r="K25" s="88"/>
    </row>
    <row r="26" spans="1:11" s="44" customFormat="1" ht="14.4">
      <c r="A26" s="81" t="s">
        <v>51</v>
      </c>
      <c r="B26" s="66"/>
      <c r="C26" s="65"/>
      <c r="D26" s="58" t="s">
        <v>21</v>
      </c>
      <c r="E26" s="45"/>
      <c r="F26" s="45"/>
      <c r="G26" s="77">
        <f>G25+'[7]441 ritorno 2021'!$CA27</f>
        <v>0.30763888888888885</v>
      </c>
      <c r="H26" s="77"/>
      <c r="I26" s="77">
        <f>I25+'[7]441 andata 2021'!$CB64</f>
        <v>0.39097222222222222</v>
      </c>
      <c r="J26" s="233">
        <f>J25+'[7]441 andata 2021'!$CB64</f>
        <v>0.59930555555555554</v>
      </c>
      <c r="K26" s="88"/>
    </row>
    <row r="27" spans="1:11" s="44" customFormat="1" ht="14.4">
      <c r="A27" s="81" t="s">
        <v>52</v>
      </c>
      <c r="B27" s="66"/>
      <c r="C27" s="65"/>
      <c r="D27" s="58" t="s">
        <v>22</v>
      </c>
      <c r="E27" s="45"/>
      <c r="F27" s="45"/>
      <c r="G27" s="77">
        <f>G26+'[7]441 ritorno 2021'!$CA28</f>
        <v>0.30833333333333329</v>
      </c>
      <c r="H27" s="77"/>
      <c r="I27" s="77">
        <f>I26+'[7]441 andata 2021'!$CB65</f>
        <v>0.39166666666666666</v>
      </c>
      <c r="J27" s="233">
        <f>J26+'[7]441 andata 2021'!$CB65</f>
        <v>0.6</v>
      </c>
      <c r="K27" s="88"/>
    </row>
    <row r="28" spans="1:11" s="44" customFormat="1" ht="14.4">
      <c r="A28" s="81" t="s">
        <v>53</v>
      </c>
      <c r="B28" s="66"/>
      <c r="C28" s="65"/>
      <c r="D28" s="58" t="s">
        <v>23</v>
      </c>
      <c r="E28" s="45"/>
      <c r="F28" s="45"/>
      <c r="G28" s="77">
        <f>G27+'[7]441 ritorno 2021'!$CA29</f>
        <v>0.30972222222222218</v>
      </c>
      <c r="H28" s="77"/>
      <c r="I28" s="77">
        <f>I27+'[7]441 andata 2021'!$CB66</f>
        <v>0.39305555555555555</v>
      </c>
      <c r="J28" s="233">
        <f>J27+'[7]441 andata 2021'!$CB66</f>
        <v>0.60138888888888886</v>
      </c>
      <c r="K28" s="88"/>
    </row>
    <row r="29" spans="1:11" s="44" customFormat="1" ht="14.4">
      <c r="A29" s="81" t="s">
        <v>54</v>
      </c>
      <c r="B29" s="36"/>
      <c r="C29" s="36"/>
      <c r="D29" s="58" t="s">
        <v>24</v>
      </c>
      <c r="E29" s="45"/>
      <c r="F29" s="45"/>
      <c r="G29" s="77">
        <f>G28+'[7]441 ritorno 2021'!$CA30</f>
        <v>0.31041666666666662</v>
      </c>
      <c r="H29" s="77"/>
      <c r="I29" s="77">
        <f>I28+'[7]441 andata 2021'!$CB67</f>
        <v>0.39374999999999999</v>
      </c>
      <c r="J29" s="233">
        <f>J28+'[7]441 andata 2021'!$CB67</f>
        <v>0.6020833333333333</v>
      </c>
      <c r="K29" s="88"/>
    </row>
    <row r="30" spans="1:11" s="44" customFormat="1" ht="14.4">
      <c r="A30" s="81" t="s">
        <v>55</v>
      </c>
      <c r="B30" s="63"/>
      <c r="C30" s="61"/>
      <c r="D30" s="58" t="s">
        <v>25</v>
      </c>
      <c r="E30" s="45"/>
      <c r="F30" s="45"/>
      <c r="G30" s="77">
        <f>G29+'[7]441 ritorno 2021'!$CA31</f>
        <v>0.31111111111111106</v>
      </c>
      <c r="H30" s="77"/>
      <c r="I30" s="77">
        <f>I29+'[7]441 andata 2021'!$CB68</f>
        <v>0.39444444444444443</v>
      </c>
      <c r="J30" s="233">
        <f>J29+'[7]441 andata 2021'!$CB68</f>
        <v>0.60277777777777775</v>
      </c>
      <c r="K30" s="88"/>
    </row>
    <row r="31" spans="1:11" s="44" customFormat="1" ht="14.4">
      <c r="A31" s="81" t="s">
        <v>56</v>
      </c>
      <c r="B31" s="65"/>
      <c r="C31" s="66"/>
      <c r="D31" s="58" t="s">
        <v>26</v>
      </c>
      <c r="E31" s="45"/>
      <c r="F31" s="45"/>
      <c r="G31" s="77">
        <f>G30+'[7]441 ritorno 2021'!$CA32</f>
        <v>0.31111111111111106</v>
      </c>
      <c r="H31" s="77"/>
      <c r="I31" s="77">
        <f>I30+'[7]441 andata 2021'!$CB69</f>
        <v>0.39444444444444443</v>
      </c>
      <c r="J31" s="233">
        <f>J30+'[7]441 andata 2021'!$CB69</f>
        <v>0.60277777777777775</v>
      </c>
      <c r="K31" s="88"/>
    </row>
    <row r="32" spans="1:11" s="44" customFormat="1" ht="14.4">
      <c r="A32" s="81" t="s">
        <v>57</v>
      </c>
      <c r="B32" s="65"/>
      <c r="C32" s="66"/>
      <c r="D32" s="58" t="s">
        <v>27</v>
      </c>
      <c r="E32" s="45"/>
      <c r="F32" s="45"/>
      <c r="G32" s="77">
        <f>G31+'[7]441 ritorno 2021'!$CA33</f>
        <v>0.3118055555555555</v>
      </c>
      <c r="H32" s="77"/>
      <c r="I32" s="77">
        <f>I31+'[7]441 andata 2021'!$CB70</f>
        <v>0.39513888888888887</v>
      </c>
      <c r="J32" s="233">
        <f>J31+'[7]441 andata 2021'!$CB70</f>
        <v>0.60347222222222219</v>
      </c>
      <c r="K32" s="88"/>
    </row>
    <row r="33" spans="1:12" s="44" customFormat="1" ht="14.4">
      <c r="A33" s="81" t="s">
        <v>58</v>
      </c>
      <c r="B33" s="65"/>
      <c r="C33" s="66"/>
      <c r="D33" s="58" t="s">
        <v>28</v>
      </c>
      <c r="E33" s="45"/>
      <c r="F33" s="45"/>
      <c r="G33" s="77">
        <f>G32+'[7]441 ritorno 2021'!$CA34</f>
        <v>0.31319444444444439</v>
      </c>
      <c r="H33" s="77"/>
      <c r="I33" s="77">
        <f>I32+'[7]441 andata 2021'!$CB71</f>
        <v>0.39652777777777776</v>
      </c>
      <c r="J33" s="233">
        <f>J32+'[7]441 andata 2021'!$CB71</f>
        <v>0.60486111111111107</v>
      </c>
      <c r="K33" s="88"/>
    </row>
    <row r="34" spans="1:12" s="44" customFormat="1" ht="14.4">
      <c r="A34" s="81" t="s">
        <v>59</v>
      </c>
      <c r="B34" s="65"/>
      <c r="C34" s="66"/>
      <c r="D34" s="58" t="s">
        <v>29</v>
      </c>
      <c r="E34" s="45"/>
      <c r="F34" s="45"/>
      <c r="G34" s="77">
        <f>G33+'[7]441 ritorno 2021'!$CA35</f>
        <v>0.31388888888888883</v>
      </c>
      <c r="H34" s="77"/>
      <c r="I34" s="77">
        <f>I33+'[7]441 andata 2021'!$CB72</f>
        <v>0.3972222222222222</v>
      </c>
      <c r="J34" s="233">
        <f>J33+'[7]441 andata 2021'!$CB72</f>
        <v>0.60555555555555551</v>
      </c>
      <c r="K34" s="88"/>
    </row>
    <row r="35" spans="1:12" s="44" customFormat="1" ht="14.4">
      <c r="A35" s="81" t="s">
        <v>60</v>
      </c>
      <c r="B35" s="65"/>
      <c r="C35" s="66"/>
      <c r="D35" s="58" t="s">
        <v>30</v>
      </c>
      <c r="E35" s="45"/>
      <c r="F35" s="45"/>
      <c r="G35" s="77">
        <f>G34+'[7]441 ritorno 2021'!$CA36</f>
        <v>0.31597222222222215</v>
      </c>
      <c r="H35" s="77"/>
      <c r="I35" s="77">
        <f>I34+'[7]441 andata 2021'!$CB73</f>
        <v>0.39930555555555552</v>
      </c>
      <c r="J35" s="233">
        <f>J34+'[7]441 andata 2021'!$CB73</f>
        <v>0.60763888888888884</v>
      </c>
      <c r="K35" s="88"/>
    </row>
    <row r="36" spans="1:12" s="44" customFormat="1" ht="13.8">
      <c r="A36" s="81" t="s">
        <v>61</v>
      </c>
      <c r="B36" s="66"/>
      <c r="C36" s="66"/>
      <c r="D36" s="189"/>
      <c r="E36" s="45"/>
      <c r="F36" s="45"/>
      <c r="G36" s="192"/>
      <c r="H36" s="192"/>
      <c r="I36" s="192"/>
      <c r="J36" s="193"/>
      <c r="K36" s="45"/>
    </row>
    <row r="37" spans="1:12" s="44" customFormat="1" ht="15.6" thickBot="1">
      <c r="A37" s="82" t="s">
        <v>62</v>
      </c>
      <c r="B37" s="65"/>
      <c r="C37" s="66"/>
      <c r="D37" s="190"/>
      <c r="E37" s="191"/>
      <c r="F37" s="191"/>
      <c r="G37" s="194"/>
      <c r="H37" s="194"/>
      <c r="I37" s="194"/>
      <c r="J37" s="195"/>
      <c r="K37" s="45"/>
    </row>
    <row r="38" spans="1:12" s="44" customFormat="1"/>
    <row r="39" spans="1:12" s="44" customFormat="1" ht="13.8" thickBot="1">
      <c r="A39" s="66"/>
      <c r="B39" s="65"/>
      <c r="C39" s="119">
        <v>200</v>
      </c>
      <c r="G39" s="119">
        <v>309</v>
      </c>
      <c r="I39" s="119">
        <v>317</v>
      </c>
      <c r="J39" s="119">
        <v>337</v>
      </c>
      <c r="K39" s="119"/>
      <c r="L39" s="119">
        <v>341</v>
      </c>
    </row>
    <row r="40" spans="1:12" s="44" customFormat="1" ht="14.4">
      <c r="A40" s="340" t="s">
        <v>62</v>
      </c>
      <c r="B40" s="343"/>
      <c r="C40" s="241">
        <v>0.27499999999999997</v>
      </c>
      <c r="D40" s="60" t="s">
        <v>31</v>
      </c>
      <c r="E40" s="185"/>
      <c r="F40" s="185"/>
      <c r="G40" s="231">
        <v>0.32847222222222222</v>
      </c>
      <c r="H40" s="231"/>
      <c r="I40" s="231">
        <v>0.41180555555555554</v>
      </c>
      <c r="J40" s="231">
        <v>0.62013888888888891</v>
      </c>
      <c r="K40" s="405"/>
      <c r="L40" s="407">
        <v>0.66180555555555554</v>
      </c>
    </row>
    <row r="41" spans="1:12" s="44" customFormat="1" ht="14.4">
      <c r="A41" s="341" t="s">
        <v>61</v>
      </c>
      <c r="B41" s="344"/>
      <c r="C41" s="242">
        <f>C40+'[7]462 andata 2021'!$Y5</f>
        <v>0.27499999999999997</v>
      </c>
      <c r="D41" s="58" t="s">
        <v>32</v>
      </c>
      <c r="E41" s="45"/>
      <c r="F41" s="45"/>
      <c r="G41" s="77">
        <f>G40+'[7]441 andata 2021'!$CH20</f>
        <v>0.32916666666666666</v>
      </c>
      <c r="H41" s="77"/>
      <c r="I41" s="77">
        <f>I40+'[7]441 andata 2021'!$CH20</f>
        <v>0.41249999999999998</v>
      </c>
      <c r="J41" s="77">
        <f>J40+'[7]441 andata 2021'!$CH20</f>
        <v>0.62083333333333335</v>
      </c>
      <c r="K41" s="94"/>
      <c r="L41" s="233">
        <f>L40+'[7]441 andata 2021'!$CH20</f>
        <v>0.66249999999999998</v>
      </c>
    </row>
    <row r="42" spans="1:12" s="44" customFormat="1" ht="14.4">
      <c r="A42" s="341" t="s">
        <v>60</v>
      </c>
      <c r="B42" s="344"/>
      <c r="C42" s="242">
        <f>C41+'[7]462 andata 2021'!$Y6</f>
        <v>0.27638888888888885</v>
      </c>
      <c r="D42" s="58" t="s">
        <v>33</v>
      </c>
      <c r="E42" s="45"/>
      <c r="F42" s="45"/>
      <c r="G42" s="77">
        <f>G41+'[7]441 andata 2021'!$CH21</f>
        <v>0.32986111111111122</v>
      </c>
      <c r="H42" s="77"/>
      <c r="I42" s="77">
        <f>I41+'[7]441 andata 2021'!$CH21</f>
        <v>0.41319444444444453</v>
      </c>
      <c r="J42" s="77">
        <f>J41+'[7]441 andata 2021'!$CH21</f>
        <v>0.6215277777777779</v>
      </c>
      <c r="K42" s="94"/>
      <c r="L42" s="233">
        <f>L41+'[7]441 andata 2021'!$CH21</f>
        <v>0.66319444444444453</v>
      </c>
    </row>
    <row r="43" spans="1:12" s="44" customFormat="1" ht="14.4">
      <c r="A43" s="341" t="s">
        <v>59</v>
      </c>
      <c r="B43" s="344"/>
      <c r="C43" s="242">
        <f>C42+'[7]462 andata 2021'!$Y7</f>
        <v>0.27708333333333329</v>
      </c>
      <c r="D43" s="58" t="s">
        <v>34</v>
      </c>
      <c r="E43" s="45"/>
      <c r="F43" s="45"/>
      <c r="G43" s="77">
        <f>G42+'[7]441 andata 2021'!$CH22</f>
        <v>0.33055555555555555</v>
      </c>
      <c r="H43" s="77"/>
      <c r="I43" s="77">
        <f>I42+'[7]441 andata 2021'!$CH22</f>
        <v>0.41388888888888886</v>
      </c>
      <c r="J43" s="77">
        <f>J42+'[7]441 andata 2021'!$CH22</f>
        <v>0.62222222222222223</v>
      </c>
      <c r="K43" s="94"/>
      <c r="L43" s="233">
        <f>L42+'[7]441 andata 2021'!$CH22</f>
        <v>0.66388888888888886</v>
      </c>
    </row>
    <row r="44" spans="1:12" s="44" customFormat="1" ht="14.4">
      <c r="A44" s="341" t="s">
        <v>58</v>
      </c>
      <c r="B44" s="344"/>
      <c r="C44" s="242">
        <f>C43+'[7]462 andata 2021'!$Y8</f>
        <v>0.27777777777777773</v>
      </c>
      <c r="D44" s="58" t="s">
        <v>35</v>
      </c>
      <c r="E44" s="45"/>
      <c r="F44" s="45"/>
      <c r="G44" s="77">
        <f>G43+'[7]441 andata 2021'!$CH23</f>
        <v>0.33124999999999999</v>
      </c>
      <c r="H44" s="77"/>
      <c r="I44" s="77">
        <f>I43+'[7]441 andata 2021'!$CH23</f>
        <v>0.4145833333333333</v>
      </c>
      <c r="J44" s="77">
        <f>J43+'[7]441 andata 2021'!$CH23</f>
        <v>0.62291666666666667</v>
      </c>
      <c r="K44" s="94"/>
      <c r="L44" s="233">
        <f>L43+'[7]441 andata 2021'!$CH23</f>
        <v>0.6645833333333333</v>
      </c>
    </row>
    <row r="45" spans="1:12" s="44" customFormat="1" ht="14.4">
      <c r="A45" s="341" t="s">
        <v>57</v>
      </c>
      <c r="B45" s="344"/>
      <c r="C45" s="242">
        <f>C44+'[7]462 andata 2021'!$Y9</f>
        <v>0.27916666666666662</v>
      </c>
      <c r="D45" s="58" t="s">
        <v>25</v>
      </c>
      <c r="E45" s="45"/>
      <c r="F45" s="45"/>
      <c r="G45" s="77">
        <f>G44+'[7]441 andata 2021'!$CH24</f>
        <v>0.33124999999999999</v>
      </c>
      <c r="H45" s="77"/>
      <c r="I45" s="77">
        <f>I44+'[7]441 andata 2021'!$CH24</f>
        <v>0.4145833333333333</v>
      </c>
      <c r="J45" s="77">
        <f>J44+'[7]441 andata 2021'!$CH24</f>
        <v>0.62291666666666667</v>
      </c>
      <c r="K45" s="94"/>
      <c r="L45" s="233">
        <f>L44+'[7]441 andata 2021'!$CH24</f>
        <v>0.6645833333333333</v>
      </c>
    </row>
    <row r="46" spans="1:12" s="44" customFormat="1" ht="14.4">
      <c r="A46" s="341" t="s">
        <v>56</v>
      </c>
      <c r="B46" s="345"/>
      <c r="C46" s="242">
        <f>C45+'[7]462 andata 2021'!$Y10</f>
        <v>0.27986111111111106</v>
      </c>
      <c r="D46" s="58" t="s">
        <v>36</v>
      </c>
      <c r="E46" s="45"/>
      <c r="F46" s="45"/>
      <c r="G46" s="77">
        <f>G45+'[7]441 andata 2021'!$CH25</f>
        <v>0.33333333333333331</v>
      </c>
      <c r="H46" s="77"/>
      <c r="I46" s="77">
        <f>I45+'[7]441 andata 2021'!$CH25</f>
        <v>0.41666666666666663</v>
      </c>
      <c r="J46" s="77">
        <f>J45+'[7]441 andata 2021'!$CH25</f>
        <v>0.625</v>
      </c>
      <c r="K46" s="94"/>
      <c r="L46" s="233">
        <f>L45+'[7]441 andata 2021'!$CH25</f>
        <v>0.66666666666666663</v>
      </c>
    </row>
    <row r="47" spans="1:12" s="44" customFormat="1" ht="14.4">
      <c r="A47" s="341" t="s">
        <v>55</v>
      </c>
      <c r="B47" s="345"/>
      <c r="C47" s="242">
        <f>C46+'[7]462 andata 2021'!$Y11</f>
        <v>0.2805555555555555</v>
      </c>
      <c r="D47" s="58" t="s">
        <v>23</v>
      </c>
      <c r="E47" s="45"/>
      <c r="F47" s="45"/>
      <c r="G47" s="77">
        <f>G46+'[7]441 andata 2021'!$CH26</f>
        <v>0.33472222222222231</v>
      </c>
      <c r="H47" s="77"/>
      <c r="I47" s="77">
        <f>I46+'[7]441 andata 2021'!$CH26</f>
        <v>0.41805555555555562</v>
      </c>
      <c r="J47" s="77">
        <f>J46+'[7]441 andata 2021'!$CH26</f>
        <v>0.62638888888888899</v>
      </c>
      <c r="K47" s="94"/>
      <c r="L47" s="233">
        <f>L46+'[7]441 andata 2021'!$CH26</f>
        <v>0.66805555555555562</v>
      </c>
    </row>
    <row r="48" spans="1:12" s="44" customFormat="1" ht="14.4">
      <c r="A48" s="341" t="s">
        <v>54</v>
      </c>
      <c r="B48" s="346"/>
      <c r="C48" s="242">
        <f>C47+'[7]462 andata 2021'!$Y12</f>
        <v>0.28194444444444439</v>
      </c>
      <c r="D48" s="58" t="s">
        <v>22</v>
      </c>
      <c r="E48" s="45"/>
      <c r="F48" s="45"/>
      <c r="G48" s="77">
        <f>G47+'[7]441 andata 2021'!$CH27</f>
        <v>0.33541666666666675</v>
      </c>
      <c r="H48" s="77"/>
      <c r="I48" s="77">
        <f>I47+'[7]441 andata 2021'!$CH27</f>
        <v>0.41875000000000007</v>
      </c>
      <c r="J48" s="77">
        <f>J47+'[7]441 andata 2021'!$CH27</f>
        <v>0.62708333333333344</v>
      </c>
      <c r="K48" s="94"/>
      <c r="L48" s="233">
        <f>L47+'[7]441 andata 2021'!$CH27</f>
        <v>0.66875000000000007</v>
      </c>
    </row>
    <row r="49" spans="1:12" s="44" customFormat="1" ht="14.4">
      <c r="A49" s="341" t="s">
        <v>53</v>
      </c>
      <c r="B49" s="346"/>
      <c r="C49" s="242">
        <f>C48+'[7]462 andata 2021'!$Y13</f>
        <v>0.28263888888888883</v>
      </c>
      <c r="D49" s="58" t="s">
        <v>37</v>
      </c>
      <c r="E49" s="45"/>
      <c r="F49" s="45"/>
      <c r="G49" s="77">
        <f>G48+'[7]441 andata 2021'!$CH28</f>
        <v>0.33541666666666675</v>
      </c>
      <c r="H49" s="77"/>
      <c r="I49" s="77">
        <f>I48+'[7]441 andata 2021'!$CH28</f>
        <v>0.41875000000000007</v>
      </c>
      <c r="J49" s="77">
        <f>J48+'[7]441 andata 2021'!$CH28</f>
        <v>0.62708333333333344</v>
      </c>
      <c r="K49" s="94"/>
      <c r="L49" s="233">
        <f>L48+'[7]441 andata 2021'!$CH28</f>
        <v>0.66875000000000007</v>
      </c>
    </row>
    <row r="50" spans="1:12" s="44" customFormat="1" ht="14.4">
      <c r="A50" s="341" t="s">
        <v>52</v>
      </c>
      <c r="B50" s="346"/>
      <c r="C50" s="242">
        <f>C49+'[7]462 andata 2021'!$Y14</f>
        <v>0.28402777777777771</v>
      </c>
      <c r="D50" s="58" t="s">
        <v>38</v>
      </c>
      <c r="E50" s="45"/>
      <c r="F50" s="45"/>
      <c r="G50" s="77">
        <f>G49+'[7]441 andata 2021'!$CH29</f>
        <v>0.33611111111111108</v>
      </c>
      <c r="H50" s="77"/>
      <c r="I50" s="77">
        <f>I49+'[7]441 andata 2021'!$CH29</f>
        <v>0.4194444444444444</v>
      </c>
      <c r="J50" s="77">
        <f>J49+'[7]441 andata 2021'!$CH29</f>
        <v>0.62777777777777777</v>
      </c>
      <c r="K50" s="94"/>
      <c r="L50" s="233">
        <f>L49+'[7]441 andata 2021'!$CH29</f>
        <v>0.6694444444444444</v>
      </c>
    </row>
    <row r="51" spans="1:12" s="44" customFormat="1" ht="14.4">
      <c r="A51" s="341" t="s">
        <v>51</v>
      </c>
      <c r="B51" s="346"/>
      <c r="C51" s="242">
        <f>C50+'[7]462 andata 2021'!$Y15</f>
        <v>0.28611111111111104</v>
      </c>
      <c r="D51" s="58" t="s">
        <v>20</v>
      </c>
      <c r="E51" s="45"/>
      <c r="F51" s="45"/>
      <c r="G51" s="77">
        <f>G50+'[7]441 andata 2021'!$CH30</f>
        <v>0.33750000000000008</v>
      </c>
      <c r="H51" s="77"/>
      <c r="I51" s="77">
        <f>I50+'[7]441 andata 2021'!$CH30</f>
        <v>0.42083333333333339</v>
      </c>
      <c r="J51" s="77">
        <f>J50+'[7]441 andata 2021'!$CH30</f>
        <v>0.62916666666666676</v>
      </c>
      <c r="K51" s="94"/>
      <c r="L51" s="233">
        <f>L50+'[7]441 andata 2021'!$CH30</f>
        <v>0.67083333333333339</v>
      </c>
    </row>
    <row r="52" spans="1:12" s="44" customFormat="1" ht="14.4">
      <c r="A52" s="341" t="s">
        <v>63</v>
      </c>
      <c r="B52" s="346"/>
      <c r="C52" s="242">
        <f>C51+'[7]462 andata 2021'!$Y16</f>
        <v>0.28611111111111104</v>
      </c>
      <c r="D52" s="58" t="s">
        <v>20</v>
      </c>
      <c r="E52" s="45"/>
      <c r="F52" s="45"/>
      <c r="G52" s="77">
        <f>G51+'[7]441 andata 2021'!$CH31</f>
        <v>0.33819444444444452</v>
      </c>
      <c r="H52" s="77"/>
      <c r="I52" s="77">
        <f>I51+'[7]441 andata 2021'!$CH31</f>
        <v>0.42152777777777783</v>
      </c>
      <c r="J52" s="77">
        <f>J51+'[7]441 andata 2021'!$CH31</f>
        <v>0.6298611111111112</v>
      </c>
      <c r="K52" s="94"/>
      <c r="L52" s="233">
        <f>L51+'[7]441 andata 2021'!$CH31</f>
        <v>0.67152777777777783</v>
      </c>
    </row>
    <row r="53" spans="1:12" s="44" customFormat="1" ht="14.4">
      <c r="A53" s="341" t="s">
        <v>50</v>
      </c>
      <c r="B53" s="347"/>
      <c r="C53" s="242">
        <f>C52+'[7]462 andata 2021'!$Y17</f>
        <v>0.28680555555555548</v>
      </c>
      <c r="D53" s="58" t="s">
        <v>19</v>
      </c>
      <c r="E53" s="45"/>
      <c r="F53" s="45"/>
      <c r="G53" s="77">
        <f>G52+'[7]441 andata 2021'!$CH32</f>
        <v>0.33888888888888896</v>
      </c>
      <c r="H53" s="77"/>
      <c r="I53" s="77">
        <f>I52+'[7]441 andata 2021'!$CH32</f>
        <v>0.42222222222222228</v>
      </c>
      <c r="J53" s="77">
        <f>J52+'[7]441 andata 2021'!$CH32</f>
        <v>0.63055555555555565</v>
      </c>
      <c r="K53" s="94"/>
      <c r="L53" s="233">
        <f>L52+'[7]441 andata 2021'!$CH32</f>
        <v>0.67222222222222228</v>
      </c>
    </row>
    <row r="54" spans="1:12" s="44" customFormat="1" ht="14.4">
      <c r="A54" s="341" t="s">
        <v>49</v>
      </c>
      <c r="B54" s="347"/>
      <c r="C54" s="242">
        <f>C53+'[7]462 andata 2021'!$Y18</f>
        <v>0.28819444444444436</v>
      </c>
      <c r="D54" s="58" t="s">
        <v>39</v>
      </c>
      <c r="E54" s="45"/>
      <c r="F54" s="45"/>
      <c r="G54" s="77">
        <f>G53+'[7]441 andata 2021'!$CH33</f>
        <v>0.3395833333333334</v>
      </c>
      <c r="H54" s="77"/>
      <c r="I54" s="77">
        <f>I53+'[7]441 andata 2021'!$CH33</f>
        <v>0.42291666666666672</v>
      </c>
      <c r="J54" s="77">
        <f>J53+'[7]441 andata 2021'!$CH33</f>
        <v>0.63125000000000009</v>
      </c>
      <c r="K54" s="94"/>
      <c r="L54" s="233">
        <f>L53+'[7]441 andata 2021'!$CH33</f>
        <v>0.67291666666666672</v>
      </c>
    </row>
    <row r="55" spans="1:12" s="44" customFormat="1" ht="14.4">
      <c r="A55" s="341" t="s">
        <v>48</v>
      </c>
      <c r="B55" s="347"/>
      <c r="C55" s="242">
        <f>C54+'[7]462 andata 2021'!$Y19</f>
        <v>0.28888888888888881</v>
      </c>
      <c r="D55" s="58" t="s">
        <v>17</v>
      </c>
      <c r="E55" s="45"/>
      <c r="F55" s="45"/>
      <c r="G55" s="77">
        <f>G54+'[7]441 andata 2021'!$CH34</f>
        <v>0.34027777777777796</v>
      </c>
      <c r="H55" s="77"/>
      <c r="I55" s="77">
        <f>I54+'[7]441 andata 2021'!$CH34</f>
        <v>0.42361111111111127</v>
      </c>
      <c r="J55" s="77">
        <f>J54+'[7]441 andata 2021'!$CH34</f>
        <v>0.63194444444444464</v>
      </c>
      <c r="K55" s="94"/>
      <c r="L55" s="233">
        <f>L54+'[7]441 andata 2021'!$CH34</f>
        <v>0.67361111111111127</v>
      </c>
    </row>
    <row r="56" spans="1:12" s="44" customFormat="1" ht="14.4">
      <c r="A56" s="341" t="s">
        <v>47</v>
      </c>
      <c r="B56" s="347"/>
      <c r="C56" s="242">
        <f>C55+'[7]462 andata 2021'!$Y20</f>
        <v>0.28888888888888881</v>
      </c>
      <c r="D56" s="58" t="s">
        <v>16</v>
      </c>
      <c r="E56" s="45"/>
      <c r="F56" s="45"/>
      <c r="G56" s="77">
        <f>G55+'[7]441 andata 2021'!$CH35</f>
        <v>0.3409722222222224</v>
      </c>
      <c r="H56" s="77"/>
      <c r="I56" s="77">
        <f>I55+'[7]441 andata 2021'!$CH35</f>
        <v>0.42430555555555571</v>
      </c>
      <c r="J56" s="77">
        <f>J55+'[7]441 andata 2021'!$CH35</f>
        <v>0.63263888888888908</v>
      </c>
      <c r="K56" s="94"/>
      <c r="L56" s="233">
        <f>L55+'[7]441 andata 2021'!$CH35</f>
        <v>0.67430555555555571</v>
      </c>
    </row>
    <row r="57" spans="1:12" s="44" customFormat="1" ht="14.4">
      <c r="A57" s="341" t="s">
        <v>46</v>
      </c>
      <c r="B57" s="347"/>
      <c r="C57" s="242">
        <f>C56+'[7]462 andata 2021'!$Y21</f>
        <v>0.28958333333333325</v>
      </c>
      <c r="D57" s="58" t="s">
        <v>40</v>
      </c>
      <c r="E57" s="45"/>
      <c r="F57" s="45"/>
      <c r="G57" s="77">
        <f>G56+'[7]441 andata 2021'!$CH36</f>
        <v>0.34166666666666673</v>
      </c>
      <c r="H57" s="77"/>
      <c r="I57" s="77">
        <f>I56+'[7]441 andata 2021'!$CH36</f>
        <v>0.42500000000000004</v>
      </c>
      <c r="J57" s="77">
        <f>J56+'[7]441 andata 2021'!$CH36</f>
        <v>0.63333333333333341</v>
      </c>
      <c r="K57" s="94"/>
      <c r="L57" s="233">
        <f>L56+'[7]441 andata 2021'!$CH36</f>
        <v>0.67500000000000004</v>
      </c>
    </row>
    <row r="58" spans="1:12" s="44" customFormat="1" ht="14.4">
      <c r="A58" s="341" t="s">
        <v>45</v>
      </c>
      <c r="B58" s="348"/>
      <c r="C58" s="242">
        <f>C57+'[7]462 andata 2021'!$Y22</f>
        <v>0.29027777777777769</v>
      </c>
      <c r="D58" s="58" t="s">
        <v>41</v>
      </c>
      <c r="E58" s="45"/>
      <c r="F58" s="45"/>
      <c r="G58" s="77">
        <f>G57+'[7]441 andata 2021'!$CH37</f>
        <v>0.34375000000000017</v>
      </c>
      <c r="H58" s="77"/>
      <c r="I58" s="77">
        <f>I57+'[7]441 andata 2021'!$CH37</f>
        <v>0.42708333333333348</v>
      </c>
      <c r="J58" s="77">
        <f>J57+'[7]441 andata 2021'!$CH37</f>
        <v>0.63541666666666685</v>
      </c>
      <c r="K58" s="94"/>
      <c r="L58" s="233">
        <f>L57+'[7]441 andata 2021'!$CH37</f>
        <v>0.67708333333333348</v>
      </c>
    </row>
    <row r="59" spans="1:12" s="44" customFormat="1" ht="14.4">
      <c r="A59" s="341" t="s">
        <v>64</v>
      </c>
      <c r="B59" s="348"/>
      <c r="C59" s="242">
        <f>C58+'[7]462 andata 2021'!$Y23</f>
        <v>0.29097222222222213</v>
      </c>
      <c r="D59" s="58" t="s">
        <v>13</v>
      </c>
      <c r="E59" s="45"/>
      <c r="F59" s="45"/>
      <c r="G59" s="77">
        <f>G58+'[7]441 andata 2021'!$CH38</f>
        <v>0.34513888888888905</v>
      </c>
      <c r="H59" s="77"/>
      <c r="I59" s="77">
        <f>I58+'[7]441 andata 2021'!$CH38</f>
        <v>0.42847222222222237</v>
      </c>
      <c r="J59" s="350">
        <f>J58+'[7]441 andata 2021'!$CH38</f>
        <v>0.63680555555555574</v>
      </c>
      <c r="K59" s="94"/>
      <c r="L59" s="233">
        <f>L58+'[7]441 andata 2021'!$CH38</f>
        <v>0.67847222222222237</v>
      </c>
    </row>
    <row r="60" spans="1:12" s="44" customFormat="1" ht="13.8">
      <c r="A60" s="341" t="s">
        <v>65</v>
      </c>
      <c r="B60" s="348"/>
      <c r="C60" s="242">
        <f>C59+'[7]462 andata 2021'!$Y24</f>
        <v>0.29305555555555546</v>
      </c>
      <c r="D60" s="189"/>
      <c r="E60" s="45"/>
      <c r="F60" s="45"/>
      <c r="G60" s="192"/>
      <c r="H60" s="192"/>
      <c r="I60" s="192"/>
      <c r="J60" s="192"/>
      <c r="K60" s="196"/>
      <c r="L60" s="193"/>
    </row>
    <row r="61" spans="1:12" s="44" customFormat="1" ht="14.4" thickBot="1">
      <c r="A61" s="342" t="s">
        <v>42</v>
      </c>
      <c r="B61" s="349"/>
      <c r="C61" s="244">
        <f>C60+'[7]462 andata 2021'!$Y25</f>
        <v>0.29513888888888878</v>
      </c>
      <c r="D61" s="190"/>
      <c r="E61" s="408"/>
      <c r="F61" s="408"/>
      <c r="G61" s="409"/>
      <c r="H61" s="409" t="s">
        <v>135</v>
      </c>
      <c r="I61" s="409"/>
      <c r="J61" s="409"/>
      <c r="K61" s="410"/>
      <c r="L61" s="195"/>
    </row>
    <row r="62" spans="1:12" s="44" customFormat="1" ht="13.2">
      <c r="A62" s="9"/>
      <c r="B62" s="35"/>
      <c r="C62" s="35"/>
    </row>
    <row r="63" spans="1:12" s="44" customFormat="1" ht="13.2">
      <c r="A63" s="9"/>
      <c r="B63" s="35"/>
      <c r="C63" s="35"/>
      <c r="D63" s="35"/>
    </row>
    <row r="64" spans="1:12" s="44" customFormat="1" ht="13.2">
      <c r="A64" s="9"/>
      <c r="B64" s="35"/>
      <c r="C64" s="35"/>
      <c r="D64" s="35"/>
      <c r="E64" s="35"/>
      <c r="F64" s="35"/>
      <c r="G64" s="35"/>
      <c r="H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1:8" s="44" customFormat="1" ht="13.2">
      <c r="A97" s="9"/>
      <c r="B97" s="35"/>
      <c r="C97" s="35"/>
      <c r="D97" s="35"/>
      <c r="E97" s="35"/>
      <c r="F97" s="35"/>
      <c r="G97" s="35"/>
      <c r="H97" s="35"/>
    </row>
    <row r="98" spans="1:8" s="44" customFormat="1" ht="13.2">
      <c r="A98" s="9"/>
      <c r="B98" s="35"/>
      <c r="C98" s="35"/>
      <c r="D98" s="35"/>
      <c r="E98" s="35"/>
      <c r="F98" s="35"/>
      <c r="G98" s="35"/>
      <c r="H98" s="35"/>
    </row>
    <row r="99" spans="1:8" s="44" customFormat="1" ht="13.2">
      <c r="A99" s="9"/>
      <c r="B99" s="35"/>
      <c r="C99" s="35"/>
      <c r="D99" s="35"/>
      <c r="E99" s="35"/>
      <c r="F99" s="35"/>
      <c r="G99" s="35"/>
      <c r="H99" s="35"/>
    </row>
    <row r="100" spans="1:8" s="44" customFormat="1" ht="13.2">
      <c r="A100" s="9"/>
      <c r="B100" s="35"/>
      <c r="C100" s="35"/>
    </row>
    <row r="101" spans="1:8" s="44" customFormat="1" ht="13.2">
      <c r="A101" s="9"/>
      <c r="B101" s="35"/>
      <c r="C101" s="35"/>
    </row>
  </sheetData>
  <conditionalFormatting sqref="I7">
    <cfRule type="cellIs" dxfId="20" priority="1" stopIfTrue="1" operator="greaterThan">
      <formula>0.334027777777778</formula>
    </cfRule>
    <cfRule type="cellIs" dxfId="19" priority="2" stopIfTrue="1" operator="between">
      <formula>0.305555555555556</formula>
      <formula>0.333333333333333</formula>
    </cfRule>
    <cfRule type="cellIs" dxfId="18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9"/>
  <sheetViews>
    <sheetView zoomScale="120" zoomScaleNormal="120" workbookViewId="0">
      <selection activeCell="A2" sqref="A2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7" width="8.109375" style="44" customWidth="1"/>
    <col min="8" max="8" width="7.6640625" style="44" customWidth="1"/>
    <col min="9" max="10" width="8.109375" style="44" customWidth="1"/>
    <col min="11" max="11" width="6.44140625" style="44" customWidth="1"/>
    <col min="12" max="12" width="10.88671875" style="44" customWidth="1"/>
    <col min="13" max="13" width="8.109375" style="44" customWidth="1"/>
    <col min="14" max="14" width="5.5546875" style="44" customWidth="1"/>
    <col min="15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6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140</v>
      </c>
      <c r="B3" s="19">
        <v>0.54166666666666663</v>
      </c>
      <c r="C3" s="20">
        <v>0.67361111111111116</v>
      </c>
      <c r="D3" s="19">
        <f>C3</f>
        <v>0.67361111111111116</v>
      </c>
      <c r="E3" s="20">
        <v>0.69444444444444453</v>
      </c>
      <c r="F3" s="19">
        <f>E3</f>
        <v>0.69444444444444453</v>
      </c>
      <c r="G3" s="27">
        <v>0.875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0.13194444444444453</v>
      </c>
      <c r="D4" s="3"/>
      <c r="E4" s="4">
        <f>IF(E3&lt;D3,E3+1-D3,E3-D3)</f>
        <v>2.083333333333337E-2</v>
      </c>
      <c r="F4" s="3"/>
      <c r="G4" s="4">
        <f>IF(F3&gt;G3,G3+1-F3,G3-F3)</f>
        <v>0.18055555555555547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0.54166666666666663</v>
      </c>
      <c r="I6" s="16">
        <f>G3</f>
        <v>0.875</v>
      </c>
      <c r="J6" s="6">
        <f>IF(H6&gt;I6,I6+1-H6,I6-H6)</f>
        <v>0.33333333333333337</v>
      </c>
    </row>
    <row r="7" spans="1:17" ht="13.8" thickBot="1">
      <c r="A7" s="411" t="s">
        <v>122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0.3125</v>
      </c>
      <c r="J7" s="8">
        <f>J6*1440+R2+R3</f>
        <v>480.00000000000006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450</v>
      </c>
      <c r="J8" s="45"/>
    </row>
    <row r="9" spans="1:17" s="44" customFormat="1" ht="16.2" thickBot="1">
      <c r="A9" s="363" t="s">
        <v>90</v>
      </c>
      <c r="B9" s="364"/>
      <c r="C9" s="365"/>
      <c r="D9" s="366"/>
      <c r="E9" s="89"/>
      <c r="F9" s="47"/>
      <c r="G9" s="47"/>
      <c r="H9" s="36"/>
      <c r="I9" s="54"/>
      <c r="J9" s="15"/>
    </row>
    <row r="10" spans="1:17" s="44" customFormat="1" ht="13.8" thickBot="1">
      <c r="A10" s="228" t="s">
        <v>89</v>
      </c>
      <c r="B10" s="105"/>
      <c r="C10" s="105"/>
      <c r="D10" s="107"/>
      <c r="E10" s="90"/>
      <c r="F10" s="90"/>
      <c r="G10" s="91"/>
      <c r="H10" s="91"/>
      <c r="I10" s="54"/>
      <c r="J10" s="15"/>
    </row>
    <row r="11" spans="1:17" s="44" customFormat="1" ht="13.8" thickBot="1">
      <c r="A11" s="228" t="s">
        <v>91</v>
      </c>
      <c r="B11" s="117"/>
      <c r="C11" s="117"/>
      <c r="D11" s="367"/>
      <c r="E11" s="1"/>
      <c r="F11" s="1"/>
      <c r="G11" s="1"/>
      <c r="H11" s="1"/>
      <c r="I11" s="54"/>
      <c r="J11" s="15"/>
    </row>
    <row r="12" spans="1:17" s="44" customFormat="1" ht="13.8" thickBot="1">
      <c r="A12" s="228" t="s">
        <v>92</v>
      </c>
      <c r="B12" s="105"/>
      <c r="C12" s="105"/>
      <c r="D12" s="107"/>
      <c r="E12" s="72"/>
      <c r="F12" s="72"/>
      <c r="G12" s="1"/>
      <c r="H12" s="1"/>
      <c r="I12" s="33"/>
      <c r="J12" s="15"/>
    </row>
    <row r="13" spans="1:17" s="44" customFormat="1" ht="13.2">
      <c r="E13" s="1"/>
      <c r="F13" s="55"/>
      <c r="G13" s="1"/>
      <c r="H13" s="1"/>
      <c r="I13" s="33"/>
      <c r="J13" s="14"/>
    </row>
    <row r="14" spans="1:17" s="44" customFormat="1" ht="13.8" thickBot="1">
      <c r="A14" s="56"/>
      <c r="B14" s="134">
        <v>346</v>
      </c>
      <c r="C14" s="128"/>
      <c r="D14" s="128"/>
      <c r="E14" s="129"/>
      <c r="F14" s="130"/>
      <c r="G14" s="131"/>
      <c r="H14" s="134">
        <v>211</v>
      </c>
      <c r="I14" s="132"/>
      <c r="J14" s="133"/>
      <c r="K14" s="126"/>
      <c r="L14" s="126"/>
      <c r="M14" s="134">
        <v>356</v>
      </c>
      <c r="O14" s="45"/>
    </row>
    <row r="15" spans="1:17" s="44" customFormat="1" ht="15.6">
      <c r="A15" s="60" t="s">
        <v>13</v>
      </c>
      <c r="B15" s="232">
        <v>0.67291666666666661</v>
      </c>
      <c r="D15" s="352" t="s">
        <v>42</v>
      </c>
      <c r="E15" s="185"/>
      <c r="F15" s="185"/>
      <c r="G15" s="185"/>
      <c r="H15" s="290">
        <v>0.72222222222222221</v>
      </c>
      <c r="I15" s="88"/>
      <c r="J15" s="60" t="s">
        <v>13</v>
      </c>
      <c r="K15" s="359"/>
      <c r="L15" s="356"/>
      <c r="M15" s="235">
        <v>0.77708333333333324</v>
      </c>
      <c r="N15" s="45"/>
    </row>
    <row r="16" spans="1:17" s="44" customFormat="1" ht="13.5" customHeight="1">
      <c r="A16" s="58" t="s">
        <v>14</v>
      </c>
      <c r="B16" s="233">
        <f>B15+'[7]441 andata 2021'!$CB56</f>
        <v>0.67361111111111105</v>
      </c>
      <c r="D16" s="353" t="s">
        <v>43</v>
      </c>
      <c r="E16" s="45"/>
      <c r="F16" s="45"/>
      <c r="G16" s="45"/>
      <c r="H16" s="291">
        <f>H15+'[7]462 ritorno 2021 '!$V5</f>
        <v>0.72361111111111109</v>
      </c>
      <c r="I16" s="88"/>
      <c r="J16" s="58" t="s">
        <v>14</v>
      </c>
      <c r="K16" s="360"/>
      <c r="L16" s="357"/>
      <c r="M16" s="236">
        <f>M15+'[7]441 andata 2021'!$CB56</f>
        <v>0.77777777777777768</v>
      </c>
      <c r="N16" s="45"/>
    </row>
    <row r="17" spans="1:14" s="44" customFormat="1" ht="15.6">
      <c r="A17" s="58" t="s">
        <v>15</v>
      </c>
      <c r="B17" s="233">
        <f>B16+'[7]441 andata 2021'!$CB57</f>
        <v>0.67499999999999993</v>
      </c>
      <c r="D17" s="353" t="s">
        <v>44</v>
      </c>
      <c r="E17" s="45"/>
      <c r="F17" s="45"/>
      <c r="G17" s="45"/>
      <c r="H17" s="291">
        <f>H16+'[7]462 ritorno 2021 '!$V6</f>
        <v>0.72499999999999998</v>
      </c>
      <c r="I17" s="88"/>
      <c r="J17" s="58" t="s">
        <v>15</v>
      </c>
      <c r="K17" s="360"/>
      <c r="L17" s="357"/>
      <c r="M17" s="236">
        <f>M16+'[7]441 andata 2021'!$CB57</f>
        <v>0.77916666666666656</v>
      </c>
      <c r="N17" s="45"/>
    </row>
    <row r="18" spans="1:14" s="44" customFormat="1" ht="14.4">
      <c r="A18" s="58" t="s">
        <v>16</v>
      </c>
      <c r="B18" s="233">
        <f>B17+'[7]441 andata 2021'!$CB58</f>
        <v>0.67638888888888882</v>
      </c>
      <c r="D18" s="341" t="s">
        <v>45</v>
      </c>
      <c r="E18" s="45"/>
      <c r="F18" s="45"/>
      <c r="G18" s="45"/>
      <c r="H18" s="291">
        <f>H17+'[7]462 ritorno 2021 '!$V7</f>
        <v>0.72638888888888897</v>
      </c>
      <c r="I18" s="88"/>
      <c r="J18" s="58" t="s">
        <v>16</v>
      </c>
      <c r="K18" s="360"/>
      <c r="L18" s="357"/>
      <c r="M18" s="236">
        <f>M17+'[7]441 andata 2021'!$CB58</f>
        <v>0.78055555555555545</v>
      </c>
      <c r="N18" s="45"/>
    </row>
    <row r="19" spans="1:14" s="44" customFormat="1" ht="14.4">
      <c r="A19" s="58" t="s">
        <v>17</v>
      </c>
      <c r="B19" s="233">
        <f>B18+'[7]441 andata 2021'!$CB59</f>
        <v>0.6777777777777777</v>
      </c>
      <c r="D19" s="341" t="s">
        <v>46</v>
      </c>
      <c r="E19" s="45"/>
      <c r="F19" s="45"/>
      <c r="G19" s="45"/>
      <c r="H19" s="291">
        <f>H18+'[7]462 ritorno 2021 '!$V8</f>
        <v>0.72777777777777786</v>
      </c>
      <c r="I19" s="88"/>
      <c r="J19" s="58" t="s">
        <v>17</v>
      </c>
      <c r="K19" s="360"/>
      <c r="L19" s="357"/>
      <c r="M19" s="236">
        <f>M18+'[7]441 andata 2021'!$CB59</f>
        <v>0.78194444444444433</v>
      </c>
      <c r="N19" s="45"/>
    </row>
    <row r="20" spans="1:14" s="44" customFormat="1" ht="14.4">
      <c r="A20" s="58" t="s">
        <v>18</v>
      </c>
      <c r="B20" s="233">
        <f>B19+'[7]441 andata 2021'!$CB60</f>
        <v>0.67847222222222214</v>
      </c>
      <c r="D20" s="341" t="s">
        <v>47</v>
      </c>
      <c r="E20" s="45"/>
      <c r="F20" s="45"/>
      <c r="G20" s="45"/>
      <c r="H20" s="291">
        <f>H19+'[7]462 ritorno 2021 '!$V9</f>
        <v>0.7284722222222223</v>
      </c>
      <c r="I20" s="88"/>
      <c r="J20" s="58" t="s">
        <v>18</v>
      </c>
      <c r="K20" s="360"/>
      <c r="L20" s="357"/>
      <c r="M20" s="236">
        <f>M19+'[7]441 andata 2021'!$CB60</f>
        <v>0.78263888888888877</v>
      </c>
      <c r="N20" s="45"/>
    </row>
    <row r="21" spans="1:14" s="44" customFormat="1" ht="14.4">
      <c r="A21" s="58" t="s">
        <v>19</v>
      </c>
      <c r="B21" s="233">
        <f>B20+'[7]441 andata 2021'!$CB61</f>
        <v>0.67847222222222214</v>
      </c>
      <c r="D21" s="354" t="s">
        <v>48</v>
      </c>
      <c r="E21" s="45"/>
      <c r="F21" s="45"/>
      <c r="G21" s="45"/>
      <c r="H21" s="291">
        <f>H20+'[7]462 ritorno 2021 '!$V10</f>
        <v>0.72916666666666674</v>
      </c>
      <c r="I21" s="88"/>
      <c r="J21" s="58" t="s">
        <v>19</v>
      </c>
      <c r="K21" s="360"/>
      <c r="L21" s="357"/>
      <c r="M21" s="236">
        <f>M20+'[7]441 andata 2021'!$CB61</f>
        <v>0.78263888888888877</v>
      </c>
      <c r="N21" s="45"/>
    </row>
    <row r="22" spans="1:14" s="44" customFormat="1" ht="14.4">
      <c r="A22" s="58" t="s">
        <v>20</v>
      </c>
      <c r="B22" s="233">
        <f>B21+'[7]441 andata 2021'!$CB62</f>
        <v>0.68124999999999991</v>
      </c>
      <c r="D22" s="341" t="s">
        <v>49</v>
      </c>
      <c r="E22" s="45"/>
      <c r="F22" s="45"/>
      <c r="G22" s="45"/>
      <c r="H22" s="291">
        <f>H21+'[7]462 ritorno 2021 '!$V11</f>
        <v>0.73194444444444451</v>
      </c>
      <c r="I22" s="88"/>
      <c r="J22" s="58" t="s">
        <v>20</v>
      </c>
      <c r="K22" s="360"/>
      <c r="L22" s="357"/>
      <c r="M22" s="236">
        <f>M21+'[7]441 andata 2021'!$CB62</f>
        <v>0.78541666666666654</v>
      </c>
      <c r="N22" s="45"/>
    </row>
    <row r="23" spans="1:14" s="44" customFormat="1" ht="14.4">
      <c r="A23" s="58" t="s">
        <v>20</v>
      </c>
      <c r="B23" s="233">
        <f>B22+'[7]441 andata 2021'!$CB63</f>
        <v>0.68194444444444435</v>
      </c>
      <c r="D23" s="341" t="s">
        <v>50</v>
      </c>
      <c r="E23" s="45"/>
      <c r="F23" s="45"/>
      <c r="G23" s="45"/>
      <c r="H23" s="291">
        <f>H22+'[7]462 ritorno 2021 '!$V12</f>
        <v>0.73263888888888895</v>
      </c>
      <c r="I23" s="88"/>
      <c r="J23" s="58" t="s">
        <v>20</v>
      </c>
      <c r="K23" s="360"/>
      <c r="L23" s="357"/>
      <c r="M23" s="236">
        <f>M22+'[7]441 andata 2021'!$CB63</f>
        <v>0.78611111111111098</v>
      </c>
      <c r="N23" s="45"/>
    </row>
    <row r="24" spans="1:14" s="44" customFormat="1" ht="14.4">
      <c r="A24" s="58" t="s">
        <v>21</v>
      </c>
      <c r="B24" s="233">
        <f>B23+'[7]441 andata 2021'!$CB64</f>
        <v>0.6826388888888888</v>
      </c>
      <c r="D24" s="341" t="s">
        <v>51</v>
      </c>
      <c r="E24" s="45"/>
      <c r="F24" s="45"/>
      <c r="G24" s="45"/>
      <c r="H24" s="291">
        <f>H23+'[7]462 ritorno 2021 '!$V13</f>
        <v>0.73333333333333339</v>
      </c>
      <c r="I24" s="88"/>
      <c r="J24" s="58" t="s">
        <v>21</v>
      </c>
      <c r="K24" s="360"/>
      <c r="L24" s="357"/>
      <c r="M24" s="236">
        <f>M23+'[7]441 andata 2021'!$CB64</f>
        <v>0.78680555555555542</v>
      </c>
      <c r="N24" s="45"/>
    </row>
    <row r="25" spans="1:14" s="44" customFormat="1" ht="14.4">
      <c r="A25" s="58" t="s">
        <v>22</v>
      </c>
      <c r="B25" s="233">
        <f>B24+'[7]441 andata 2021'!$CB65</f>
        <v>0.68333333333333324</v>
      </c>
      <c r="D25" s="341" t="s">
        <v>52</v>
      </c>
      <c r="E25" s="45"/>
      <c r="F25" s="45"/>
      <c r="G25" s="45"/>
      <c r="H25" s="291">
        <f>H24+'[7]462 ritorno 2021 '!$V14</f>
        <v>0.73333333333333339</v>
      </c>
      <c r="I25" s="88"/>
      <c r="J25" s="58" t="s">
        <v>22</v>
      </c>
      <c r="K25" s="360"/>
      <c r="L25" s="357"/>
      <c r="M25" s="236">
        <f>M24+'[7]441 andata 2021'!$CB65</f>
        <v>0.78749999999999987</v>
      </c>
      <c r="N25" s="45"/>
    </row>
    <row r="26" spans="1:14" s="44" customFormat="1" ht="14.4">
      <c r="A26" s="58" t="s">
        <v>23</v>
      </c>
      <c r="B26" s="233">
        <f>B25+'[7]441 andata 2021'!$CB66</f>
        <v>0.68472222222222212</v>
      </c>
      <c r="D26" s="341" t="s">
        <v>53</v>
      </c>
      <c r="E26" s="45"/>
      <c r="F26" s="45"/>
      <c r="G26" s="45"/>
      <c r="H26" s="291">
        <f>H25+'[7]462 ritorno 2021 '!$V15</f>
        <v>0.73472222222222228</v>
      </c>
      <c r="I26" s="88"/>
      <c r="J26" s="58" t="s">
        <v>23</v>
      </c>
      <c r="K26" s="360"/>
      <c r="L26" s="357"/>
      <c r="M26" s="236">
        <f>M25+'[7]441 andata 2021'!$CB66</f>
        <v>0.78888888888888875</v>
      </c>
      <c r="N26" s="45"/>
    </row>
    <row r="27" spans="1:14" s="44" customFormat="1" ht="14.4">
      <c r="A27" s="58" t="s">
        <v>24</v>
      </c>
      <c r="B27" s="233">
        <f>B26+'[7]441 andata 2021'!$CB67</f>
        <v>0.68541666666666656</v>
      </c>
      <c r="D27" s="341" t="s">
        <v>54</v>
      </c>
      <c r="E27" s="45"/>
      <c r="F27" s="45"/>
      <c r="G27" s="45"/>
      <c r="H27" s="291">
        <f>H26+'[7]462 ritorno 2021 '!$V16</f>
        <v>0.73541666666666672</v>
      </c>
      <c r="I27" s="88"/>
      <c r="J27" s="58" t="s">
        <v>24</v>
      </c>
      <c r="K27" s="360"/>
      <c r="L27" s="357"/>
      <c r="M27" s="236">
        <f>M26+'[7]441 andata 2021'!$CB67</f>
        <v>0.78958333333333319</v>
      </c>
      <c r="N27" s="45"/>
    </row>
    <row r="28" spans="1:14" s="44" customFormat="1" ht="14.4">
      <c r="A28" s="58" t="s">
        <v>25</v>
      </c>
      <c r="B28" s="233">
        <f>B27+'[7]441 andata 2021'!$CB68</f>
        <v>0.68611111111111101</v>
      </c>
      <c r="D28" s="341" t="s">
        <v>55</v>
      </c>
      <c r="E28" s="45"/>
      <c r="F28" s="45"/>
      <c r="G28" s="45"/>
      <c r="H28" s="291">
        <f>H27+'[7]462 ritorno 2021 '!$V17</f>
        <v>0.7368055555555556</v>
      </c>
      <c r="I28" s="88"/>
      <c r="J28" s="58" t="s">
        <v>25</v>
      </c>
      <c r="K28" s="360"/>
      <c r="L28" s="357"/>
      <c r="M28" s="236">
        <f>M27+'[7]441 andata 2021'!$CB68</f>
        <v>0.79027777777777763</v>
      </c>
      <c r="N28" s="45"/>
    </row>
    <row r="29" spans="1:14" s="44" customFormat="1" ht="14.4">
      <c r="A29" s="58" t="s">
        <v>26</v>
      </c>
      <c r="B29" s="233">
        <f>B28+'[7]441 andata 2021'!$CB69</f>
        <v>0.68611111111111101</v>
      </c>
      <c r="D29" s="341" t="s">
        <v>56</v>
      </c>
      <c r="E29" s="45"/>
      <c r="F29" s="45"/>
      <c r="G29" s="45"/>
      <c r="H29" s="291">
        <f>H28+'[7]462 ritorno 2021 '!$V18</f>
        <v>0.73819444444444449</v>
      </c>
      <c r="I29" s="88"/>
      <c r="J29" s="58" t="s">
        <v>26</v>
      </c>
      <c r="K29" s="360"/>
      <c r="L29" s="357"/>
      <c r="M29" s="236">
        <f>M28+'[7]441 andata 2021'!$CB69</f>
        <v>0.79027777777777763</v>
      </c>
      <c r="N29" s="45"/>
    </row>
    <row r="30" spans="1:14" s="44" customFormat="1" ht="14.4">
      <c r="A30" s="58" t="s">
        <v>27</v>
      </c>
      <c r="B30" s="233">
        <f>B29+'[7]441 andata 2021'!$CB70</f>
        <v>0.68680555555555545</v>
      </c>
      <c r="D30" s="341" t="s">
        <v>57</v>
      </c>
      <c r="E30" s="45"/>
      <c r="F30" s="45"/>
      <c r="G30" s="45"/>
      <c r="H30" s="291">
        <f>H29+'[7]462 ritorno 2021 '!$V19</f>
        <v>0.73888888888888893</v>
      </c>
      <c r="I30" s="88"/>
      <c r="J30" s="58" t="s">
        <v>27</v>
      </c>
      <c r="K30" s="360"/>
      <c r="L30" s="357"/>
      <c r="M30" s="236">
        <f>M29+'[7]441 andata 2021'!$CB70</f>
        <v>0.79097222222222208</v>
      </c>
      <c r="N30" s="45"/>
    </row>
    <row r="31" spans="1:14" s="44" customFormat="1" ht="14.4">
      <c r="A31" s="58" t="s">
        <v>28</v>
      </c>
      <c r="B31" s="233">
        <f>B30+'[7]441 andata 2021'!$CB71</f>
        <v>0.68819444444444433</v>
      </c>
      <c r="D31" s="341" t="s">
        <v>58</v>
      </c>
      <c r="E31" s="45"/>
      <c r="F31" s="45"/>
      <c r="G31" s="45"/>
      <c r="H31" s="291">
        <f>H30+'[7]462 ritorno 2021 '!$V20</f>
        <v>0.74027777777777781</v>
      </c>
      <c r="I31" s="88"/>
      <c r="J31" s="58" t="s">
        <v>28</v>
      </c>
      <c r="K31" s="360"/>
      <c r="L31" s="357"/>
      <c r="M31" s="236">
        <f>M30+'[7]441 andata 2021'!$CB71</f>
        <v>0.79236111111111096</v>
      </c>
      <c r="N31" s="45"/>
    </row>
    <row r="32" spans="1:14" s="44" customFormat="1" ht="14.4">
      <c r="A32" s="58" t="s">
        <v>29</v>
      </c>
      <c r="B32" s="233">
        <f>B31+'[7]441 andata 2021'!$CB72</f>
        <v>0.68888888888888877</v>
      </c>
      <c r="D32" s="341" t="s">
        <v>59</v>
      </c>
      <c r="E32" s="45"/>
      <c r="F32" s="45"/>
      <c r="G32" s="45"/>
      <c r="H32" s="291">
        <f>H31+'[7]462 ritorno 2021 '!$V21</f>
        <v>0.74097222222222225</v>
      </c>
      <c r="I32" s="88"/>
      <c r="J32" s="58" t="s">
        <v>29</v>
      </c>
      <c r="K32" s="360"/>
      <c r="L32" s="357"/>
      <c r="M32" s="236">
        <f>M31+'[7]441 andata 2021'!$CB72</f>
        <v>0.7930555555555554</v>
      </c>
      <c r="N32" s="45"/>
    </row>
    <row r="33" spans="1:15" s="44" customFormat="1" ht="14.4">
      <c r="A33" s="58" t="s">
        <v>30</v>
      </c>
      <c r="B33" s="233">
        <f>B32+'[7]441 andata 2021'!$CB73</f>
        <v>0.6909722222222221</v>
      </c>
      <c r="D33" s="341" t="s">
        <v>60</v>
      </c>
      <c r="E33" s="45"/>
      <c r="F33" s="45"/>
      <c r="G33" s="45"/>
      <c r="H33" s="291">
        <f>H32+'[7]462 ritorno 2021 '!$V22</f>
        <v>0.7416666666666667</v>
      </c>
      <c r="I33" s="88"/>
      <c r="J33" s="58" t="s">
        <v>30</v>
      </c>
      <c r="K33" s="360"/>
      <c r="L33" s="357"/>
      <c r="M33" s="236">
        <f>M32+'[7]441 andata 2021'!$CB73</f>
        <v>0.79513888888888873</v>
      </c>
      <c r="N33" s="45"/>
    </row>
    <row r="34" spans="1:15" s="44" customFormat="1" ht="14.4">
      <c r="A34" s="189"/>
      <c r="B34" s="193"/>
      <c r="D34" s="341" t="s">
        <v>61</v>
      </c>
      <c r="E34" s="45"/>
      <c r="F34" s="45"/>
      <c r="G34" s="45"/>
      <c r="H34" s="291">
        <f>H33+'[7]462 ritorno 2021 '!$V23</f>
        <v>0.74305555555555558</v>
      </c>
      <c r="I34" s="45"/>
      <c r="J34" s="361"/>
      <c r="K34" s="357"/>
      <c r="L34" s="357"/>
      <c r="M34" s="237"/>
      <c r="N34" s="45"/>
    </row>
    <row r="35" spans="1:15" s="44" customFormat="1" ht="15.6" thickBot="1">
      <c r="A35" s="190"/>
      <c r="B35" s="195"/>
      <c r="D35" s="355" t="s">
        <v>62</v>
      </c>
      <c r="E35" s="191"/>
      <c r="F35" s="191"/>
      <c r="G35" s="191"/>
      <c r="H35" s="292">
        <f>H34+'[7]462 ritorno 2021 '!$V24</f>
        <v>0.74444444444444446</v>
      </c>
      <c r="I35" s="45"/>
      <c r="J35" s="362"/>
      <c r="K35" s="358"/>
      <c r="L35" s="358"/>
      <c r="M35" s="238"/>
      <c r="N35" s="45"/>
    </row>
    <row r="36" spans="1:15" s="44" customFormat="1">
      <c r="I36" s="45"/>
      <c r="J36" s="45"/>
      <c r="K36" s="45"/>
      <c r="L36" s="45"/>
      <c r="M36" s="45"/>
      <c r="N36" s="45"/>
      <c r="O36" s="45"/>
    </row>
    <row r="37" spans="1:15" s="44" customFormat="1" ht="12" thickBot="1">
      <c r="B37" s="368">
        <v>345</v>
      </c>
      <c r="C37" s="214"/>
      <c r="D37" s="214"/>
      <c r="E37" s="214"/>
      <c r="F37" s="214"/>
      <c r="G37" s="214"/>
      <c r="H37" s="368">
        <v>214</v>
      </c>
      <c r="I37" s="369"/>
      <c r="J37" s="369"/>
      <c r="K37" s="369"/>
      <c r="L37" s="369"/>
      <c r="M37" s="368">
        <v>355</v>
      </c>
      <c r="O37" s="45"/>
    </row>
    <row r="38" spans="1:15" s="44" customFormat="1" ht="14.4">
      <c r="A38" s="60" t="s">
        <v>31</v>
      </c>
      <c r="B38" s="232">
        <v>0.70347222222222217</v>
      </c>
      <c r="D38" s="340" t="s">
        <v>62</v>
      </c>
      <c r="E38" s="185"/>
      <c r="F38" s="185"/>
      <c r="G38" s="185"/>
      <c r="H38" s="293">
        <v>0.75416666666666676</v>
      </c>
      <c r="I38" s="88"/>
      <c r="J38" s="60" t="s">
        <v>31</v>
      </c>
      <c r="K38" s="295"/>
      <c r="L38" s="295"/>
      <c r="M38" s="235">
        <v>0.80763888888888891</v>
      </c>
      <c r="N38" s="45"/>
    </row>
    <row r="39" spans="1:15" s="44" customFormat="1" ht="14.4">
      <c r="A39" s="58" t="s">
        <v>32</v>
      </c>
      <c r="B39" s="233">
        <f>B38+'[7]441 andata 2021'!$CH20</f>
        <v>0.70416666666666661</v>
      </c>
      <c r="D39" s="341" t="s">
        <v>61</v>
      </c>
      <c r="E39" s="45"/>
      <c r="F39" s="45"/>
      <c r="G39" s="45"/>
      <c r="H39" s="294">
        <f>H38+'[7]462 andata 2021'!$Y5</f>
        <v>0.75416666666666676</v>
      </c>
      <c r="I39" s="88"/>
      <c r="J39" s="58" t="s">
        <v>32</v>
      </c>
      <c r="K39" s="88"/>
      <c r="L39" s="88"/>
      <c r="M39" s="236">
        <f>M38+'[7]441 andata 2021'!$CH20</f>
        <v>0.80833333333333335</v>
      </c>
      <c r="N39" s="45"/>
    </row>
    <row r="40" spans="1:15" s="44" customFormat="1" ht="14.4">
      <c r="A40" s="58" t="s">
        <v>33</v>
      </c>
      <c r="B40" s="233">
        <f>B39+'[7]441 andata 2021'!$CH21</f>
        <v>0.70486111111111116</v>
      </c>
      <c r="D40" s="341" t="s">
        <v>60</v>
      </c>
      <c r="E40" s="45"/>
      <c r="F40" s="45"/>
      <c r="G40" s="45"/>
      <c r="H40" s="294">
        <f>H39+'[7]462 andata 2021'!$Y6</f>
        <v>0.75555555555555565</v>
      </c>
      <c r="I40" s="88"/>
      <c r="J40" s="58" t="s">
        <v>33</v>
      </c>
      <c r="K40" s="88"/>
      <c r="L40" s="88"/>
      <c r="M40" s="236">
        <f>M39+'[7]441 andata 2021'!$CH21</f>
        <v>0.8090277777777779</v>
      </c>
      <c r="N40" s="45"/>
    </row>
    <row r="41" spans="1:15" s="44" customFormat="1" ht="14.4">
      <c r="A41" s="58" t="s">
        <v>34</v>
      </c>
      <c r="B41" s="233">
        <f>B40+'[7]441 andata 2021'!$CH22</f>
        <v>0.70555555555555549</v>
      </c>
      <c r="D41" s="341" t="s">
        <v>59</v>
      </c>
      <c r="E41" s="45"/>
      <c r="F41" s="45"/>
      <c r="G41" s="45"/>
      <c r="H41" s="294">
        <f>H40+'[7]462 andata 2021'!$Y7</f>
        <v>0.75625000000000009</v>
      </c>
      <c r="I41" s="88"/>
      <c r="J41" s="58" t="s">
        <v>34</v>
      </c>
      <c r="K41" s="88"/>
      <c r="L41" s="88"/>
      <c r="M41" s="236">
        <f>M40+'[7]441 andata 2021'!$CH22</f>
        <v>0.80972222222222223</v>
      </c>
      <c r="N41" s="45"/>
    </row>
    <row r="42" spans="1:15" s="44" customFormat="1" ht="14.4">
      <c r="A42" s="58" t="s">
        <v>35</v>
      </c>
      <c r="B42" s="233">
        <f>B41+'[7]441 andata 2021'!$CH23</f>
        <v>0.70624999999999993</v>
      </c>
      <c r="D42" s="341" t="s">
        <v>58</v>
      </c>
      <c r="E42" s="45"/>
      <c r="F42" s="45"/>
      <c r="G42" s="45"/>
      <c r="H42" s="294">
        <f>H41+'[7]462 andata 2021'!$Y8</f>
        <v>0.75694444444444453</v>
      </c>
      <c r="I42" s="88"/>
      <c r="J42" s="58" t="s">
        <v>35</v>
      </c>
      <c r="K42" s="88"/>
      <c r="L42" s="88"/>
      <c r="M42" s="236">
        <f>M41+'[7]441 andata 2021'!$CH23</f>
        <v>0.81041666666666667</v>
      </c>
      <c r="N42" s="45"/>
    </row>
    <row r="43" spans="1:15" s="44" customFormat="1" ht="14.4">
      <c r="A43" s="58" t="s">
        <v>25</v>
      </c>
      <c r="B43" s="233">
        <f>B42+'[7]441 andata 2021'!$CH24</f>
        <v>0.70624999999999993</v>
      </c>
      <c r="D43" s="341" t="s">
        <v>57</v>
      </c>
      <c r="E43" s="45"/>
      <c r="F43" s="45"/>
      <c r="G43" s="45"/>
      <c r="H43" s="294">
        <f>H42+'[7]462 andata 2021'!$Y9</f>
        <v>0.75833333333333341</v>
      </c>
      <c r="I43" s="88"/>
      <c r="J43" s="58" t="s">
        <v>25</v>
      </c>
      <c r="K43" s="88"/>
      <c r="L43" s="88"/>
      <c r="M43" s="236">
        <f>M42+'[7]441 andata 2021'!$CH24</f>
        <v>0.81041666666666667</v>
      </c>
      <c r="N43" s="45"/>
    </row>
    <row r="44" spans="1:15" s="44" customFormat="1" ht="14.4">
      <c r="A44" s="58" t="s">
        <v>36</v>
      </c>
      <c r="B44" s="233">
        <f>B43+'[7]441 andata 2021'!$CH25</f>
        <v>0.70833333333333326</v>
      </c>
      <c r="D44" s="341" t="s">
        <v>56</v>
      </c>
      <c r="E44" s="45"/>
      <c r="F44" s="45"/>
      <c r="G44" s="45"/>
      <c r="H44" s="294">
        <f>H43+'[7]462 andata 2021'!$Y10</f>
        <v>0.75902777777777786</v>
      </c>
      <c r="I44" s="88"/>
      <c r="J44" s="58" t="s">
        <v>36</v>
      </c>
      <c r="K44" s="88"/>
      <c r="L44" s="88"/>
      <c r="M44" s="236">
        <f>M43+'[7]441 andata 2021'!$CH25</f>
        <v>0.8125</v>
      </c>
      <c r="N44" s="45"/>
    </row>
    <row r="45" spans="1:15" s="44" customFormat="1" ht="14.4">
      <c r="A45" s="58" t="s">
        <v>23</v>
      </c>
      <c r="B45" s="233">
        <f>B44+'[7]441 andata 2021'!$CH26</f>
        <v>0.70972222222222225</v>
      </c>
      <c r="D45" s="341" t="s">
        <v>55</v>
      </c>
      <c r="E45" s="45"/>
      <c r="F45" s="45"/>
      <c r="G45" s="45"/>
      <c r="H45" s="294">
        <f>H44+'[7]462 andata 2021'!$Y11</f>
        <v>0.7597222222222223</v>
      </c>
      <c r="I45" s="88"/>
      <c r="J45" s="58" t="s">
        <v>23</v>
      </c>
      <c r="K45" s="88"/>
      <c r="L45" s="88"/>
      <c r="M45" s="236">
        <f>M44+'[7]441 andata 2021'!$CH26</f>
        <v>0.81388888888888899</v>
      </c>
      <c r="N45" s="45"/>
    </row>
    <row r="46" spans="1:15" s="44" customFormat="1" ht="14.4">
      <c r="A46" s="58" t="s">
        <v>22</v>
      </c>
      <c r="B46" s="233">
        <f>B45+'[7]441 andata 2021'!$CH27</f>
        <v>0.7104166666666667</v>
      </c>
      <c r="D46" s="341" t="s">
        <v>54</v>
      </c>
      <c r="E46" s="45"/>
      <c r="F46" s="45"/>
      <c r="G46" s="45"/>
      <c r="H46" s="294">
        <f>H45+'[7]462 andata 2021'!$Y12</f>
        <v>0.76111111111111118</v>
      </c>
      <c r="I46" s="88"/>
      <c r="J46" s="58" t="s">
        <v>22</v>
      </c>
      <c r="K46" s="88"/>
      <c r="L46" s="88"/>
      <c r="M46" s="236">
        <f>M45+'[7]441 andata 2021'!$CH27</f>
        <v>0.81458333333333344</v>
      </c>
      <c r="N46" s="45"/>
    </row>
    <row r="47" spans="1:15" s="44" customFormat="1" ht="14.4">
      <c r="A47" s="58" t="s">
        <v>37</v>
      </c>
      <c r="B47" s="233">
        <f>B46+'[7]441 andata 2021'!$CH28</f>
        <v>0.7104166666666667</v>
      </c>
      <c r="D47" s="341" t="s">
        <v>53</v>
      </c>
      <c r="E47" s="45"/>
      <c r="F47" s="45"/>
      <c r="G47" s="45"/>
      <c r="H47" s="294">
        <f>H46+'[7]462 andata 2021'!$Y13</f>
        <v>0.76180555555555562</v>
      </c>
      <c r="I47" s="88"/>
      <c r="J47" s="58" t="s">
        <v>37</v>
      </c>
      <c r="K47" s="88"/>
      <c r="L47" s="88"/>
      <c r="M47" s="236">
        <f>M46+'[7]441 andata 2021'!$CH28</f>
        <v>0.81458333333333344</v>
      </c>
      <c r="N47" s="45"/>
    </row>
    <row r="48" spans="1:15" s="44" customFormat="1" ht="14.4">
      <c r="A48" s="58" t="s">
        <v>38</v>
      </c>
      <c r="B48" s="233">
        <f>B47+'[7]441 andata 2021'!$CH29</f>
        <v>0.71111111111111103</v>
      </c>
      <c r="D48" s="341" t="s">
        <v>52</v>
      </c>
      <c r="E48" s="45"/>
      <c r="F48" s="45"/>
      <c r="G48" s="45"/>
      <c r="H48" s="294">
        <f>H47+'[7]462 andata 2021'!$Y14</f>
        <v>0.76319444444444451</v>
      </c>
      <c r="I48" s="88"/>
      <c r="J48" s="58" t="s">
        <v>38</v>
      </c>
      <c r="K48" s="88"/>
      <c r="L48" s="88"/>
      <c r="M48" s="236">
        <f>M47+'[7]441 andata 2021'!$CH29</f>
        <v>0.81527777777777777</v>
      </c>
      <c r="N48" s="45"/>
    </row>
    <row r="49" spans="1:15" s="44" customFormat="1" ht="14.4">
      <c r="A49" s="58" t="s">
        <v>20</v>
      </c>
      <c r="B49" s="233">
        <f>B48+'[7]441 andata 2021'!$CH30</f>
        <v>0.71250000000000002</v>
      </c>
      <c r="D49" s="341" t="s">
        <v>51</v>
      </c>
      <c r="E49" s="45"/>
      <c r="F49" s="45"/>
      <c r="G49" s="45"/>
      <c r="H49" s="294">
        <f>H48+'[7]462 andata 2021'!$Y15</f>
        <v>0.76527777777777783</v>
      </c>
      <c r="I49" s="88"/>
      <c r="J49" s="58" t="s">
        <v>20</v>
      </c>
      <c r="K49" s="88"/>
      <c r="L49" s="88"/>
      <c r="M49" s="236">
        <f>M48+'[7]441 andata 2021'!$CH30</f>
        <v>0.81666666666666676</v>
      </c>
      <c r="N49" s="45"/>
    </row>
    <row r="50" spans="1:15" s="44" customFormat="1" ht="14.4">
      <c r="A50" s="58" t="s">
        <v>20</v>
      </c>
      <c r="B50" s="233">
        <f>B49+'[7]441 andata 2021'!$CH31</f>
        <v>0.71319444444444446</v>
      </c>
      <c r="D50" s="341" t="s">
        <v>63</v>
      </c>
      <c r="E50" s="45"/>
      <c r="F50" s="45"/>
      <c r="G50" s="45"/>
      <c r="H50" s="294">
        <f>H49+'[7]462 andata 2021'!$Y16</f>
        <v>0.76527777777777783</v>
      </c>
      <c r="I50" s="88"/>
      <c r="J50" s="58" t="s">
        <v>20</v>
      </c>
      <c r="K50" s="88"/>
      <c r="L50" s="88"/>
      <c r="M50" s="236">
        <f>M49+'[7]441 andata 2021'!$CH31</f>
        <v>0.8173611111111112</v>
      </c>
      <c r="N50" s="45"/>
    </row>
    <row r="51" spans="1:15" s="44" customFormat="1" ht="14.4">
      <c r="A51" s="58" t="s">
        <v>19</v>
      </c>
      <c r="B51" s="233">
        <f>B50+'[7]441 andata 2021'!$CH32</f>
        <v>0.71388888888888891</v>
      </c>
      <c r="D51" s="341" t="s">
        <v>50</v>
      </c>
      <c r="E51" s="45"/>
      <c r="F51" s="45"/>
      <c r="G51" s="45"/>
      <c r="H51" s="294">
        <f>H50+'[7]462 andata 2021'!$Y17</f>
        <v>0.76597222222222228</v>
      </c>
      <c r="I51" s="88"/>
      <c r="J51" s="58" t="s">
        <v>19</v>
      </c>
      <c r="K51" s="88"/>
      <c r="L51" s="88"/>
      <c r="M51" s="236">
        <f>M50+'[7]441 andata 2021'!$CH32</f>
        <v>0.81805555555555565</v>
      </c>
      <c r="N51" s="45"/>
    </row>
    <row r="52" spans="1:15" s="44" customFormat="1" ht="14.4">
      <c r="A52" s="58" t="s">
        <v>39</v>
      </c>
      <c r="B52" s="233">
        <f>B51+'[7]441 andata 2021'!$CH33</f>
        <v>0.71458333333333335</v>
      </c>
      <c r="D52" s="341" t="s">
        <v>49</v>
      </c>
      <c r="E52" s="45"/>
      <c r="F52" s="45"/>
      <c r="G52" s="45"/>
      <c r="H52" s="294">
        <f>H51+'[7]462 andata 2021'!$Y18</f>
        <v>0.76736111111111116</v>
      </c>
      <c r="I52" s="88"/>
      <c r="J52" s="58" t="s">
        <v>39</v>
      </c>
      <c r="K52" s="88"/>
      <c r="L52" s="88"/>
      <c r="M52" s="236">
        <f>M51+'[7]441 andata 2021'!$CH33</f>
        <v>0.81875000000000009</v>
      </c>
      <c r="N52" s="45"/>
    </row>
    <row r="53" spans="1:15" s="44" customFormat="1" ht="14.4">
      <c r="A53" s="58" t="s">
        <v>17</v>
      </c>
      <c r="B53" s="233">
        <f>B52+'[7]441 andata 2021'!$CH34</f>
        <v>0.7152777777777779</v>
      </c>
      <c r="D53" s="341" t="s">
        <v>48</v>
      </c>
      <c r="E53" s="45"/>
      <c r="F53" s="45"/>
      <c r="G53" s="45"/>
      <c r="H53" s="294">
        <f>H52+'[7]462 andata 2021'!$Y19</f>
        <v>0.7680555555555556</v>
      </c>
      <c r="I53" s="88"/>
      <c r="J53" s="58" t="s">
        <v>17</v>
      </c>
      <c r="K53" s="88"/>
      <c r="L53" s="88"/>
      <c r="M53" s="236">
        <f>M52+'[7]441 andata 2021'!$CH34</f>
        <v>0.81944444444444464</v>
      </c>
      <c r="N53" s="45"/>
    </row>
    <row r="54" spans="1:15" s="44" customFormat="1" ht="14.4">
      <c r="A54" s="58" t="s">
        <v>16</v>
      </c>
      <c r="B54" s="233">
        <f>B53+'[7]441 andata 2021'!$CH35</f>
        <v>0.71597222222222234</v>
      </c>
      <c r="D54" s="341" t="s">
        <v>47</v>
      </c>
      <c r="E54" s="45"/>
      <c r="F54" s="45"/>
      <c r="G54" s="45"/>
      <c r="H54" s="294">
        <f>H53+'[7]462 andata 2021'!$Y20</f>
        <v>0.7680555555555556</v>
      </c>
      <c r="I54" s="88"/>
      <c r="J54" s="58" t="s">
        <v>16</v>
      </c>
      <c r="K54" s="88"/>
      <c r="L54" s="88"/>
      <c r="M54" s="236">
        <f>M53+'[7]441 andata 2021'!$CH35</f>
        <v>0.82013888888888908</v>
      </c>
      <c r="N54" s="45"/>
    </row>
    <row r="55" spans="1:15" s="44" customFormat="1" ht="14.4">
      <c r="A55" s="58" t="s">
        <v>40</v>
      </c>
      <c r="B55" s="233">
        <f>B54+'[7]441 andata 2021'!$CH36</f>
        <v>0.71666666666666667</v>
      </c>
      <c r="D55" s="341" t="s">
        <v>46</v>
      </c>
      <c r="E55" s="45"/>
      <c r="F55" s="45"/>
      <c r="G55" s="45"/>
      <c r="H55" s="294">
        <f>H54+'[7]462 andata 2021'!$Y21</f>
        <v>0.76875000000000004</v>
      </c>
      <c r="I55" s="88"/>
      <c r="J55" s="58" t="s">
        <v>40</v>
      </c>
      <c r="K55" s="88"/>
      <c r="L55" s="88"/>
      <c r="M55" s="236">
        <f>M54+'[7]441 andata 2021'!$CH36</f>
        <v>0.82083333333333341</v>
      </c>
      <c r="N55" s="45"/>
    </row>
    <row r="56" spans="1:15" s="44" customFormat="1" ht="14.4">
      <c r="A56" s="58" t="s">
        <v>41</v>
      </c>
      <c r="B56" s="233">
        <f>B55+'[7]441 andata 2021'!$CH37</f>
        <v>0.71875000000000011</v>
      </c>
      <c r="D56" s="341" t="s">
        <v>45</v>
      </c>
      <c r="E56" s="45"/>
      <c r="F56" s="45"/>
      <c r="G56" s="45"/>
      <c r="H56" s="294">
        <f>H55+'[7]462 andata 2021'!$Y22</f>
        <v>0.76944444444444449</v>
      </c>
      <c r="I56" s="88"/>
      <c r="J56" s="58" t="s">
        <v>41</v>
      </c>
      <c r="K56" s="88"/>
      <c r="L56" s="88"/>
      <c r="M56" s="236">
        <f>M55+'[7]441 andata 2021'!$CH37</f>
        <v>0.82291666666666685</v>
      </c>
      <c r="N56" s="45"/>
    </row>
    <row r="57" spans="1:15" s="44" customFormat="1" ht="14.4">
      <c r="A57" s="58" t="s">
        <v>13</v>
      </c>
      <c r="B57" s="233">
        <f>B56+'[7]441 andata 2021'!$CH38</f>
        <v>0.72013888888888899</v>
      </c>
      <c r="D57" s="341" t="s">
        <v>64</v>
      </c>
      <c r="E57" s="45"/>
      <c r="F57" s="45"/>
      <c r="G57" s="45"/>
      <c r="H57" s="294">
        <f>H56+'[7]462 andata 2021'!$Y23</f>
        <v>0.77013888888888893</v>
      </c>
      <c r="I57" s="88"/>
      <c r="J57" s="58" t="s">
        <v>13</v>
      </c>
      <c r="K57" s="88"/>
      <c r="L57" s="88"/>
      <c r="M57" s="236">
        <f>M56+'[7]441 andata 2021'!$CH38</f>
        <v>0.82430555555555574</v>
      </c>
      <c r="N57" s="45"/>
    </row>
    <row r="58" spans="1:15" s="44" customFormat="1" ht="13.8">
      <c r="A58" s="189"/>
      <c r="B58" s="193"/>
      <c r="D58" s="341" t="s">
        <v>65</v>
      </c>
      <c r="E58" s="45"/>
      <c r="F58" s="45"/>
      <c r="G58" s="45"/>
      <c r="H58" s="294">
        <f>H57+'[7]462 andata 2021'!$Y24</f>
        <v>0.77222222222222225</v>
      </c>
      <c r="I58" s="45"/>
      <c r="J58" s="189"/>
      <c r="K58" s="45"/>
      <c r="L58" s="45"/>
      <c r="M58" s="237"/>
      <c r="N58" s="45"/>
    </row>
    <row r="59" spans="1:15" s="44" customFormat="1" ht="14.4" thickBot="1">
      <c r="A59" s="190"/>
      <c r="B59" s="195"/>
      <c r="D59" s="342" t="s">
        <v>42</v>
      </c>
      <c r="E59" s="191"/>
      <c r="F59" s="191"/>
      <c r="G59" s="191"/>
      <c r="H59" s="292">
        <f>H58+'[7]462 andata 2021'!$Y25</f>
        <v>0.77430555555555558</v>
      </c>
      <c r="I59" s="45"/>
      <c r="J59" s="190"/>
      <c r="K59" s="191"/>
      <c r="L59" s="191"/>
      <c r="M59" s="238"/>
      <c r="N59" s="45"/>
    </row>
    <row r="60" spans="1:15" s="44" customFormat="1" ht="13.2">
      <c r="A60" s="9"/>
      <c r="B60" s="35"/>
      <c r="C60" s="35"/>
      <c r="I60" s="45"/>
      <c r="J60" s="45"/>
      <c r="K60" s="45"/>
      <c r="L60" s="45"/>
      <c r="M60" s="45"/>
      <c r="N60" s="45"/>
      <c r="O60" s="45"/>
    </row>
    <row r="61" spans="1:15" s="44" customFormat="1" ht="13.2">
      <c r="A61" s="9"/>
      <c r="B61" s="35"/>
      <c r="C61" s="35"/>
      <c r="D61" s="35"/>
    </row>
    <row r="62" spans="1:15" s="44" customFormat="1" ht="13.2">
      <c r="A62" s="9"/>
      <c r="B62" s="35"/>
      <c r="C62" s="35"/>
      <c r="D62" s="35"/>
      <c r="E62" s="35"/>
      <c r="F62" s="35"/>
      <c r="G62" s="35"/>
      <c r="H62" s="35"/>
    </row>
    <row r="63" spans="1:15" s="44" customFormat="1" ht="13.2">
      <c r="A63" s="9"/>
      <c r="B63" s="35"/>
      <c r="C63" s="35"/>
      <c r="D63" s="35"/>
      <c r="E63" s="35"/>
      <c r="F63" s="35"/>
      <c r="G63" s="35"/>
      <c r="H63" s="35"/>
    </row>
    <row r="64" spans="1:15" s="44" customFormat="1" ht="13.2">
      <c r="A64" s="9"/>
      <c r="B64" s="35"/>
      <c r="C64" s="35"/>
      <c r="D64" s="35"/>
      <c r="E64" s="35"/>
      <c r="F64" s="35"/>
      <c r="G64" s="35"/>
      <c r="H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1:8" s="44" customFormat="1" ht="13.2">
      <c r="A97" s="9"/>
      <c r="B97" s="35"/>
      <c r="C97" s="35"/>
      <c r="D97" s="35"/>
      <c r="E97" s="35"/>
      <c r="F97" s="35"/>
      <c r="G97" s="35"/>
      <c r="H97" s="35"/>
    </row>
    <row r="98" spans="1:8" s="44" customFormat="1" ht="13.2">
      <c r="A98" s="9"/>
      <c r="B98" s="35"/>
      <c r="C98" s="35"/>
    </row>
    <row r="99" spans="1:8" s="44" customFormat="1" ht="13.2">
      <c r="A99" s="9"/>
      <c r="B99" s="35"/>
      <c r="C99" s="35"/>
    </row>
  </sheetData>
  <conditionalFormatting sqref="I7">
    <cfRule type="cellIs" dxfId="17" priority="1" stopIfTrue="1" operator="greaterThan">
      <formula>0.334027777777778</formula>
    </cfRule>
    <cfRule type="cellIs" dxfId="16" priority="2" stopIfTrue="1" operator="between">
      <formula>0.305555555555556</formula>
      <formula>0.333333333333333</formula>
    </cfRule>
    <cfRule type="cellIs" dxfId="15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9"/>
  <sheetViews>
    <sheetView zoomScale="120" zoomScaleNormal="120" workbookViewId="0">
      <selection activeCell="A3" sqref="A3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7" width="8.109375" style="44" customWidth="1"/>
    <col min="8" max="8" width="7.6640625" style="44" customWidth="1"/>
    <col min="9" max="10" width="8.109375" style="44" customWidth="1"/>
    <col min="11" max="11" width="6.44140625" style="44" customWidth="1"/>
    <col min="12" max="12" width="10.88671875" style="44" customWidth="1"/>
    <col min="13" max="13" width="5.44140625" style="44" bestFit="1" customWidth="1"/>
    <col min="14" max="14" width="5.44140625" style="44" customWidth="1"/>
    <col min="15" max="15" width="6.88671875" style="44" customWidth="1"/>
    <col min="16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06">
        <v>8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141</v>
      </c>
      <c r="B3" s="19">
        <v>0.52083333333333337</v>
      </c>
      <c r="C3" s="20">
        <v>0.66666666666666663</v>
      </c>
      <c r="D3" s="19">
        <f>C3</f>
        <v>0.66666666666666663</v>
      </c>
      <c r="E3" s="20">
        <v>0.6875</v>
      </c>
      <c r="F3" s="19">
        <f>E3</f>
        <v>0.6875</v>
      </c>
      <c r="G3" s="27">
        <v>0.875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0.14583333333333326</v>
      </c>
      <c r="D4" s="3"/>
      <c r="E4" s="4">
        <f>IF(E3&lt;D3,E3+1-D3,E3-D3)</f>
        <v>2.083333333333337E-2</v>
      </c>
      <c r="F4" s="3"/>
      <c r="G4" s="4">
        <f>IF(F3&gt;G3,G3+1-F3,G3-F3)</f>
        <v>0.1875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0.52083333333333337</v>
      </c>
      <c r="I6" s="16">
        <f>G3</f>
        <v>0.875</v>
      </c>
      <c r="J6" s="6">
        <f>IF(H6&gt;I6,I6+1-H6,I6-H6)</f>
        <v>0.35416666666666663</v>
      </c>
    </row>
    <row r="7" spans="1:17" ht="13.8" thickBot="1">
      <c r="A7" s="122" t="s">
        <v>128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0.33333333333333326</v>
      </c>
      <c r="J7" s="8">
        <f>J6*1440+R2+R3</f>
        <v>509.99999999999994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479.99999999999989</v>
      </c>
      <c r="J8" s="45"/>
    </row>
    <row r="9" spans="1:17" s="44" customFormat="1" ht="13.8" thickBot="1">
      <c r="A9" s="228" t="s">
        <v>137</v>
      </c>
      <c r="B9" s="102"/>
      <c r="C9" s="102"/>
      <c r="D9" s="114"/>
      <c r="E9" s="47"/>
      <c r="F9" s="47"/>
      <c r="G9" s="47"/>
      <c r="H9" s="13"/>
      <c r="I9" s="15"/>
      <c r="J9" s="15"/>
    </row>
    <row r="10" spans="1:17" s="44" customFormat="1" ht="16.2" thickBot="1">
      <c r="A10" s="228" t="s">
        <v>96</v>
      </c>
      <c r="B10" s="102"/>
      <c r="C10" s="108"/>
      <c r="D10" s="114"/>
      <c r="E10" s="89"/>
      <c r="F10" s="47"/>
      <c r="G10" s="47"/>
      <c r="H10" s="36"/>
      <c r="I10" s="54"/>
      <c r="J10" s="15"/>
    </row>
    <row r="11" spans="1:17" s="44" customFormat="1" ht="13.8" thickBot="1">
      <c r="A11" s="228" t="s">
        <v>98</v>
      </c>
      <c r="B11" s="105"/>
      <c r="C11" s="105"/>
      <c r="D11" s="107"/>
      <c r="E11" s="90"/>
      <c r="F11" s="90"/>
      <c r="G11" s="91"/>
      <c r="H11" s="91"/>
      <c r="I11" s="54"/>
      <c r="J11" s="15"/>
    </row>
    <row r="12" spans="1:17" s="44" customFormat="1" ht="13.8" thickBot="1">
      <c r="A12" s="228" t="s">
        <v>136</v>
      </c>
      <c r="B12" s="105"/>
      <c r="C12" s="105"/>
      <c r="D12" s="107"/>
      <c r="E12" s="72"/>
      <c r="F12" s="72"/>
      <c r="G12" s="1"/>
      <c r="H12" s="1"/>
      <c r="I12" s="33"/>
      <c r="J12" s="15"/>
    </row>
    <row r="13" spans="1:17" s="44" customFormat="1" ht="13.2">
      <c r="A13" s="112"/>
      <c r="B13" s="1"/>
      <c r="C13" s="1"/>
      <c r="D13" s="1"/>
      <c r="E13" s="1"/>
      <c r="F13" s="55"/>
      <c r="G13" s="1"/>
      <c r="H13" s="1"/>
      <c r="I13" s="33"/>
      <c r="J13" s="14"/>
    </row>
    <row r="14" spans="1:17" s="44" customFormat="1" ht="13.8" thickBot="1">
      <c r="A14" s="380"/>
      <c r="B14" s="136">
        <v>340</v>
      </c>
      <c r="C14" s="136">
        <v>348</v>
      </c>
      <c r="D14" s="373"/>
      <c r="E14" s="373"/>
      <c r="F14" s="374"/>
      <c r="G14" s="375"/>
      <c r="H14" s="376"/>
      <c r="I14" s="377">
        <v>213</v>
      </c>
      <c r="J14" s="378"/>
      <c r="K14" s="379"/>
      <c r="L14" s="369"/>
      <c r="M14" s="369"/>
      <c r="N14" s="369"/>
      <c r="O14" s="377">
        <v>358</v>
      </c>
      <c r="P14" s="45"/>
    </row>
    <row r="15" spans="1:17" s="44" customFormat="1" ht="15.6">
      <c r="A15" s="60" t="s">
        <v>13</v>
      </c>
      <c r="B15" s="231">
        <v>0.61041666666666672</v>
      </c>
      <c r="C15" s="232">
        <v>0.69374999999999998</v>
      </c>
      <c r="D15" s="88"/>
      <c r="E15" s="352" t="s">
        <v>42</v>
      </c>
      <c r="F15" s="185"/>
      <c r="G15" s="185"/>
      <c r="H15" s="185"/>
      <c r="I15" s="290">
        <v>0.74305555555555547</v>
      </c>
      <c r="J15" s="88"/>
      <c r="K15" s="60" t="s">
        <v>13</v>
      </c>
      <c r="L15" s="295"/>
      <c r="M15" s="185"/>
      <c r="N15" s="185"/>
      <c r="O15" s="232">
        <v>0.79791666666666661</v>
      </c>
      <c r="P15" s="45"/>
    </row>
    <row r="16" spans="1:17" s="44" customFormat="1" ht="13.5" customHeight="1">
      <c r="A16" s="58" t="s">
        <v>14</v>
      </c>
      <c r="B16" s="77">
        <f>B15+'[7]441 andata 2021'!$CB56</f>
        <v>0.61111111111111116</v>
      </c>
      <c r="C16" s="233">
        <f>C15+'[7]441 andata 2021'!$CB56</f>
        <v>0.69444444444444442</v>
      </c>
      <c r="D16" s="88"/>
      <c r="E16" s="353" t="s">
        <v>43</v>
      </c>
      <c r="F16" s="45"/>
      <c r="G16" s="45"/>
      <c r="H16" s="45"/>
      <c r="I16" s="291">
        <f>I15+'[7]462 ritorno 2021 '!$V5</f>
        <v>0.74444444444444435</v>
      </c>
      <c r="J16" s="88"/>
      <c r="K16" s="58" t="s">
        <v>14</v>
      </c>
      <c r="L16" s="88"/>
      <c r="M16" s="45"/>
      <c r="N16" s="45"/>
      <c r="O16" s="233">
        <f>O15+'[7]441 andata 2021'!$CB56</f>
        <v>0.79861111111111105</v>
      </c>
      <c r="P16" s="45"/>
    </row>
    <row r="17" spans="1:19" s="44" customFormat="1" ht="15.6">
      <c r="A17" s="58" t="s">
        <v>15</v>
      </c>
      <c r="B17" s="77">
        <f>B16+'[7]441 andata 2021'!$CB57</f>
        <v>0.61250000000000004</v>
      </c>
      <c r="C17" s="233">
        <f>C16+'[7]441 andata 2021'!$CB57</f>
        <v>0.6958333333333333</v>
      </c>
      <c r="D17" s="88"/>
      <c r="E17" s="353" t="s">
        <v>44</v>
      </c>
      <c r="F17" s="45"/>
      <c r="G17" s="45"/>
      <c r="H17" s="45"/>
      <c r="I17" s="291">
        <f>I16+'[7]462 ritorno 2021 '!$V6</f>
        <v>0.74583333333333324</v>
      </c>
      <c r="J17" s="88"/>
      <c r="K17" s="58" t="s">
        <v>15</v>
      </c>
      <c r="L17" s="88"/>
      <c r="M17" s="45"/>
      <c r="N17" s="45"/>
      <c r="O17" s="233">
        <f>O16+'[7]441 andata 2021'!$CB57</f>
        <v>0.79999999999999993</v>
      </c>
      <c r="P17" s="45"/>
    </row>
    <row r="18" spans="1:19" s="44" customFormat="1" ht="14.4">
      <c r="A18" s="58" t="s">
        <v>16</v>
      </c>
      <c r="B18" s="77">
        <f>B17+'[7]441 andata 2021'!$CB58</f>
        <v>0.61388888888888893</v>
      </c>
      <c r="C18" s="233">
        <f>C17+'[7]441 andata 2021'!$CB58</f>
        <v>0.69722222222222219</v>
      </c>
      <c r="D18" s="88"/>
      <c r="E18" s="341" t="s">
        <v>45</v>
      </c>
      <c r="F18" s="45"/>
      <c r="G18" s="45"/>
      <c r="H18" s="45"/>
      <c r="I18" s="291">
        <f>I17+'[7]462 ritorno 2021 '!$V7</f>
        <v>0.74722222222222223</v>
      </c>
      <c r="J18" s="88"/>
      <c r="K18" s="58" t="s">
        <v>16</v>
      </c>
      <c r="L18" s="88"/>
      <c r="M18" s="45"/>
      <c r="N18" s="45"/>
      <c r="O18" s="233">
        <f>O17+'[7]441 andata 2021'!$CB58</f>
        <v>0.80138888888888882</v>
      </c>
      <c r="P18" s="45"/>
    </row>
    <row r="19" spans="1:19" s="44" customFormat="1" ht="14.4">
      <c r="A19" s="58" t="s">
        <v>17</v>
      </c>
      <c r="B19" s="77">
        <f>B18+'[7]441 andata 2021'!$CB59</f>
        <v>0.61527777777777781</v>
      </c>
      <c r="C19" s="233">
        <f>C18+'[7]441 andata 2021'!$CB59</f>
        <v>0.69861111111111107</v>
      </c>
      <c r="D19" s="88"/>
      <c r="E19" s="341" t="s">
        <v>46</v>
      </c>
      <c r="F19" s="45"/>
      <c r="G19" s="45"/>
      <c r="H19" s="45"/>
      <c r="I19" s="291">
        <f>I18+'[7]462 ritorno 2021 '!$V8</f>
        <v>0.74861111111111112</v>
      </c>
      <c r="J19" s="88"/>
      <c r="K19" s="58" t="s">
        <v>17</v>
      </c>
      <c r="L19" s="88"/>
      <c r="M19" s="45"/>
      <c r="N19" s="45"/>
      <c r="O19" s="233">
        <f>O18+'[7]441 andata 2021'!$CB59</f>
        <v>0.8027777777777777</v>
      </c>
      <c r="P19" s="45"/>
    </row>
    <row r="20" spans="1:19" s="44" customFormat="1" ht="14.4">
      <c r="A20" s="58" t="s">
        <v>18</v>
      </c>
      <c r="B20" s="77">
        <f>B19+'[7]441 andata 2021'!$CB60</f>
        <v>0.61597222222222225</v>
      </c>
      <c r="C20" s="233">
        <f>C19+'[7]441 andata 2021'!$CB60</f>
        <v>0.69930555555555551</v>
      </c>
      <c r="D20" s="88"/>
      <c r="E20" s="341" t="s">
        <v>47</v>
      </c>
      <c r="F20" s="45"/>
      <c r="G20" s="45"/>
      <c r="H20" s="45"/>
      <c r="I20" s="291">
        <f>I19+'[7]462 ritorno 2021 '!$V9</f>
        <v>0.74930555555555556</v>
      </c>
      <c r="J20" s="88"/>
      <c r="K20" s="58" t="s">
        <v>18</v>
      </c>
      <c r="L20" s="88"/>
      <c r="M20" s="45"/>
      <c r="N20" s="45"/>
      <c r="O20" s="233">
        <f>O19+'[7]441 andata 2021'!$CB60</f>
        <v>0.80347222222222214</v>
      </c>
      <c r="P20" s="45"/>
    </row>
    <row r="21" spans="1:19" s="44" customFormat="1" ht="14.4">
      <c r="A21" s="58" t="s">
        <v>19</v>
      </c>
      <c r="B21" s="77">
        <f>B20+'[7]441 andata 2021'!$CB61</f>
        <v>0.61597222222222225</v>
      </c>
      <c r="C21" s="233">
        <f>C20+'[7]441 andata 2021'!$CB61</f>
        <v>0.69930555555555551</v>
      </c>
      <c r="D21" s="88"/>
      <c r="E21" s="354" t="s">
        <v>48</v>
      </c>
      <c r="F21" s="45"/>
      <c r="G21" s="45"/>
      <c r="H21" s="45"/>
      <c r="I21" s="291">
        <f>I20+'[7]462 ritorno 2021 '!$V10</f>
        <v>0.75</v>
      </c>
      <c r="J21" s="88"/>
      <c r="K21" s="58" t="s">
        <v>19</v>
      </c>
      <c r="L21" s="88"/>
      <c r="M21" s="45"/>
      <c r="N21" s="45"/>
      <c r="O21" s="233">
        <f>O20+'[7]441 andata 2021'!$CB61</f>
        <v>0.80347222222222214</v>
      </c>
      <c r="P21" s="45"/>
    </row>
    <row r="22" spans="1:19" s="44" customFormat="1" ht="14.4">
      <c r="A22" s="58" t="s">
        <v>20</v>
      </c>
      <c r="B22" s="77">
        <f>B21+'[7]441 andata 2021'!$CB62</f>
        <v>0.61875000000000002</v>
      </c>
      <c r="C22" s="233">
        <f>C21+'[7]441 andata 2021'!$CB62</f>
        <v>0.70208333333333328</v>
      </c>
      <c r="D22" s="88"/>
      <c r="E22" s="341" t="s">
        <v>49</v>
      </c>
      <c r="F22" s="45"/>
      <c r="G22" s="45"/>
      <c r="H22" s="45"/>
      <c r="I22" s="291">
        <f>I21+'[7]462 ritorno 2021 '!$V11</f>
        <v>0.75277777777777777</v>
      </c>
      <c r="J22" s="88"/>
      <c r="K22" s="58" t="s">
        <v>20</v>
      </c>
      <c r="L22" s="88"/>
      <c r="M22" s="45"/>
      <c r="N22" s="45"/>
      <c r="O22" s="233">
        <f>O21+'[7]441 andata 2021'!$CB62</f>
        <v>0.80624999999999991</v>
      </c>
      <c r="P22" s="45"/>
      <c r="S22" s="123"/>
    </row>
    <row r="23" spans="1:19" s="44" customFormat="1" ht="14.4">
      <c r="A23" s="58" t="s">
        <v>20</v>
      </c>
      <c r="B23" s="77">
        <f>B22+'[7]441 andata 2021'!$CB63</f>
        <v>0.61944444444444446</v>
      </c>
      <c r="C23" s="233">
        <f>C22+'[7]441 andata 2021'!$CB63</f>
        <v>0.70277777777777772</v>
      </c>
      <c r="D23" s="88"/>
      <c r="E23" s="341" t="s">
        <v>50</v>
      </c>
      <c r="F23" s="45"/>
      <c r="G23" s="45"/>
      <c r="H23" s="45"/>
      <c r="I23" s="291">
        <f>I22+'[7]462 ritorno 2021 '!$V12</f>
        <v>0.75347222222222221</v>
      </c>
      <c r="J23" s="88"/>
      <c r="K23" s="58" t="s">
        <v>20</v>
      </c>
      <c r="L23" s="88"/>
      <c r="M23" s="45"/>
      <c r="N23" s="45"/>
      <c r="O23" s="233">
        <f>O22+'[7]441 andata 2021'!$CB63</f>
        <v>0.80694444444444435</v>
      </c>
      <c r="P23" s="45"/>
    </row>
    <row r="24" spans="1:19" s="44" customFormat="1" ht="14.4">
      <c r="A24" s="58" t="s">
        <v>21</v>
      </c>
      <c r="B24" s="77">
        <f>B23+'[7]441 andata 2021'!$CB64</f>
        <v>0.62013888888888891</v>
      </c>
      <c r="C24" s="233">
        <f>C23+'[7]441 andata 2021'!$CB64</f>
        <v>0.70347222222222217</v>
      </c>
      <c r="D24" s="88"/>
      <c r="E24" s="341" t="s">
        <v>51</v>
      </c>
      <c r="F24" s="45"/>
      <c r="G24" s="45"/>
      <c r="H24" s="45"/>
      <c r="I24" s="291">
        <f>I23+'[7]462 ritorno 2021 '!$V13</f>
        <v>0.75416666666666665</v>
      </c>
      <c r="J24" s="88"/>
      <c r="K24" s="58" t="s">
        <v>21</v>
      </c>
      <c r="L24" s="88"/>
      <c r="M24" s="45"/>
      <c r="N24" s="45"/>
      <c r="O24" s="233">
        <f>O23+'[7]441 andata 2021'!$CB64</f>
        <v>0.8076388888888888</v>
      </c>
      <c r="P24" s="45"/>
    </row>
    <row r="25" spans="1:19" s="44" customFormat="1" ht="14.4">
      <c r="A25" s="58" t="s">
        <v>22</v>
      </c>
      <c r="B25" s="77">
        <f>B24+'[7]441 andata 2021'!$CB65</f>
        <v>0.62083333333333335</v>
      </c>
      <c r="C25" s="233">
        <f>C24+'[7]441 andata 2021'!$CB65</f>
        <v>0.70416666666666661</v>
      </c>
      <c r="D25" s="88"/>
      <c r="E25" s="341" t="s">
        <v>52</v>
      </c>
      <c r="F25" s="45"/>
      <c r="G25" s="45"/>
      <c r="H25" s="45"/>
      <c r="I25" s="291">
        <f>I24+'[7]462 ritorno 2021 '!$V14</f>
        <v>0.75416666666666665</v>
      </c>
      <c r="J25" s="88"/>
      <c r="K25" s="58" t="s">
        <v>22</v>
      </c>
      <c r="L25" s="88"/>
      <c r="M25" s="45"/>
      <c r="N25" s="45"/>
      <c r="O25" s="233">
        <f>O24+'[7]441 andata 2021'!$CB65</f>
        <v>0.80833333333333324</v>
      </c>
      <c r="P25" s="45"/>
    </row>
    <row r="26" spans="1:19" s="44" customFormat="1" ht="14.4">
      <c r="A26" s="58" t="s">
        <v>23</v>
      </c>
      <c r="B26" s="77">
        <f>B25+'[7]441 andata 2021'!$CB66</f>
        <v>0.62222222222222223</v>
      </c>
      <c r="C26" s="233">
        <f>C25+'[7]441 andata 2021'!$CB66</f>
        <v>0.70555555555555549</v>
      </c>
      <c r="D26" s="88"/>
      <c r="E26" s="341" t="s">
        <v>53</v>
      </c>
      <c r="F26" s="45"/>
      <c r="G26" s="45"/>
      <c r="H26" s="45"/>
      <c r="I26" s="291">
        <f>I25+'[7]462 ritorno 2021 '!$V15</f>
        <v>0.75555555555555554</v>
      </c>
      <c r="J26" s="88"/>
      <c r="K26" s="58" t="s">
        <v>23</v>
      </c>
      <c r="L26" s="88"/>
      <c r="M26" s="45"/>
      <c r="N26" s="45"/>
      <c r="O26" s="233">
        <f>O25+'[7]441 andata 2021'!$CB66</f>
        <v>0.80972222222222212</v>
      </c>
      <c r="P26" s="45"/>
    </row>
    <row r="27" spans="1:19" s="44" customFormat="1" ht="14.4">
      <c r="A27" s="58" t="s">
        <v>24</v>
      </c>
      <c r="B27" s="77">
        <f>B26+'[7]441 andata 2021'!$CB67</f>
        <v>0.62291666666666667</v>
      </c>
      <c r="C27" s="233">
        <f>C26+'[7]441 andata 2021'!$CB67</f>
        <v>0.70624999999999993</v>
      </c>
      <c r="D27" s="88"/>
      <c r="E27" s="341" t="s">
        <v>54</v>
      </c>
      <c r="F27" s="45"/>
      <c r="G27" s="45"/>
      <c r="H27" s="45"/>
      <c r="I27" s="291">
        <f>I26+'[7]462 ritorno 2021 '!$V16</f>
        <v>0.75624999999999998</v>
      </c>
      <c r="J27" s="88"/>
      <c r="K27" s="58" t="s">
        <v>24</v>
      </c>
      <c r="L27" s="88"/>
      <c r="M27" s="45"/>
      <c r="N27" s="45"/>
      <c r="O27" s="233">
        <f>O26+'[7]441 andata 2021'!$CB67</f>
        <v>0.81041666666666656</v>
      </c>
      <c r="P27" s="45"/>
    </row>
    <row r="28" spans="1:19" s="44" customFormat="1" ht="14.4">
      <c r="A28" s="58" t="s">
        <v>25</v>
      </c>
      <c r="B28" s="77">
        <f>B27+'[7]441 andata 2021'!$CB68</f>
        <v>0.62361111111111112</v>
      </c>
      <c r="C28" s="233">
        <f>C27+'[7]441 andata 2021'!$CB68</f>
        <v>0.70694444444444438</v>
      </c>
      <c r="D28" s="88"/>
      <c r="E28" s="341" t="s">
        <v>55</v>
      </c>
      <c r="F28" s="45"/>
      <c r="G28" s="45"/>
      <c r="H28" s="45"/>
      <c r="I28" s="291">
        <f>I27+'[7]462 ritorno 2021 '!$V17</f>
        <v>0.75763888888888886</v>
      </c>
      <c r="J28" s="88"/>
      <c r="K28" s="58" t="s">
        <v>25</v>
      </c>
      <c r="L28" s="88"/>
      <c r="M28" s="45"/>
      <c r="N28" s="45"/>
      <c r="O28" s="233">
        <f>O27+'[7]441 andata 2021'!$CB68</f>
        <v>0.81111111111111101</v>
      </c>
      <c r="P28" s="45"/>
    </row>
    <row r="29" spans="1:19" s="44" customFormat="1" ht="14.4">
      <c r="A29" s="58" t="s">
        <v>26</v>
      </c>
      <c r="B29" s="77">
        <f>B28+'[7]441 andata 2021'!$CB69</f>
        <v>0.62361111111111112</v>
      </c>
      <c r="C29" s="233">
        <f>C28+'[7]441 andata 2021'!$CB69</f>
        <v>0.70694444444444438</v>
      </c>
      <c r="D29" s="88"/>
      <c r="E29" s="341" t="s">
        <v>56</v>
      </c>
      <c r="F29" s="45"/>
      <c r="G29" s="45"/>
      <c r="H29" s="45"/>
      <c r="I29" s="291">
        <f>I28+'[7]462 ritorno 2021 '!$V18</f>
        <v>0.75902777777777775</v>
      </c>
      <c r="J29" s="88"/>
      <c r="K29" s="58" t="s">
        <v>26</v>
      </c>
      <c r="L29" s="88"/>
      <c r="M29" s="45"/>
      <c r="N29" s="45"/>
      <c r="O29" s="233">
        <f>O28+'[7]441 andata 2021'!$CB69</f>
        <v>0.81111111111111101</v>
      </c>
      <c r="P29" s="45"/>
    </row>
    <row r="30" spans="1:19" s="44" customFormat="1" ht="14.4">
      <c r="A30" s="58" t="s">
        <v>27</v>
      </c>
      <c r="B30" s="77">
        <f>B29+'[7]441 andata 2021'!$CB70</f>
        <v>0.62430555555555556</v>
      </c>
      <c r="C30" s="233">
        <f>C29+'[7]441 andata 2021'!$CB70</f>
        <v>0.70763888888888882</v>
      </c>
      <c r="D30" s="88"/>
      <c r="E30" s="341" t="s">
        <v>57</v>
      </c>
      <c r="F30" s="45"/>
      <c r="G30" s="45"/>
      <c r="H30" s="45"/>
      <c r="I30" s="291">
        <f>I29+'[7]462 ritorno 2021 '!$V19</f>
        <v>0.75972222222222219</v>
      </c>
      <c r="J30" s="88"/>
      <c r="K30" s="58" t="s">
        <v>27</v>
      </c>
      <c r="L30" s="88"/>
      <c r="M30" s="45"/>
      <c r="N30" s="45"/>
      <c r="O30" s="233">
        <f>O29+'[7]441 andata 2021'!$CB70</f>
        <v>0.81180555555555545</v>
      </c>
      <c r="P30" s="45"/>
    </row>
    <row r="31" spans="1:19" s="44" customFormat="1" ht="14.4">
      <c r="A31" s="58" t="s">
        <v>28</v>
      </c>
      <c r="B31" s="77">
        <f>B30+'[7]441 andata 2021'!$CB71</f>
        <v>0.62569444444444444</v>
      </c>
      <c r="C31" s="233">
        <f>C30+'[7]441 andata 2021'!$CB71</f>
        <v>0.7090277777777777</v>
      </c>
      <c r="D31" s="88"/>
      <c r="E31" s="341" t="s">
        <v>58</v>
      </c>
      <c r="F31" s="45"/>
      <c r="G31" s="45"/>
      <c r="H31" s="45"/>
      <c r="I31" s="291">
        <f>I30+'[7]462 ritorno 2021 '!$V20</f>
        <v>0.76111111111111107</v>
      </c>
      <c r="J31" s="88"/>
      <c r="K31" s="58" t="s">
        <v>28</v>
      </c>
      <c r="L31" s="88"/>
      <c r="M31" s="45"/>
      <c r="N31" s="45"/>
      <c r="O31" s="233">
        <f>O30+'[7]441 andata 2021'!$CB71</f>
        <v>0.81319444444444433</v>
      </c>
      <c r="P31" s="45"/>
    </row>
    <row r="32" spans="1:19" s="44" customFormat="1" ht="14.4">
      <c r="A32" s="58" t="s">
        <v>29</v>
      </c>
      <c r="B32" s="77">
        <f>B31+'[7]441 andata 2021'!$CB72</f>
        <v>0.62638888888888888</v>
      </c>
      <c r="C32" s="233">
        <f>C31+'[7]441 andata 2021'!$CB72</f>
        <v>0.70972222222222214</v>
      </c>
      <c r="D32" s="88"/>
      <c r="E32" s="341" t="s">
        <v>59</v>
      </c>
      <c r="F32" s="45"/>
      <c r="G32" s="45"/>
      <c r="H32" s="45"/>
      <c r="I32" s="291">
        <f>I31+'[7]462 ritorno 2021 '!$V21</f>
        <v>0.76180555555555551</v>
      </c>
      <c r="J32" s="88"/>
      <c r="K32" s="58" t="s">
        <v>29</v>
      </c>
      <c r="L32" s="88"/>
      <c r="M32" s="45"/>
      <c r="N32" s="45"/>
      <c r="O32" s="233">
        <f>O31+'[7]441 andata 2021'!$CB72</f>
        <v>0.81388888888888877</v>
      </c>
      <c r="P32" s="45"/>
    </row>
    <row r="33" spans="1:16" s="44" customFormat="1" ht="14.4">
      <c r="A33" s="58" t="s">
        <v>30</v>
      </c>
      <c r="B33" s="77">
        <f>B32+'[7]441 andata 2021'!$CB73</f>
        <v>0.62847222222222221</v>
      </c>
      <c r="C33" s="233">
        <f>C32+'[7]441 andata 2021'!$CB73</f>
        <v>0.71180555555555547</v>
      </c>
      <c r="D33" s="88"/>
      <c r="E33" s="341" t="s">
        <v>60</v>
      </c>
      <c r="F33" s="45"/>
      <c r="G33" s="45"/>
      <c r="H33" s="45"/>
      <c r="I33" s="291">
        <f>I32+'[7]462 ritorno 2021 '!$V22</f>
        <v>0.76249999999999996</v>
      </c>
      <c r="J33" s="88"/>
      <c r="K33" s="58" t="s">
        <v>30</v>
      </c>
      <c r="L33" s="88"/>
      <c r="M33" s="45"/>
      <c r="N33" s="45"/>
      <c r="O33" s="233">
        <f>O32+'[7]441 andata 2021'!$CB73</f>
        <v>0.8159722222222221</v>
      </c>
      <c r="P33" s="45"/>
    </row>
    <row r="34" spans="1:16" s="44" customFormat="1" ht="14.4">
      <c r="A34" s="189"/>
      <c r="B34" s="192"/>
      <c r="C34" s="193"/>
      <c r="E34" s="341" t="s">
        <v>61</v>
      </c>
      <c r="F34" s="45"/>
      <c r="G34" s="45"/>
      <c r="H34" s="45"/>
      <c r="I34" s="291">
        <f>I33+'[7]462 ritorno 2021 '!$V23</f>
        <v>0.76388888888888884</v>
      </c>
      <c r="J34" s="45"/>
      <c r="K34" s="189"/>
      <c r="L34" s="45"/>
      <c r="M34" s="45"/>
      <c r="N34" s="45"/>
      <c r="O34" s="193"/>
      <c r="P34" s="45"/>
    </row>
    <row r="35" spans="1:16" s="44" customFormat="1" ht="15.6" thickBot="1">
      <c r="A35" s="190"/>
      <c r="B35" s="194"/>
      <c r="C35" s="195"/>
      <c r="E35" s="355" t="s">
        <v>62</v>
      </c>
      <c r="F35" s="191"/>
      <c r="G35" s="191"/>
      <c r="H35" s="191"/>
      <c r="I35" s="292">
        <f>I34+'[7]462 ritorno 2021 '!$V24</f>
        <v>0.76527777777777772</v>
      </c>
      <c r="J35" s="45"/>
      <c r="K35" s="190"/>
      <c r="L35" s="191"/>
      <c r="M35" s="191"/>
      <c r="N35" s="191"/>
      <c r="O35" s="195"/>
      <c r="P35" s="45"/>
    </row>
    <row r="36" spans="1:16" s="44" customFormat="1">
      <c r="J36" s="45"/>
      <c r="K36" s="45"/>
      <c r="L36" s="45"/>
      <c r="M36" s="45"/>
      <c r="N36" s="45"/>
      <c r="O36" s="45"/>
      <c r="P36" s="45"/>
    </row>
    <row r="37" spans="1:16" s="44" customFormat="1" ht="12" thickBot="1">
      <c r="B37" s="125">
        <v>339</v>
      </c>
      <c r="C37" s="125">
        <v>347</v>
      </c>
      <c r="D37" s="127"/>
      <c r="E37" s="127"/>
      <c r="F37" s="127"/>
      <c r="G37" s="127"/>
      <c r="H37" s="127"/>
      <c r="I37" s="371">
        <v>216</v>
      </c>
      <c r="J37" s="126"/>
      <c r="K37" s="126"/>
      <c r="L37" s="126"/>
      <c r="M37" s="126"/>
      <c r="N37" s="126"/>
      <c r="O37" s="372">
        <v>357</v>
      </c>
      <c r="P37" s="45"/>
    </row>
    <row r="38" spans="1:16" s="44" customFormat="1" ht="14.4">
      <c r="A38" s="60" t="s">
        <v>31</v>
      </c>
      <c r="B38" s="231">
        <v>0.64097222222222217</v>
      </c>
      <c r="C38" s="232">
        <v>0.72430555555555554</v>
      </c>
      <c r="E38" s="340" t="s">
        <v>62</v>
      </c>
      <c r="F38" s="185"/>
      <c r="G38" s="185"/>
      <c r="H38" s="185"/>
      <c r="I38" s="293">
        <v>0.77500000000000002</v>
      </c>
      <c r="J38" s="88"/>
      <c r="K38" s="60" t="s">
        <v>31</v>
      </c>
      <c r="L38" s="295"/>
      <c r="M38" s="295"/>
      <c r="N38" s="185"/>
      <c r="O38" s="232">
        <v>0.82847222222222217</v>
      </c>
      <c r="P38" s="45"/>
    </row>
    <row r="39" spans="1:16" s="44" customFormat="1" ht="14.4">
      <c r="A39" s="58" t="s">
        <v>32</v>
      </c>
      <c r="B39" s="77">
        <f>B38+'[7]441 andata 2021'!$CH20</f>
        <v>0.64166666666666661</v>
      </c>
      <c r="C39" s="233">
        <f>C38+'[7]441 andata 2021'!$CH20</f>
        <v>0.72499999999999998</v>
      </c>
      <c r="E39" s="341" t="s">
        <v>61</v>
      </c>
      <c r="F39" s="45"/>
      <c r="G39" s="45"/>
      <c r="H39" s="45"/>
      <c r="I39" s="294">
        <f>I38+'[7]462 andata 2021'!$Y5</f>
        <v>0.77500000000000002</v>
      </c>
      <c r="J39" s="88"/>
      <c r="K39" s="58" t="s">
        <v>32</v>
      </c>
      <c r="L39" s="88"/>
      <c r="M39" s="88"/>
      <c r="N39" s="45"/>
      <c r="O39" s="233">
        <f>O38+'[7]441 andata 2021'!$CH20</f>
        <v>0.82916666666666661</v>
      </c>
      <c r="P39" s="45"/>
    </row>
    <row r="40" spans="1:16" s="44" customFormat="1" ht="14.4">
      <c r="A40" s="58" t="s">
        <v>33</v>
      </c>
      <c r="B40" s="77">
        <f>B39+'[7]441 andata 2021'!$CH21</f>
        <v>0.64236111111111116</v>
      </c>
      <c r="C40" s="233">
        <f>C39+'[7]441 andata 2021'!$CH21</f>
        <v>0.72569444444444453</v>
      </c>
      <c r="E40" s="341" t="s">
        <v>60</v>
      </c>
      <c r="F40" s="45"/>
      <c r="G40" s="45"/>
      <c r="H40" s="45"/>
      <c r="I40" s="294">
        <f>I39+'[7]462 andata 2021'!$Y6</f>
        <v>0.77638888888888891</v>
      </c>
      <c r="J40" s="88"/>
      <c r="K40" s="58" t="s">
        <v>33</v>
      </c>
      <c r="L40" s="88"/>
      <c r="M40" s="88"/>
      <c r="N40" s="45"/>
      <c r="O40" s="233">
        <f>O39+'[7]441 andata 2021'!$CH21</f>
        <v>0.82986111111111116</v>
      </c>
      <c r="P40" s="45"/>
    </row>
    <row r="41" spans="1:16" s="44" customFormat="1" ht="14.4">
      <c r="A41" s="58" t="s">
        <v>34</v>
      </c>
      <c r="B41" s="77">
        <f>B40+'[7]441 andata 2021'!$CH22</f>
        <v>0.64305555555555549</v>
      </c>
      <c r="C41" s="233">
        <f>C40+'[7]441 andata 2021'!$CH22</f>
        <v>0.72638888888888886</v>
      </c>
      <c r="E41" s="341" t="s">
        <v>59</v>
      </c>
      <c r="F41" s="45"/>
      <c r="G41" s="45"/>
      <c r="H41" s="45"/>
      <c r="I41" s="294">
        <f>I40+'[7]462 andata 2021'!$Y7</f>
        <v>0.77708333333333335</v>
      </c>
      <c r="J41" s="88"/>
      <c r="K41" s="58" t="s">
        <v>34</v>
      </c>
      <c r="L41" s="88"/>
      <c r="M41" s="88"/>
      <c r="N41" s="45"/>
      <c r="O41" s="233">
        <f>O40+'[7]441 andata 2021'!$CH22</f>
        <v>0.83055555555555549</v>
      </c>
      <c r="P41" s="45"/>
    </row>
    <row r="42" spans="1:16" s="44" customFormat="1" ht="14.4">
      <c r="A42" s="58" t="s">
        <v>35</v>
      </c>
      <c r="B42" s="77">
        <f>B41+'[7]441 andata 2021'!$CH23</f>
        <v>0.64374999999999993</v>
      </c>
      <c r="C42" s="233">
        <f>C41+'[7]441 andata 2021'!$CH23</f>
        <v>0.7270833333333333</v>
      </c>
      <c r="E42" s="341" t="s">
        <v>58</v>
      </c>
      <c r="F42" s="45"/>
      <c r="G42" s="45"/>
      <c r="H42" s="45"/>
      <c r="I42" s="294">
        <f>I41+'[7]462 andata 2021'!$Y8</f>
        <v>0.77777777777777779</v>
      </c>
      <c r="J42" s="88"/>
      <c r="K42" s="58" t="s">
        <v>35</v>
      </c>
      <c r="L42" s="88"/>
      <c r="M42" s="88"/>
      <c r="N42" s="45"/>
      <c r="O42" s="233">
        <f>O41+'[7]441 andata 2021'!$CH23</f>
        <v>0.83124999999999993</v>
      </c>
      <c r="P42" s="45"/>
    </row>
    <row r="43" spans="1:16" s="44" customFormat="1" ht="14.4">
      <c r="A43" s="58" t="s">
        <v>25</v>
      </c>
      <c r="B43" s="77">
        <f>B42+'[7]441 andata 2021'!$CH24</f>
        <v>0.64374999999999993</v>
      </c>
      <c r="C43" s="233">
        <f>C42+'[7]441 andata 2021'!$CH24</f>
        <v>0.7270833333333333</v>
      </c>
      <c r="E43" s="341" t="s">
        <v>57</v>
      </c>
      <c r="F43" s="45"/>
      <c r="G43" s="45"/>
      <c r="H43" s="45"/>
      <c r="I43" s="294">
        <f>I42+'[7]462 andata 2021'!$Y9</f>
        <v>0.77916666666666667</v>
      </c>
      <c r="J43" s="88"/>
      <c r="K43" s="58" t="s">
        <v>25</v>
      </c>
      <c r="L43" s="88"/>
      <c r="M43" s="88"/>
      <c r="N43" s="45"/>
      <c r="O43" s="233">
        <f>O42+'[7]441 andata 2021'!$CH24</f>
        <v>0.83124999999999993</v>
      </c>
      <c r="P43" s="45"/>
    </row>
    <row r="44" spans="1:16" s="44" customFormat="1" ht="14.4">
      <c r="A44" s="58" t="s">
        <v>36</v>
      </c>
      <c r="B44" s="77">
        <f>B43+'[7]441 andata 2021'!$CH25</f>
        <v>0.64583333333333326</v>
      </c>
      <c r="C44" s="233">
        <f>C43+'[7]441 andata 2021'!$CH25</f>
        <v>0.72916666666666663</v>
      </c>
      <c r="E44" s="341" t="s">
        <v>56</v>
      </c>
      <c r="F44" s="45"/>
      <c r="G44" s="45"/>
      <c r="H44" s="45"/>
      <c r="I44" s="294">
        <f>I43+'[7]462 andata 2021'!$Y10</f>
        <v>0.77986111111111112</v>
      </c>
      <c r="J44" s="88"/>
      <c r="K44" s="58" t="s">
        <v>36</v>
      </c>
      <c r="L44" s="88"/>
      <c r="M44" s="88"/>
      <c r="N44" s="45"/>
      <c r="O44" s="233">
        <f>O43+'[7]441 andata 2021'!$CH25</f>
        <v>0.83333333333333326</v>
      </c>
      <c r="P44" s="45"/>
    </row>
    <row r="45" spans="1:16" s="44" customFormat="1" ht="14.4">
      <c r="A45" s="58" t="s">
        <v>23</v>
      </c>
      <c r="B45" s="77">
        <f>B44+'[7]441 andata 2021'!$CH26</f>
        <v>0.64722222222222225</v>
      </c>
      <c r="C45" s="233">
        <f>C44+'[7]441 andata 2021'!$CH26</f>
        <v>0.73055555555555562</v>
      </c>
      <c r="E45" s="341" t="s">
        <v>55</v>
      </c>
      <c r="F45" s="45"/>
      <c r="G45" s="45"/>
      <c r="H45" s="45"/>
      <c r="I45" s="294">
        <f>I44+'[7]462 andata 2021'!$Y11</f>
        <v>0.78055555555555556</v>
      </c>
      <c r="J45" s="88"/>
      <c r="K45" s="58" t="s">
        <v>23</v>
      </c>
      <c r="L45" s="88"/>
      <c r="M45" s="88"/>
      <c r="N45" s="45"/>
      <c r="O45" s="233">
        <f>O44+'[7]441 andata 2021'!$CH26</f>
        <v>0.83472222222222225</v>
      </c>
      <c r="P45" s="45"/>
    </row>
    <row r="46" spans="1:16" s="44" customFormat="1" ht="14.4">
      <c r="A46" s="58" t="s">
        <v>22</v>
      </c>
      <c r="B46" s="77">
        <f>B45+'[7]441 andata 2021'!$CH27</f>
        <v>0.6479166666666667</v>
      </c>
      <c r="C46" s="233">
        <f>C45+'[7]441 andata 2021'!$CH27</f>
        <v>0.73125000000000007</v>
      </c>
      <c r="E46" s="341" t="s">
        <v>54</v>
      </c>
      <c r="F46" s="45"/>
      <c r="G46" s="45"/>
      <c r="H46" s="45"/>
      <c r="I46" s="294">
        <f>I45+'[7]462 andata 2021'!$Y12</f>
        <v>0.78194444444444444</v>
      </c>
      <c r="J46" s="88"/>
      <c r="K46" s="58" t="s">
        <v>22</v>
      </c>
      <c r="L46" s="88"/>
      <c r="M46" s="88"/>
      <c r="N46" s="45"/>
      <c r="O46" s="233">
        <f>O45+'[7]441 andata 2021'!$CH27</f>
        <v>0.8354166666666667</v>
      </c>
      <c r="P46" s="45"/>
    </row>
    <row r="47" spans="1:16" s="44" customFormat="1" ht="14.4">
      <c r="A47" s="58" t="s">
        <v>37</v>
      </c>
      <c r="B47" s="77">
        <f>B46+'[7]441 andata 2021'!$CH28</f>
        <v>0.6479166666666667</v>
      </c>
      <c r="C47" s="233">
        <f>C46+'[7]441 andata 2021'!$CH28</f>
        <v>0.73125000000000007</v>
      </c>
      <c r="E47" s="341" t="s">
        <v>53</v>
      </c>
      <c r="F47" s="45"/>
      <c r="G47" s="45"/>
      <c r="H47" s="45"/>
      <c r="I47" s="294">
        <f>I46+'[7]462 andata 2021'!$Y13</f>
        <v>0.78263888888888888</v>
      </c>
      <c r="J47" s="88"/>
      <c r="K47" s="58" t="s">
        <v>37</v>
      </c>
      <c r="L47" s="88"/>
      <c r="M47" s="88"/>
      <c r="N47" s="45"/>
      <c r="O47" s="233">
        <f>O46+'[7]441 andata 2021'!$CH28</f>
        <v>0.8354166666666667</v>
      </c>
      <c r="P47" s="45"/>
    </row>
    <row r="48" spans="1:16" s="44" customFormat="1" ht="14.4">
      <c r="A48" s="58" t="s">
        <v>38</v>
      </c>
      <c r="B48" s="77">
        <f>B47+'[7]441 andata 2021'!$CH29</f>
        <v>0.64861111111111103</v>
      </c>
      <c r="C48" s="233">
        <f>C47+'[7]441 andata 2021'!$CH29</f>
        <v>0.7319444444444444</v>
      </c>
      <c r="E48" s="341" t="s">
        <v>52</v>
      </c>
      <c r="F48" s="45"/>
      <c r="G48" s="45"/>
      <c r="H48" s="45"/>
      <c r="I48" s="294">
        <f>I47+'[7]462 andata 2021'!$Y14</f>
        <v>0.78402777777777777</v>
      </c>
      <c r="J48" s="88"/>
      <c r="K48" s="58" t="s">
        <v>38</v>
      </c>
      <c r="L48" s="88"/>
      <c r="M48" s="88"/>
      <c r="N48" s="45"/>
      <c r="O48" s="233">
        <f>O47+'[7]441 andata 2021'!$CH29</f>
        <v>0.83611111111111103</v>
      </c>
      <c r="P48" s="45"/>
    </row>
    <row r="49" spans="1:16" s="44" customFormat="1" ht="14.4">
      <c r="A49" s="58" t="s">
        <v>20</v>
      </c>
      <c r="B49" s="77">
        <f>B48+'[7]441 andata 2021'!$CH30</f>
        <v>0.65</v>
      </c>
      <c r="C49" s="233">
        <f>C48+'[7]441 andata 2021'!$CH30</f>
        <v>0.73333333333333339</v>
      </c>
      <c r="E49" s="341" t="s">
        <v>51</v>
      </c>
      <c r="F49" s="45"/>
      <c r="G49" s="45"/>
      <c r="H49" s="45"/>
      <c r="I49" s="294">
        <f>I48+'[7]462 andata 2021'!$Y15</f>
        <v>0.78611111111111109</v>
      </c>
      <c r="J49" s="88"/>
      <c r="K49" s="58" t="s">
        <v>20</v>
      </c>
      <c r="L49" s="88"/>
      <c r="M49" s="88"/>
      <c r="N49" s="45"/>
      <c r="O49" s="233">
        <f>O48+'[7]441 andata 2021'!$CH30</f>
        <v>0.83750000000000002</v>
      </c>
      <c r="P49" s="45"/>
    </row>
    <row r="50" spans="1:16" s="44" customFormat="1" ht="14.4">
      <c r="A50" s="58" t="s">
        <v>20</v>
      </c>
      <c r="B50" s="77">
        <f>B49+'[7]441 andata 2021'!$CH31</f>
        <v>0.65069444444444446</v>
      </c>
      <c r="C50" s="233">
        <f>C49+'[7]441 andata 2021'!$CH31</f>
        <v>0.73402777777777783</v>
      </c>
      <c r="E50" s="341" t="s">
        <v>63</v>
      </c>
      <c r="F50" s="45"/>
      <c r="G50" s="45"/>
      <c r="H50" s="45"/>
      <c r="I50" s="294">
        <f>I49+'[7]462 andata 2021'!$Y16</f>
        <v>0.78611111111111109</v>
      </c>
      <c r="J50" s="88"/>
      <c r="K50" s="58" t="s">
        <v>20</v>
      </c>
      <c r="L50" s="88"/>
      <c r="M50" s="88"/>
      <c r="N50" s="45"/>
      <c r="O50" s="233">
        <f>O49+'[7]441 andata 2021'!$CH31</f>
        <v>0.83819444444444446</v>
      </c>
      <c r="P50" s="45"/>
    </row>
    <row r="51" spans="1:16" s="44" customFormat="1" ht="14.4">
      <c r="A51" s="58" t="s">
        <v>19</v>
      </c>
      <c r="B51" s="77">
        <f>B50+'[7]441 andata 2021'!$CH32</f>
        <v>0.65138888888888891</v>
      </c>
      <c r="C51" s="233">
        <f>C50+'[7]441 andata 2021'!$CH32</f>
        <v>0.73472222222222228</v>
      </c>
      <c r="E51" s="341" t="s">
        <v>50</v>
      </c>
      <c r="F51" s="45"/>
      <c r="G51" s="45"/>
      <c r="H51" s="45"/>
      <c r="I51" s="294">
        <f>I50+'[7]462 andata 2021'!$Y17</f>
        <v>0.78680555555555554</v>
      </c>
      <c r="J51" s="88"/>
      <c r="K51" s="58" t="s">
        <v>19</v>
      </c>
      <c r="L51" s="88"/>
      <c r="M51" s="88"/>
      <c r="N51" s="45"/>
      <c r="O51" s="233">
        <f>O50+'[7]441 andata 2021'!$CH32</f>
        <v>0.83888888888888891</v>
      </c>
      <c r="P51" s="45"/>
    </row>
    <row r="52" spans="1:16" s="44" customFormat="1" ht="14.4">
      <c r="A52" s="58" t="s">
        <v>39</v>
      </c>
      <c r="B52" s="77">
        <f>B51+'[7]441 andata 2021'!$CH33</f>
        <v>0.65208333333333335</v>
      </c>
      <c r="C52" s="233">
        <f>C51+'[7]441 andata 2021'!$CH33</f>
        <v>0.73541666666666672</v>
      </c>
      <c r="E52" s="341" t="s">
        <v>49</v>
      </c>
      <c r="F52" s="45"/>
      <c r="G52" s="45"/>
      <c r="H52" s="45"/>
      <c r="I52" s="294">
        <f>I51+'[7]462 andata 2021'!$Y18</f>
        <v>0.78819444444444442</v>
      </c>
      <c r="J52" s="88"/>
      <c r="K52" s="58" t="s">
        <v>39</v>
      </c>
      <c r="L52" s="88"/>
      <c r="M52" s="88"/>
      <c r="N52" s="45"/>
      <c r="O52" s="233">
        <f>O51+'[7]441 andata 2021'!$CH33</f>
        <v>0.83958333333333335</v>
      </c>
      <c r="P52" s="45"/>
    </row>
    <row r="53" spans="1:16" s="44" customFormat="1" ht="14.4">
      <c r="A53" s="58" t="s">
        <v>17</v>
      </c>
      <c r="B53" s="77">
        <f>B52+'[7]441 andata 2021'!$CH34</f>
        <v>0.6527777777777779</v>
      </c>
      <c r="C53" s="233">
        <f>C52+'[7]441 andata 2021'!$CH34</f>
        <v>0.73611111111111127</v>
      </c>
      <c r="E53" s="341" t="s">
        <v>48</v>
      </c>
      <c r="F53" s="45"/>
      <c r="G53" s="45"/>
      <c r="H53" s="45"/>
      <c r="I53" s="294">
        <f>I52+'[7]462 andata 2021'!$Y19</f>
        <v>0.78888888888888886</v>
      </c>
      <c r="J53" s="88"/>
      <c r="K53" s="58" t="s">
        <v>17</v>
      </c>
      <c r="L53" s="88"/>
      <c r="M53" s="88"/>
      <c r="N53" s="45"/>
      <c r="O53" s="233">
        <f>O52+'[7]441 andata 2021'!$CH34</f>
        <v>0.8402777777777779</v>
      </c>
      <c r="P53" s="45"/>
    </row>
    <row r="54" spans="1:16" s="44" customFormat="1" ht="14.4">
      <c r="A54" s="58" t="s">
        <v>16</v>
      </c>
      <c r="B54" s="77">
        <f>B53+'[7]441 andata 2021'!$CH35</f>
        <v>0.65347222222222234</v>
      </c>
      <c r="C54" s="233">
        <f>C53+'[7]441 andata 2021'!$CH35</f>
        <v>0.73680555555555571</v>
      </c>
      <c r="E54" s="341" t="s">
        <v>47</v>
      </c>
      <c r="F54" s="45"/>
      <c r="G54" s="45"/>
      <c r="H54" s="45"/>
      <c r="I54" s="294">
        <f>I53+'[7]462 andata 2021'!$Y20</f>
        <v>0.78888888888888886</v>
      </c>
      <c r="J54" s="88"/>
      <c r="K54" s="58" t="s">
        <v>16</v>
      </c>
      <c r="L54" s="88"/>
      <c r="M54" s="88"/>
      <c r="N54" s="45"/>
      <c r="O54" s="233">
        <f>O53+'[7]441 andata 2021'!$CH35</f>
        <v>0.84097222222222234</v>
      </c>
      <c r="P54" s="45"/>
    </row>
    <row r="55" spans="1:16" s="44" customFormat="1" ht="14.4">
      <c r="A55" s="58" t="s">
        <v>40</v>
      </c>
      <c r="B55" s="77">
        <f>B54+'[7]441 andata 2021'!$CH36</f>
        <v>0.65416666666666667</v>
      </c>
      <c r="C55" s="233">
        <f>C54+'[7]441 andata 2021'!$CH36</f>
        <v>0.73750000000000004</v>
      </c>
      <c r="E55" s="341" t="s">
        <v>46</v>
      </c>
      <c r="F55" s="45"/>
      <c r="G55" s="45"/>
      <c r="H55" s="45"/>
      <c r="I55" s="294">
        <f>I54+'[7]462 andata 2021'!$Y21</f>
        <v>0.7895833333333333</v>
      </c>
      <c r="J55" s="88"/>
      <c r="K55" s="58" t="s">
        <v>40</v>
      </c>
      <c r="L55" s="88"/>
      <c r="M55" s="88"/>
      <c r="N55" s="45"/>
      <c r="O55" s="233">
        <f>O54+'[7]441 andata 2021'!$CH36</f>
        <v>0.84166666666666667</v>
      </c>
      <c r="P55" s="45"/>
    </row>
    <row r="56" spans="1:16" s="44" customFormat="1" ht="14.4">
      <c r="A56" s="58" t="s">
        <v>41</v>
      </c>
      <c r="B56" s="77">
        <f>B55+'[7]441 andata 2021'!$CH37</f>
        <v>0.65625000000000011</v>
      </c>
      <c r="C56" s="233">
        <f>C55+'[7]441 andata 2021'!$CH37</f>
        <v>0.73958333333333348</v>
      </c>
      <c r="E56" s="341" t="s">
        <v>45</v>
      </c>
      <c r="F56" s="45"/>
      <c r="G56" s="45"/>
      <c r="H56" s="45"/>
      <c r="I56" s="294">
        <f>I55+'[7]462 andata 2021'!$Y22</f>
        <v>0.79027777777777775</v>
      </c>
      <c r="J56" s="88"/>
      <c r="K56" s="58" t="s">
        <v>41</v>
      </c>
      <c r="L56" s="88"/>
      <c r="M56" s="88"/>
      <c r="N56" s="45"/>
      <c r="O56" s="233">
        <f>O55+'[7]441 andata 2021'!$CH37</f>
        <v>0.84375000000000011</v>
      </c>
      <c r="P56" s="45"/>
    </row>
    <row r="57" spans="1:16" s="44" customFormat="1" ht="14.4">
      <c r="A57" s="58" t="s">
        <v>13</v>
      </c>
      <c r="B57" s="77">
        <f>B56+'[7]441 andata 2021'!$CH38</f>
        <v>0.65763888888888899</v>
      </c>
      <c r="C57" s="233">
        <f>C56+'[7]441 andata 2021'!$CH38</f>
        <v>0.74097222222222237</v>
      </c>
      <c r="E57" s="341" t="s">
        <v>64</v>
      </c>
      <c r="F57" s="45"/>
      <c r="G57" s="45"/>
      <c r="H57" s="45"/>
      <c r="I57" s="294">
        <f>I56+'[7]462 andata 2021'!$Y23</f>
        <v>0.79097222222222219</v>
      </c>
      <c r="J57" s="88"/>
      <c r="K57" s="58" t="s">
        <v>13</v>
      </c>
      <c r="L57" s="88"/>
      <c r="M57" s="88"/>
      <c r="N57" s="45"/>
      <c r="O57" s="233">
        <f>O56+'[7]441 andata 2021'!$CH38</f>
        <v>0.84513888888888899</v>
      </c>
      <c r="P57" s="45"/>
    </row>
    <row r="58" spans="1:16" s="44" customFormat="1" ht="13.8">
      <c r="A58" s="189"/>
      <c r="B58" s="192"/>
      <c r="C58" s="193"/>
      <c r="E58" s="341" t="s">
        <v>65</v>
      </c>
      <c r="F58" s="45"/>
      <c r="G58" s="45"/>
      <c r="H58" s="45"/>
      <c r="I58" s="294">
        <f>I57+'[7]462 andata 2021'!$Y24</f>
        <v>0.79305555555555551</v>
      </c>
      <c r="J58" s="45"/>
      <c r="K58" s="189"/>
      <c r="L58" s="45"/>
      <c r="M58" s="45"/>
      <c r="N58" s="45"/>
      <c r="O58" s="193"/>
      <c r="P58" s="45"/>
    </row>
    <row r="59" spans="1:16" s="44" customFormat="1" ht="14.4" thickBot="1">
      <c r="A59" s="190"/>
      <c r="B59" s="194"/>
      <c r="C59" s="195"/>
      <c r="E59" s="342" t="s">
        <v>42</v>
      </c>
      <c r="F59" s="191"/>
      <c r="G59" s="191"/>
      <c r="H59" s="191"/>
      <c r="I59" s="292">
        <f>I58+'[7]462 andata 2021'!$Y25</f>
        <v>0.79513888888888884</v>
      </c>
      <c r="J59" s="45"/>
      <c r="K59" s="190"/>
      <c r="L59" s="191"/>
      <c r="M59" s="191"/>
      <c r="N59" s="191"/>
      <c r="O59" s="195"/>
      <c r="P59" s="45"/>
    </row>
    <row r="60" spans="1:16" s="44" customFormat="1" ht="13.2">
      <c r="A60" s="9"/>
      <c r="B60" s="35"/>
      <c r="C60" s="35"/>
      <c r="D60" s="35"/>
      <c r="J60" s="45"/>
      <c r="K60" s="45"/>
      <c r="L60" s="45"/>
      <c r="M60" s="45"/>
      <c r="N60" s="45"/>
      <c r="O60" s="45"/>
      <c r="P60" s="45"/>
    </row>
    <row r="61" spans="1:16" s="44" customFormat="1" ht="13.2">
      <c r="A61" s="93" t="s">
        <v>97</v>
      </c>
      <c r="C61" s="35"/>
      <c r="D61" s="35"/>
    </row>
    <row r="62" spans="1:16" s="44" customFormat="1" ht="13.2">
      <c r="A62" s="9"/>
      <c r="B62" s="35"/>
      <c r="C62" s="35"/>
      <c r="D62" s="35"/>
      <c r="E62" s="35"/>
      <c r="F62" s="35"/>
      <c r="G62" s="35"/>
      <c r="H62" s="35"/>
    </row>
    <row r="63" spans="1:16" s="44" customFormat="1" ht="13.2">
      <c r="A63" s="9"/>
      <c r="B63" s="35"/>
      <c r="C63" s="35"/>
      <c r="D63" s="35"/>
      <c r="E63" s="35"/>
      <c r="F63" s="35"/>
      <c r="G63" s="35"/>
      <c r="H63" s="35"/>
    </row>
    <row r="64" spans="1:16" s="44" customFormat="1" ht="13.2">
      <c r="A64" s="9"/>
      <c r="B64" s="35"/>
      <c r="C64" s="35"/>
      <c r="D64" s="35"/>
      <c r="E64" s="35"/>
      <c r="F64" s="35"/>
      <c r="G64" s="35"/>
      <c r="H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1:8" s="44" customFormat="1" ht="13.2">
      <c r="A97" s="9"/>
      <c r="B97" s="35"/>
      <c r="C97" s="35"/>
      <c r="D97" s="35"/>
      <c r="E97" s="35"/>
      <c r="F97" s="35"/>
      <c r="G97" s="35"/>
      <c r="H97" s="35"/>
    </row>
    <row r="98" spans="1:8" s="44" customFormat="1" ht="13.2">
      <c r="A98" s="9"/>
      <c r="B98" s="35"/>
      <c r="C98" s="35"/>
    </row>
    <row r="99" spans="1:8" s="44" customFormat="1" ht="13.2">
      <c r="A99" s="9"/>
      <c r="B99" s="35"/>
      <c r="C99" s="35"/>
    </row>
  </sheetData>
  <conditionalFormatting sqref="I7">
    <cfRule type="cellIs" dxfId="14" priority="1" stopIfTrue="1" operator="greaterThan">
      <formula>0.334027777777778</formula>
    </cfRule>
    <cfRule type="cellIs" dxfId="13" priority="2" stopIfTrue="1" operator="between">
      <formula>0.305555555555556</formula>
      <formula>0.333333333333333</formula>
    </cfRule>
    <cfRule type="cellIs" dxfId="12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9"/>
  <sheetViews>
    <sheetView zoomScale="120" zoomScaleNormal="120" workbookViewId="0">
      <selection activeCell="A2" sqref="A2"/>
    </sheetView>
  </sheetViews>
  <sheetFormatPr defaultColWidth="9.109375" defaultRowHeight="11.4"/>
  <cols>
    <col min="1" max="1" width="32.109375" style="9" customWidth="1"/>
    <col min="2" max="5" width="8.109375" style="44" customWidth="1"/>
    <col min="6" max="6" width="7" style="44" customWidth="1"/>
    <col min="7" max="7" width="8.109375" style="44" customWidth="1"/>
    <col min="8" max="8" width="7.6640625" style="44" customWidth="1"/>
    <col min="9" max="10" width="8.109375" style="44" customWidth="1"/>
    <col min="11" max="11" width="6.44140625" style="44" customWidth="1"/>
    <col min="12" max="12" width="12.33203125" style="44" customWidth="1"/>
    <col min="13" max="13" width="5.88671875" style="44" bestFit="1" customWidth="1"/>
    <col min="14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7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141</v>
      </c>
      <c r="B3" s="19">
        <v>0.49305555555555558</v>
      </c>
      <c r="C3" s="20">
        <v>0.60416666666666663</v>
      </c>
      <c r="D3" s="19">
        <f>C3</f>
        <v>0.60416666666666663</v>
      </c>
      <c r="E3" s="20">
        <v>0.63888888888888895</v>
      </c>
      <c r="F3" s="19">
        <f>E3</f>
        <v>0.63888888888888895</v>
      </c>
      <c r="G3" s="27">
        <v>0.84722222222222221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0.11111111111111105</v>
      </c>
      <c r="D4" s="3"/>
      <c r="E4" s="4">
        <f>IF(E3&lt;D3,E3+1-D3,E3-D3)</f>
        <v>3.4722222222222321E-2</v>
      </c>
      <c r="F4" s="3"/>
      <c r="G4" s="4">
        <f>IF(F3&gt;G3,G3+1-F3,G3-F3)</f>
        <v>0.20833333333333326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/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0.49305555555555558</v>
      </c>
      <c r="I6" s="16">
        <f>G3</f>
        <v>0.84722222222222221</v>
      </c>
      <c r="J6" s="6">
        <f>IF(H6&gt;I6,I6+1-H6,I6-H6)</f>
        <v>0.35416666666666663</v>
      </c>
    </row>
    <row r="7" spans="1:17" ht="13.8" thickBot="1">
      <c r="A7" s="411" t="s">
        <v>124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0.31944444444444431</v>
      </c>
      <c r="J7" s="8">
        <f>J6*1440+R2+R3</f>
        <v>509.99999999999994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459.99999999999983</v>
      </c>
      <c r="J8" s="45"/>
    </row>
    <row r="9" spans="1:17" s="44" customFormat="1" ht="16.2" thickBot="1">
      <c r="A9" s="228" t="s">
        <v>134</v>
      </c>
      <c r="B9" s="102"/>
      <c r="C9" s="108"/>
      <c r="D9" s="114"/>
      <c r="E9" s="89"/>
      <c r="F9" s="47"/>
      <c r="G9" s="47"/>
      <c r="H9" s="36"/>
      <c r="I9" s="54"/>
      <c r="J9" s="15"/>
    </row>
    <row r="10" spans="1:17" s="44" customFormat="1" ht="13.8" thickBot="1">
      <c r="A10" s="228" t="s">
        <v>93</v>
      </c>
      <c r="B10" s="105"/>
      <c r="C10" s="105"/>
      <c r="D10" s="107"/>
      <c r="E10" s="90"/>
      <c r="F10" s="90"/>
      <c r="G10" s="91"/>
      <c r="H10" s="91"/>
      <c r="I10" s="54"/>
      <c r="J10" s="15"/>
    </row>
    <row r="11" spans="1:17" s="44" customFormat="1" ht="13.8" thickBot="1">
      <c r="A11" s="228" t="s">
        <v>94</v>
      </c>
      <c r="B11" s="117"/>
      <c r="C11" s="117"/>
      <c r="D11" s="104"/>
      <c r="E11" s="1"/>
      <c r="F11" s="1"/>
      <c r="G11" s="1"/>
      <c r="H11" s="1"/>
      <c r="I11" s="54"/>
      <c r="J11" s="15"/>
    </row>
    <row r="12" spans="1:17" s="44" customFormat="1" ht="13.8" thickBot="1">
      <c r="A12" s="228" t="s">
        <v>95</v>
      </c>
      <c r="B12" s="105"/>
      <c r="C12" s="105"/>
      <c r="D12" s="107"/>
      <c r="E12" s="72"/>
      <c r="F12" s="72"/>
      <c r="G12" s="1"/>
      <c r="H12" s="1"/>
      <c r="I12" s="33"/>
      <c r="J12" s="15"/>
      <c r="L12" s="1"/>
    </row>
    <row r="13" spans="1:17" s="44" customFormat="1" ht="13.2">
      <c r="A13" s="112"/>
      <c r="B13" s="1"/>
      <c r="C13" s="1"/>
      <c r="D13" s="1"/>
      <c r="E13" s="1"/>
      <c r="F13" s="55"/>
      <c r="G13" s="1"/>
      <c r="I13" s="33"/>
      <c r="J13" s="14"/>
    </row>
    <row r="14" spans="1:17" s="44" customFormat="1" ht="13.8" thickBot="1">
      <c r="A14" s="36"/>
      <c r="B14" s="54">
        <v>344</v>
      </c>
      <c r="C14" s="15"/>
      <c r="G14" s="63"/>
      <c r="H14" s="119">
        <v>209</v>
      </c>
      <c r="I14" s="34"/>
      <c r="J14" s="15"/>
      <c r="K14" s="45"/>
      <c r="L14" s="45"/>
      <c r="M14" s="119">
        <v>354</v>
      </c>
      <c r="O14" s="45"/>
    </row>
    <row r="15" spans="1:17" s="44" customFormat="1" ht="15.6">
      <c r="A15" s="60" t="s">
        <v>13</v>
      </c>
      <c r="B15" s="232">
        <v>0.65208333333333335</v>
      </c>
      <c r="D15" s="352" t="s">
        <v>42</v>
      </c>
      <c r="E15" s="185"/>
      <c r="F15" s="185"/>
      <c r="G15" s="185"/>
      <c r="H15" s="290">
        <v>0.70138888888888884</v>
      </c>
      <c r="I15" s="88"/>
      <c r="J15" s="60" t="s">
        <v>13</v>
      </c>
      <c r="K15" s="295"/>
      <c r="L15" s="185"/>
      <c r="M15" s="232">
        <v>0.75624999999999998</v>
      </c>
      <c r="N15" s="45"/>
    </row>
    <row r="16" spans="1:17" s="44" customFormat="1" ht="13.5" customHeight="1">
      <c r="A16" s="58" t="s">
        <v>14</v>
      </c>
      <c r="B16" s="233">
        <f>B15+'[7]441 andata 2021'!$CB56</f>
        <v>0.65277777777777779</v>
      </c>
      <c r="D16" s="353" t="s">
        <v>43</v>
      </c>
      <c r="E16" s="45"/>
      <c r="F16" s="45"/>
      <c r="G16" s="45"/>
      <c r="H16" s="291">
        <f>H15+'[7]462 ritorno 2021 '!$V5</f>
        <v>0.70277777777777772</v>
      </c>
      <c r="I16" s="88"/>
      <c r="J16" s="58" t="s">
        <v>14</v>
      </c>
      <c r="K16" s="88"/>
      <c r="L16" s="45"/>
      <c r="M16" s="233">
        <f>M15+'[7]441 andata 2021'!$CB56</f>
        <v>0.75694444444444442</v>
      </c>
      <c r="N16" s="45"/>
    </row>
    <row r="17" spans="1:14" s="44" customFormat="1" ht="15.6">
      <c r="A17" s="58" t="s">
        <v>15</v>
      </c>
      <c r="B17" s="233">
        <f>B16+'[7]441 andata 2021'!$CB57</f>
        <v>0.65416666666666667</v>
      </c>
      <c r="D17" s="353" t="s">
        <v>44</v>
      </c>
      <c r="E17" s="45"/>
      <c r="F17" s="45"/>
      <c r="G17" s="45"/>
      <c r="H17" s="291">
        <f>H16+'[7]462 ritorno 2021 '!$V6</f>
        <v>0.70416666666666661</v>
      </c>
      <c r="I17" s="88"/>
      <c r="J17" s="58" t="s">
        <v>15</v>
      </c>
      <c r="K17" s="88"/>
      <c r="L17" s="45"/>
      <c r="M17" s="233">
        <f>M16+'[7]441 andata 2021'!$CB57</f>
        <v>0.7583333333333333</v>
      </c>
      <c r="N17" s="45"/>
    </row>
    <row r="18" spans="1:14" s="44" customFormat="1" ht="14.4">
      <c r="A18" s="58" t="s">
        <v>16</v>
      </c>
      <c r="B18" s="233">
        <f>B17+'[7]441 andata 2021'!$CB58</f>
        <v>0.65555555555555556</v>
      </c>
      <c r="D18" s="341" t="s">
        <v>45</v>
      </c>
      <c r="E18" s="45"/>
      <c r="F18" s="45"/>
      <c r="G18" s="45"/>
      <c r="H18" s="291">
        <f>H17+'[7]462 ritorno 2021 '!$V7</f>
        <v>0.70555555555555549</v>
      </c>
      <c r="I18" s="88"/>
      <c r="J18" s="58" t="s">
        <v>16</v>
      </c>
      <c r="K18" s="88"/>
      <c r="L18" s="45"/>
      <c r="M18" s="233">
        <f>M17+'[7]441 andata 2021'!$CB58</f>
        <v>0.75972222222222219</v>
      </c>
      <c r="N18" s="45"/>
    </row>
    <row r="19" spans="1:14" s="44" customFormat="1" ht="14.4">
      <c r="A19" s="58" t="s">
        <v>17</v>
      </c>
      <c r="B19" s="233">
        <f>B18+'[7]441 andata 2021'!$CB59</f>
        <v>0.65694444444444444</v>
      </c>
      <c r="D19" s="341" t="s">
        <v>46</v>
      </c>
      <c r="E19" s="45"/>
      <c r="F19" s="45"/>
      <c r="G19" s="45"/>
      <c r="H19" s="291">
        <f>H18+'[7]462 ritorno 2021 '!$V8</f>
        <v>0.70694444444444438</v>
      </c>
      <c r="I19" s="88"/>
      <c r="J19" s="58" t="s">
        <v>17</v>
      </c>
      <c r="K19" s="88"/>
      <c r="L19" s="45"/>
      <c r="M19" s="233">
        <f>M18+'[7]441 andata 2021'!$CB59</f>
        <v>0.76111111111111107</v>
      </c>
      <c r="N19" s="45"/>
    </row>
    <row r="20" spans="1:14" s="44" customFormat="1" ht="14.4">
      <c r="A20" s="58" t="s">
        <v>18</v>
      </c>
      <c r="B20" s="233">
        <f>B19+'[7]441 andata 2021'!$CB60</f>
        <v>0.65763888888888888</v>
      </c>
      <c r="D20" s="341" t="s">
        <v>47</v>
      </c>
      <c r="E20" s="45"/>
      <c r="F20" s="45"/>
      <c r="G20" s="45"/>
      <c r="H20" s="291">
        <f>H19+'[7]462 ritorno 2021 '!$V9</f>
        <v>0.70763888888888882</v>
      </c>
      <c r="I20" s="88"/>
      <c r="J20" s="58" t="s">
        <v>18</v>
      </c>
      <c r="K20" s="88"/>
      <c r="L20" s="45"/>
      <c r="M20" s="233">
        <f>M19+'[7]441 andata 2021'!$CB60</f>
        <v>0.76180555555555551</v>
      </c>
      <c r="N20" s="45"/>
    </row>
    <row r="21" spans="1:14" s="44" customFormat="1" ht="14.4">
      <c r="A21" s="58" t="s">
        <v>19</v>
      </c>
      <c r="B21" s="233">
        <f>B20+'[7]441 andata 2021'!$CB61</f>
        <v>0.65763888888888888</v>
      </c>
      <c r="D21" s="354" t="s">
        <v>48</v>
      </c>
      <c r="E21" s="45"/>
      <c r="F21" s="45"/>
      <c r="G21" s="45"/>
      <c r="H21" s="291">
        <f>H20+'[7]462 ritorno 2021 '!$V10</f>
        <v>0.70833333333333326</v>
      </c>
      <c r="I21" s="88"/>
      <c r="J21" s="58" t="s">
        <v>19</v>
      </c>
      <c r="K21" s="88"/>
      <c r="L21" s="45"/>
      <c r="M21" s="233">
        <f>M20+'[7]441 andata 2021'!$CB61</f>
        <v>0.76180555555555551</v>
      </c>
      <c r="N21" s="45"/>
    </row>
    <row r="22" spans="1:14" s="44" customFormat="1" ht="14.4">
      <c r="A22" s="58" t="s">
        <v>20</v>
      </c>
      <c r="B22" s="233">
        <f>B21+'[7]441 andata 2021'!$CB62</f>
        <v>0.66041666666666665</v>
      </c>
      <c r="D22" s="341" t="s">
        <v>49</v>
      </c>
      <c r="E22" s="45"/>
      <c r="F22" s="45"/>
      <c r="G22" s="45"/>
      <c r="H22" s="291">
        <f>H21+'[7]462 ritorno 2021 '!$V11</f>
        <v>0.71111111111111103</v>
      </c>
      <c r="I22" s="88"/>
      <c r="J22" s="58" t="s">
        <v>20</v>
      </c>
      <c r="K22" s="88"/>
      <c r="L22" s="45"/>
      <c r="M22" s="233">
        <f>M21+'[7]441 andata 2021'!$CB62</f>
        <v>0.76458333333333328</v>
      </c>
      <c r="N22" s="45"/>
    </row>
    <row r="23" spans="1:14" s="44" customFormat="1" ht="14.4">
      <c r="A23" s="58" t="s">
        <v>20</v>
      </c>
      <c r="B23" s="233">
        <f>B22+'[7]441 andata 2021'!$CB63</f>
        <v>0.66111111111111109</v>
      </c>
      <c r="D23" s="341" t="s">
        <v>50</v>
      </c>
      <c r="E23" s="45"/>
      <c r="F23" s="45"/>
      <c r="G23" s="45"/>
      <c r="H23" s="291">
        <f>H22+'[7]462 ritorno 2021 '!$V12</f>
        <v>0.71180555555555547</v>
      </c>
      <c r="I23" s="88"/>
      <c r="J23" s="58" t="s">
        <v>20</v>
      </c>
      <c r="K23" s="88"/>
      <c r="L23" s="45"/>
      <c r="M23" s="233">
        <f>M22+'[7]441 andata 2021'!$CB63</f>
        <v>0.76527777777777772</v>
      </c>
      <c r="N23" s="45"/>
    </row>
    <row r="24" spans="1:14" s="44" customFormat="1" ht="14.4">
      <c r="A24" s="58" t="s">
        <v>21</v>
      </c>
      <c r="B24" s="233">
        <f>B23+'[7]441 andata 2021'!$CB64</f>
        <v>0.66180555555555554</v>
      </c>
      <c r="D24" s="341" t="s">
        <v>51</v>
      </c>
      <c r="E24" s="45"/>
      <c r="F24" s="45"/>
      <c r="G24" s="45"/>
      <c r="H24" s="291">
        <f>H23+'[7]462 ritorno 2021 '!$V13</f>
        <v>0.71249999999999991</v>
      </c>
      <c r="I24" s="88"/>
      <c r="J24" s="58" t="s">
        <v>21</v>
      </c>
      <c r="K24" s="88"/>
      <c r="L24" s="45"/>
      <c r="M24" s="233">
        <f>M23+'[7]441 andata 2021'!$CB64</f>
        <v>0.76597222222222217</v>
      </c>
      <c r="N24" s="45"/>
    </row>
    <row r="25" spans="1:14" s="44" customFormat="1" ht="14.4">
      <c r="A25" s="58" t="s">
        <v>22</v>
      </c>
      <c r="B25" s="233">
        <f>B24+'[7]441 andata 2021'!$CB65</f>
        <v>0.66249999999999998</v>
      </c>
      <c r="D25" s="341" t="s">
        <v>52</v>
      </c>
      <c r="E25" s="45"/>
      <c r="F25" s="45"/>
      <c r="G25" s="45"/>
      <c r="H25" s="291">
        <f>H24+'[7]462 ritorno 2021 '!$V14</f>
        <v>0.71249999999999991</v>
      </c>
      <c r="I25" s="88"/>
      <c r="J25" s="58" t="s">
        <v>22</v>
      </c>
      <c r="K25" s="88"/>
      <c r="L25" s="45"/>
      <c r="M25" s="233">
        <f>M24+'[7]441 andata 2021'!$CB65</f>
        <v>0.76666666666666661</v>
      </c>
      <c r="N25" s="45"/>
    </row>
    <row r="26" spans="1:14" s="44" customFormat="1" ht="14.4">
      <c r="A26" s="58" t="s">
        <v>23</v>
      </c>
      <c r="B26" s="233">
        <f>B25+'[7]441 andata 2021'!$CB66</f>
        <v>0.66388888888888886</v>
      </c>
      <c r="D26" s="341" t="s">
        <v>53</v>
      </c>
      <c r="E26" s="45"/>
      <c r="F26" s="45"/>
      <c r="G26" s="45"/>
      <c r="H26" s="291">
        <f>H25+'[7]462 ritorno 2021 '!$V15</f>
        <v>0.7138888888888888</v>
      </c>
      <c r="I26" s="88"/>
      <c r="J26" s="58" t="s">
        <v>23</v>
      </c>
      <c r="K26" s="88"/>
      <c r="L26" s="45"/>
      <c r="M26" s="233">
        <f>M25+'[7]441 andata 2021'!$CB66</f>
        <v>0.76805555555555549</v>
      </c>
      <c r="N26" s="45"/>
    </row>
    <row r="27" spans="1:14" s="44" customFormat="1" ht="14.4">
      <c r="A27" s="58" t="s">
        <v>24</v>
      </c>
      <c r="B27" s="233">
        <f>B26+'[7]441 andata 2021'!$CB67</f>
        <v>0.6645833333333333</v>
      </c>
      <c r="D27" s="341" t="s">
        <v>54</v>
      </c>
      <c r="E27" s="45"/>
      <c r="F27" s="45"/>
      <c r="G27" s="45"/>
      <c r="H27" s="291">
        <f>H26+'[7]462 ritorno 2021 '!$V16</f>
        <v>0.71458333333333324</v>
      </c>
      <c r="I27" s="88"/>
      <c r="J27" s="58" t="s">
        <v>24</v>
      </c>
      <c r="K27" s="88"/>
      <c r="L27" s="45"/>
      <c r="M27" s="233">
        <f>M26+'[7]441 andata 2021'!$CB67</f>
        <v>0.76874999999999993</v>
      </c>
      <c r="N27" s="45"/>
    </row>
    <row r="28" spans="1:14" s="44" customFormat="1" ht="14.4">
      <c r="A28" s="58" t="s">
        <v>25</v>
      </c>
      <c r="B28" s="233">
        <f>B27+'[7]441 andata 2021'!$CB68</f>
        <v>0.66527777777777775</v>
      </c>
      <c r="D28" s="341" t="s">
        <v>55</v>
      </c>
      <c r="E28" s="45"/>
      <c r="F28" s="45"/>
      <c r="G28" s="45"/>
      <c r="H28" s="291">
        <f>H27+'[7]462 ritorno 2021 '!$V17</f>
        <v>0.71597222222222212</v>
      </c>
      <c r="I28" s="88"/>
      <c r="J28" s="58" t="s">
        <v>25</v>
      </c>
      <c r="K28" s="88"/>
      <c r="L28" s="45"/>
      <c r="M28" s="233">
        <f>M27+'[7]441 andata 2021'!$CB68</f>
        <v>0.76944444444444438</v>
      </c>
      <c r="N28" s="45"/>
    </row>
    <row r="29" spans="1:14" s="44" customFormat="1" ht="14.4">
      <c r="A29" s="58" t="s">
        <v>26</v>
      </c>
      <c r="B29" s="233">
        <f>B28+'[7]441 andata 2021'!$CB69</f>
        <v>0.66527777777777775</v>
      </c>
      <c r="D29" s="341" t="s">
        <v>56</v>
      </c>
      <c r="E29" s="45"/>
      <c r="F29" s="45"/>
      <c r="G29" s="45"/>
      <c r="H29" s="291">
        <f>H28+'[7]462 ritorno 2021 '!$V18</f>
        <v>0.71736111111111101</v>
      </c>
      <c r="I29" s="88"/>
      <c r="J29" s="58" t="s">
        <v>26</v>
      </c>
      <c r="K29" s="88"/>
      <c r="L29" s="45"/>
      <c r="M29" s="233">
        <f>M28+'[7]441 andata 2021'!$CB69</f>
        <v>0.76944444444444438</v>
      </c>
      <c r="N29" s="45"/>
    </row>
    <row r="30" spans="1:14" s="44" customFormat="1" ht="14.4">
      <c r="A30" s="58" t="s">
        <v>27</v>
      </c>
      <c r="B30" s="233">
        <f>B29+'[7]441 andata 2021'!$CB70</f>
        <v>0.66597222222222219</v>
      </c>
      <c r="D30" s="341" t="s">
        <v>57</v>
      </c>
      <c r="E30" s="45"/>
      <c r="F30" s="45"/>
      <c r="G30" s="45"/>
      <c r="H30" s="291">
        <f>H29+'[7]462 ritorno 2021 '!$V19</f>
        <v>0.71805555555555545</v>
      </c>
      <c r="I30" s="88"/>
      <c r="J30" s="58" t="s">
        <v>27</v>
      </c>
      <c r="K30" s="88"/>
      <c r="L30" s="45"/>
      <c r="M30" s="233">
        <f>M29+'[7]441 andata 2021'!$CB70</f>
        <v>0.77013888888888882</v>
      </c>
      <c r="N30" s="45"/>
    </row>
    <row r="31" spans="1:14" s="44" customFormat="1" ht="14.4">
      <c r="A31" s="58" t="s">
        <v>28</v>
      </c>
      <c r="B31" s="233">
        <f>B30+'[7]441 andata 2021'!$CB71</f>
        <v>0.66736111111111107</v>
      </c>
      <c r="D31" s="341" t="s">
        <v>58</v>
      </c>
      <c r="E31" s="45"/>
      <c r="F31" s="45"/>
      <c r="G31" s="45"/>
      <c r="H31" s="291">
        <f>H30+'[7]462 ritorno 2021 '!$V20</f>
        <v>0.71944444444444433</v>
      </c>
      <c r="I31" s="88"/>
      <c r="J31" s="58" t="s">
        <v>28</v>
      </c>
      <c r="K31" s="88"/>
      <c r="L31" s="45"/>
      <c r="M31" s="233">
        <f>M30+'[7]441 andata 2021'!$CB71</f>
        <v>0.7715277777777777</v>
      </c>
      <c r="N31" s="45"/>
    </row>
    <row r="32" spans="1:14" s="44" customFormat="1" ht="14.4">
      <c r="A32" s="58" t="s">
        <v>29</v>
      </c>
      <c r="B32" s="233">
        <f>B31+'[7]441 andata 2021'!$CB72</f>
        <v>0.66805555555555551</v>
      </c>
      <c r="D32" s="341" t="s">
        <v>59</v>
      </c>
      <c r="E32" s="45"/>
      <c r="F32" s="45"/>
      <c r="G32" s="45"/>
      <c r="H32" s="291">
        <f>H31+'[7]462 ritorno 2021 '!$V21</f>
        <v>0.72013888888888877</v>
      </c>
      <c r="I32" s="88"/>
      <c r="J32" s="58" t="s">
        <v>29</v>
      </c>
      <c r="K32" s="88"/>
      <c r="L32" s="45"/>
      <c r="M32" s="233">
        <f>M31+'[7]441 andata 2021'!$CB72</f>
        <v>0.77222222222222214</v>
      </c>
      <c r="N32" s="45"/>
    </row>
    <row r="33" spans="1:15" s="44" customFormat="1" ht="14.4">
      <c r="A33" s="58" t="s">
        <v>30</v>
      </c>
      <c r="B33" s="233">
        <f>B32+'[7]441 andata 2021'!$CB73</f>
        <v>0.67013888888888884</v>
      </c>
      <c r="D33" s="341" t="s">
        <v>60</v>
      </c>
      <c r="E33" s="45"/>
      <c r="F33" s="45"/>
      <c r="G33" s="45"/>
      <c r="H33" s="291">
        <f>H32+'[7]462 ritorno 2021 '!$V22</f>
        <v>0.72083333333333321</v>
      </c>
      <c r="I33" s="88"/>
      <c r="J33" s="58" t="s">
        <v>30</v>
      </c>
      <c r="K33" s="88"/>
      <c r="L33" s="45"/>
      <c r="M33" s="233">
        <f>M32+'[7]441 andata 2021'!$CB73</f>
        <v>0.77430555555555547</v>
      </c>
      <c r="N33" s="45"/>
    </row>
    <row r="34" spans="1:15" s="44" customFormat="1" ht="14.4">
      <c r="A34" s="189"/>
      <c r="B34" s="193"/>
      <c r="D34" s="341" t="s">
        <v>61</v>
      </c>
      <c r="E34" s="45"/>
      <c r="F34" s="45"/>
      <c r="G34" s="45"/>
      <c r="H34" s="291">
        <f>H33+'[7]462 ritorno 2021 '!$V23</f>
        <v>0.7222222222222221</v>
      </c>
      <c r="I34" s="45"/>
      <c r="J34" s="189"/>
      <c r="K34" s="45"/>
      <c r="L34" s="45"/>
      <c r="M34" s="193"/>
      <c r="N34" s="45"/>
    </row>
    <row r="35" spans="1:15" s="44" customFormat="1" ht="15.6" thickBot="1">
      <c r="A35" s="190"/>
      <c r="B35" s="195"/>
      <c r="D35" s="355" t="s">
        <v>62</v>
      </c>
      <c r="E35" s="191"/>
      <c r="F35" s="191"/>
      <c r="G35" s="191"/>
      <c r="H35" s="292">
        <f>H34+'[7]462 ritorno 2021 '!$V24</f>
        <v>0.72361111111111098</v>
      </c>
      <c r="I35" s="45"/>
      <c r="J35" s="190"/>
      <c r="K35" s="191"/>
      <c r="L35" s="191"/>
      <c r="M35" s="195"/>
      <c r="N35" s="45"/>
    </row>
    <row r="36" spans="1:15" s="44" customFormat="1">
      <c r="I36" s="45"/>
      <c r="J36" s="45"/>
      <c r="K36" s="45"/>
      <c r="L36" s="45"/>
      <c r="M36" s="45"/>
      <c r="N36" s="45"/>
      <c r="O36" s="45"/>
    </row>
    <row r="37" spans="1:15" s="44" customFormat="1" ht="12" thickBot="1">
      <c r="B37" s="119">
        <v>343</v>
      </c>
      <c r="H37" s="119">
        <v>212</v>
      </c>
      <c r="I37" s="45"/>
      <c r="J37" s="45"/>
      <c r="K37" s="45"/>
      <c r="L37" s="45"/>
      <c r="M37" s="119">
        <v>353</v>
      </c>
      <c r="O37" s="45"/>
    </row>
    <row r="38" spans="1:15" s="44" customFormat="1" ht="14.4">
      <c r="A38" s="60" t="s">
        <v>31</v>
      </c>
      <c r="B38" s="232">
        <v>0.68263888888888891</v>
      </c>
      <c r="D38" s="340" t="s">
        <v>62</v>
      </c>
      <c r="E38" s="185"/>
      <c r="F38" s="185"/>
      <c r="G38" s="185"/>
      <c r="H38" s="293">
        <v>0.73333333333333339</v>
      </c>
      <c r="I38" s="88"/>
      <c r="J38" s="60" t="s">
        <v>31</v>
      </c>
      <c r="K38" s="295"/>
      <c r="L38" s="295"/>
      <c r="M38" s="232">
        <v>0.78680555555555554</v>
      </c>
      <c r="N38" s="45"/>
    </row>
    <row r="39" spans="1:15" s="44" customFormat="1" ht="14.4">
      <c r="A39" s="58" t="s">
        <v>32</v>
      </c>
      <c r="B39" s="233">
        <f>B38+'[7]441 andata 2021'!$CH20</f>
        <v>0.68333333333333335</v>
      </c>
      <c r="D39" s="341" t="s">
        <v>61</v>
      </c>
      <c r="E39" s="45"/>
      <c r="F39" s="45"/>
      <c r="G39" s="45"/>
      <c r="H39" s="294">
        <f>H38+'[7]462 andata 2021'!$Y5</f>
        <v>0.73333333333333339</v>
      </c>
      <c r="I39" s="88"/>
      <c r="J39" s="58" t="s">
        <v>32</v>
      </c>
      <c r="K39" s="88"/>
      <c r="L39" s="88"/>
      <c r="M39" s="233">
        <f>M38+'[7]441 andata 2021'!$CH20</f>
        <v>0.78749999999999998</v>
      </c>
      <c r="N39" s="45"/>
    </row>
    <row r="40" spans="1:15" s="44" customFormat="1" ht="14.4">
      <c r="A40" s="58" t="s">
        <v>33</v>
      </c>
      <c r="B40" s="233">
        <f>B39+'[7]441 andata 2021'!$CH21</f>
        <v>0.6840277777777779</v>
      </c>
      <c r="D40" s="341" t="s">
        <v>60</v>
      </c>
      <c r="E40" s="45"/>
      <c r="F40" s="45"/>
      <c r="G40" s="45"/>
      <c r="H40" s="294">
        <f>H39+'[7]462 andata 2021'!$Y6</f>
        <v>0.73472222222222228</v>
      </c>
      <c r="I40" s="88"/>
      <c r="J40" s="58" t="s">
        <v>33</v>
      </c>
      <c r="K40" s="88"/>
      <c r="L40" s="88"/>
      <c r="M40" s="233">
        <f>M39+'[7]441 andata 2021'!$CH21</f>
        <v>0.78819444444444453</v>
      </c>
      <c r="N40" s="45"/>
    </row>
    <row r="41" spans="1:15" s="44" customFormat="1" ht="14.4">
      <c r="A41" s="58" t="s">
        <v>34</v>
      </c>
      <c r="B41" s="233">
        <f>B40+'[7]441 andata 2021'!$CH22</f>
        <v>0.68472222222222223</v>
      </c>
      <c r="D41" s="341" t="s">
        <v>59</v>
      </c>
      <c r="E41" s="45"/>
      <c r="F41" s="45"/>
      <c r="G41" s="45"/>
      <c r="H41" s="294">
        <f>H40+'[7]462 andata 2021'!$Y7</f>
        <v>0.73541666666666672</v>
      </c>
      <c r="I41" s="88"/>
      <c r="J41" s="58" t="s">
        <v>34</v>
      </c>
      <c r="K41" s="88"/>
      <c r="L41" s="88"/>
      <c r="M41" s="233">
        <f>M40+'[7]441 andata 2021'!$CH22</f>
        <v>0.78888888888888886</v>
      </c>
      <c r="N41" s="45"/>
    </row>
    <row r="42" spans="1:15" s="44" customFormat="1" ht="14.4">
      <c r="A42" s="58" t="s">
        <v>35</v>
      </c>
      <c r="B42" s="233">
        <f>B41+'[7]441 andata 2021'!$CH23</f>
        <v>0.68541666666666667</v>
      </c>
      <c r="D42" s="341" t="s">
        <v>58</v>
      </c>
      <c r="E42" s="45"/>
      <c r="F42" s="45"/>
      <c r="G42" s="45"/>
      <c r="H42" s="294">
        <f>H41+'[7]462 andata 2021'!$Y8</f>
        <v>0.73611111111111116</v>
      </c>
      <c r="I42" s="88"/>
      <c r="J42" s="58" t="s">
        <v>35</v>
      </c>
      <c r="K42" s="88"/>
      <c r="L42" s="88"/>
      <c r="M42" s="233">
        <f>M41+'[7]441 andata 2021'!$CH23</f>
        <v>0.7895833333333333</v>
      </c>
      <c r="N42" s="45"/>
    </row>
    <row r="43" spans="1:15" s="44" customFormat="1" ht="14.4">
      <c r="A43" s="58" t="s">
        <v>25</v>
      </c>
      <c r="B43" s="233">
        <f>B42+'[7]441 andata 2021'!$CH24</f>
        <v>0.68541666666666667</v>
      </c>
      <c r="D43" s="341" t="s">
        <v>57</v>
      </c>
      <c r="E43" s="45"/>
      <c r="F43" s="45"/>
      <c r="G43" s="45"/>
      <c r="H43" s="294">
        <f>H42+'[7]462 andata 2021'!$Y9</f>
        <v>0.73750000000000004</v>
      </c>
      <c r="I43" s="88"/>
      <c r="J43" s="58" t="s">
        <v>25</v>
      </c>
      <c r="K43" s="88"/>
      <c r="L43" s="88"/>
      <c r="M43" s="233">
        <f>M42+'[7]441 andata 2021'!$CH24</f>
        <v>0.7895833333333333</v>
      </c>
      <c r="N43" s="45"/>
    </row>
    <row r="44" spans="1:15" s="44" customFormat="1" ht="14.4">
      <c r="A44" s="58" t="s">
        <v>36</v>
      </c>
      <c r="B44" s="233">
        <f>B43+'[7]441 andata 2021'!$CH25</f>
        <v>0.6875</v>
      </c>
      <c r="D44" s="341" t="s">
        <v>56</v>
      </c>
      <c r="E44" s="45"/>
      <c r="F44" s="45"/>
      <c r="G44" s="45"/>
      <c r="H44" s="294">
        <f>H43+'[7]462 andata 2021'!$Y10</f>
        <v>0.73819444444444449</v>
      </c>
      <c r="I44" s="88"/>
      <c r="J44" s="58" t="s">
        <v>36</v>
      </c>
      <c r="K44" s="88"/>
      <c r="L44" s="88"/>
      <c r="M44" s="233">
        <f>M43+'[7]441 andata 2021'!$CH25</f>
        <v>0.79166666666666663</v>
      </c>
      <c r="N44" s="45"/>
    </row>
    <row r="45" spans="1:15" s="44" customFormat="1" ht="14.4">
      <c r="A45" s="58" t="s">
        <v>23</v>
      </c>
      <c r="B45" s="233">
        <f>B44+'[7]441 andata 2021'!$CH26</f>
        <v>0.68888888888888899</v>
      </c>
      <c r="D45" s="341" t="s">
        <v>55</v>
      </c>
      <c r="E45" s="45"/>
      <c r="F45" s="45"/>
      <c r="G45" s="45"/>
      <c r="H45" s="294">
        <f>H44+'[7]462 andata 2021'!$Y11</f>
        <v>0.73888888888888893</v>
      </c>
      <c r="I45" s="88"/>
      <c r="J45" s="58" t="s">
        <v>23</v>
      </c>
      <c r="K45" s="88"/>
      <c r="L45" s="88"/>
      <c r="M45" s="233">
        <f>M44+'[7]441 andata 2021'!$CH26</f>
        <v>0.79305555555555562</v>
      </c>
      <c r="N45" s="45"/>
    </row>
    <row r="46" spans="1:15" s="44" customFormat="1" ht="14.4">
      <c r="A46" s="58" t="s">
        <v>22</v>
      </c>
      <c r="B46" s="233">
        <f>B45+'[7]441 andata 2021'!$CH27</f>
        <v>0.68958333333333344</v>
      </c>
      <c r="D46" s="341" t="s">
        <v>54</v>
      </c>
      <c r="E46" s="45"/>
      <c r="F46" s="45"/>
      <c r="G46" s="45"/>
      <c r="H46" s="294">
        <f>H45+'[7]462 andata 2021'!$Y12</f>
        <v>0.74027777777777781</v>
      </c>
      <c r="I46" s="88"/>
      <c r="J46" s="58" t="s">
        <v>22</v>
      </c>
      <c r="K46" s="88"/>
      <c r="L46" s="88"/>
      <c r="M46" s="233">
        <f>M45+'[7]441 andata 2021'!$CH27</f>
        <v>0.79375000000000007</v>
      </c>
      <c r="N46" s="45"/>
    </row>
    <row r="47" spans="1:15" s="44" customFormat="1" ht="14.4">
      <c r="A47" s="58" t="s">
        <v>37</v>
      </c>
      <c r="B47" s="233">
        <f>B46+'[7]441 andata 2021'!$CH28</f>
        <v>0.68958333333333344</v>
      </c>
      <c r="D47" s="341" t="s">
        <v>53</v>
      </c>
      <c r="E47" s="45"/>
      <c r="F47" s="45"/>
      <c r="G47" s="45"/>
      <c r="H47" s="294">
        <f>H46+'[7]462 andata 2021'!$Y13</f>
        <v>0.74097222222222225</v>
      </c>
      <c r="I47" s="88"/>
      <c r="J47" s="58" t="s">
        <v>37</v>
      </c>
      <c r="K47" s="88"/>
      <c r="L47" s="88"/>
      <c r="M47" s="233">
        <f>M46+'[7]441 andata 2021'!$CH28</f>
        <v>0.79375000000000007</v>
      </c>
      <c r="N47" s="45"/>
    </row>
    <row r="48" spans="1:15" s="44" customFormat="1" ht="14.4">
      <c r="A48" s="58" t="s">
        <v>38</v>
      </c>
      <c r="B48" s="233">
        <f>B47+'[7]441 andata 2021'!$CH29</f>
        <v>0.69027777777777777</v>
      </c>
      <c r="D48" s="341" t="s">
        <v>52</v>
      </c>
      <c r="E48" s="45"/>
      <c r="F48" s="45"/>
      <c r="G48" s="45"/>
      <c r="H48" s="294">
        <f>H47+'[7]462 andata 2021'!$Y14</f>
        <v>0.74236111111111114</v>
      </c>
      <c r="I48" s="88"/>
      <c r="J48" s="58" t="s">
        <v>38</v>
      </c>
      <c r="K48" s="88"/>
      <c r="L48" s="88"/>
      <c r="M48" s="233">
        <f>M47+'[7]441 andata 2021'!$CH29</f>
        <v>0.7944444444444444</v>
      </c>
      <c r="N48" s="45"/>
    </row>
    <row r="49" spans="1:15" s="44" customFormat="1" ht="14.4">
      <c r="A49" s="58" t="s">
        <v>20</v>
      </c>
      <c r="B49" s="233">
        <f>B48+'[7]441 andata 2021'!$CH30</f>
        <v>0.69166666666666676</v>
      </c>
      <c r="D49" s="341" t="s">
        <v>51</v>
      </c>
      <c r="E49" s="45"/>
      <c r="F49" s="45"/>
      <c r="G49" s="45"/>
      <c r="H49" s="294">
        <f>H48+'[7]462 andata 2021'!$Y15</f>
        <v>0.74444444444444446</v>
      </c>
      <c r="I49" s="88"/>
      <c r="J49" s="58" t="s">
        <v>20</v>
      </c>
      <c r="K49" s="88"/>
      <c r="L49" s="88"/>
      <c r="M49" s="233">
        <f>M48+'[7]441 andata 2021'!$CH30</f>
        <v>0.79583333333333339</v>
      </c>
      <c r="N49" s="45"/>
    </row>
    <row r="50" spans="1:15" s="44" customFormat="1" ht="14.4">
      <c r="A50" s="58" t="s">
        <v>20</v>
      </c>
      <c r="B50" s="233">
        <f>B49+'[7]441 andata 2021'!$CH31</f>
        <v>0.6923611111111112</v>
      </c>
      <c r="D50" s="341" t="s">
        <v>63</v>
      </c>
      <c r="E50" s="45"/>
      <c r="F50" s="45"/>
      <c r="G50" s="45"/>
      <c r="H50" s="294">
        <f>H49+'[7]462 andata 2021'!$Y16</f>
        <v>0.74444444444444446</v>
      </c>
      <c r="I50" s="88"/>
      <c r="J50" s="58" t="s">
        <v>20</v>
      </c>
      <c r="K50" s="88"/>
      <c r="L50" s="88"/>
      <c r="M50" s="233">
        <f>M49+'[7]441 andata 2021'!$CH31</f>
        <v>0.79652777777777783</v>
      </c>
      <c r="N50" s="45"/>
    </row>
    <row r="51" spans="1:15" s="44" customFormat="1" ht="14.4">
      <c r="A51" s="58" t="s">
        <v>19</v>
      </c>
      <c r="B51" s="233">
        <f>B50+'[7]441 andata 2021'!$CH32</f>
        <v>0.69305555555555565</v>
      </c>
      <c r="D51" s="341" t="s">
        <v>50</v>
      </c>
      <c r="E51" s="45"/>
      <c r="F51" s="45"/>
      <c r="G51" s="45"/>
      <c r="H51" s="294">
        <f>H50+'[7]462 andata 2021'!$Y17</f>
        <v>0.74513888888888891</v>
      </c>
      <c r="I51" s="88"/>
      <c r="J51" s="58" t="s">
        <v>19</v>
      </c>
      <c r="K51" s="88"/>
      <c r="L51" s="88"/>
      <c r="M51" s="233">
        <f>M50+'[7]441 andata 2021'!$CH32</f>
        <v>0.79722222222222228</v>
      </c>
      <c r="N51" s="45"/>
    </row>
    <row r="52" spans="1:15" s="44" customFormat="1" ht="14.4">
      <c r="A52" s="58" t="s">
        <v>39</v>
      </c>
      <c r="B52" s="233">
        <f>B51+'[7]441 andata 2021'!$CH33</f>
        <v>0.69375000000000009</v>
      </c>
      <c r="D52" s="341" t="s">
        <v>49</v>
      </c>
      <c r="E52" s="45"/>
      <c r="F52" s="45"/>
      <c r="G52" s="45"/>
      <c r="H52" s="294">
        <f>H51+'[7]462 andata 2021'!$Y18</f>
        <v>0.74652777777777779</v>
      </c>
      <c r="I52" s="88"/>
      <c r="J52" s="58" t="s">
        <v>39</v>
      </c>
      <c r="K52" s="88"/>
      <c r="L52" s="88"/>
      <c r="M52" s="233">
        <f>M51+'[7]441 andata 2021'!$CH33</f>
        <v>0.79791666666666672</v>
      </c>
      <c r="N52" s="45"/>
    </row>
    <row r="53" spans="1:15" s="44" customFormat="1" ht="14.4">
      <c r="A53" s="58" t="s">
        <v>17</v>
      </c>
      <c r="B53" s="233">
        <f>B52+'[7]441 andata 2021'!$CH34</f>
        <v>0.69444444444444464</v>
      </c>
      <c r="D53" s="341" t="s">
        <v>48</v>
      </c>
      <c r="E53" s="45"/>
      <c r="F53" s="45"/>
      <c r="G53" s="45"/>
      <c r="H53" s="294">
        <f>H52+'[7]462 andata 2021'!$Y19</f>
        <v>0.74722222222222223</v>
      </c>
      <c r="I53" s="88"/>
      <c r="J53" s="58" t="s">
        <v>17</v>
      </c>
      <c r="K53" s="88"/>
      <c r="L53" s="88"/>
      <c r="M53" s="233">
        <f>M52+'[7]441 andata 2021'!$CH34</f>
        <v>0.79861111111111127</v>
      </c>
      <c r="N53" s="45"/>
    </row>
    <row r="54" spans="1:15" s="44" customFormat="1" ht="14.4">
      <c r="A54" s="58" t="s">
        <v>16</v>
      </c>
      <c r="B54" s="233">
        <f>B53+'[7]441 andata 2021'!$CH35</f>
        <v>0.69513888888888908</v>
      </c>
      <c r="D54" s="341" t="s">
        <v>47</v>
      </c>
      <c r="E54" s="45"/>
      <c r="F54" s="45"/>
      <c r="G54" s="45"/>
      <c r="H54" s="294">
        <f>H53+'[7]462 andata 2021'!$Y20</f>
        <v>0.74722222222222223</v>
      </c>
      <c r="I54" s="88"/>
      <c r="J54" s="58" t="s">
        <v>16</v>
      </c>
      <c r="K54" s="88"/>
      <c r="L54" s="88"/>
      <c r="M54" s="233">
        <f>M53+'[7]441 andata 2021'!$CH35</f>
        <v>0.79930555555555571</v>
      </c>
      <c r="N54" s="45"/>
    </row>
    <row r="55" spans="1:15" s="44" customFormat="1" ht="14.4">
      <c r="A55" s="58" t="s">
        <v>40</v>
      </c>
      <c r="B55" s="233">
        <f>B54+'[7]441 andata 2021'!$CH36</f>
        <v>0.69583333333333341</v>
      </c>
      <c r="D55" s="341" t="s">
        <v>46</v>
      </c>
      <c r="E55" s="45"/>
      <c r="F55" s="45"/>
      <c r="G55" s="45"/>
      <c r="H55" s="294">
        <f>H54+'[7]462 andata 2021'!$Y21</f>
        <v>0.74791666666666667</v>
      </c>
      <c r="I55" s="88"/>
      <c r="J55" s="58" t="s">
        <v>40</v>
      </c>
      <c r="K55" s="88"/>
      <c r="L55" s="88"/>
      <c r="M55" s="233">
        <f>M54+'[7]441 andata 2021'!$CH36</f>
        <v>0.8</v>
      </c>
      <c r="N55" s="45"/>
    </row>
    <row r="56" spans="1:15" s="44" customFormat="1" ht="14.4">
      <c r="A56" s="58" t="s">
        <v>41</v>
      </c>
      <c r="B56" s="233">
        <f>B55+'[7]441 andata 2021'!$CH37</f>
        <v>0.69791666666666685</v>
      </c>
      <c r="D56" s="341" t="s">
        <v>45</v>
      </c>
      <c r="E56" s="45"/>
      <c r="F56" s="45"/>
      <c r="G56" s="45"/>
      <c r="H56" s="294">
        <f>H55+'[7]462 andata 2021'!$Y22</f>
        <v>0.74861111111111112</v>
      </c>
      <c r="I56" s="88"/>
      <c r="J56" s="58" t="s">
        <v>41</v>
      </c>
      <c r="K56" s="88"/>
      <c r="L56" s="88"/>
      <c r="M56" s="233">
        <f>M55+'[7]441 andata 2021'!$CH37</f>
        <v>0.80208333333333348</v>
      </c>
      <c r="N56" s="45"/>
    </row>
    <row r="57" spans="1:15" s="44" customFormat="1" ht="14.4">
      <c r="A57" s="58" t="s">
        <v>13</v>
      </c>
      <c r="B57" s="233">
        <f>B56+'[7]441 andata 2021'!$CH38</f>
        <v>0.69930555555555574</v>
      </c>
      <c r="D57" s="341" t="s">
        <v>64</v>
      </c>
      <c r="E57" s="45"/>
      <c r="F57" s="45"/>
      <c r="G57" s="45"/>
      <c r="H57" s="294">
        <f>H56+'[7]462 andata 2021'!$Y23</f>
        <v>0.74930555555555556</v>
      </c>
      <c r="I57" s="88"/>
      <c r="J57" s="58" t="s">
        <v>13</v>
      </c>
      <c r="K57" s="88"/>
      <c r="L57" s="88"/>
      <c r="M57" s="233">
        <f>M56+'[7]441 andata 2021'!$CH38</f>
        <v>0.80347222222222237</v>
      </c>
      <c r="N57" s="45"/>
    </row>
    <row r="58" spans="1:15" s="44" customFormat="1" ht="13.8">
      <c r="A58" s="189"/>
      <c r="B58" s="193"/>
      <c r="D58" s="341" t="s">
        <v>65</v>
      </c>
      <c r="E58" s="45"/>
      <c r="F58" s="45"/>
      <c r="G58" s="45"/>
      <c r="H58" s="294">
        <f>H57+'[7]462 andata 2021'!$Y24</f>
        <v>0.75138888888888888</v>
      </c>
      <c r="I58" s="45"/>
      <c r="J58" s="189"/>
      <c r="K58" s="45"/>
      <c r="L58" s="45"/>
      <c r="M58" s="193"/>
      <c r="N58" s="45"/>
    </row>
    <row r="59" spans="1:15" s="44" customFormat="1" ht="14.4" thickBot="1">
      <c r="A59" s="190"/>
      <c r="B59" s="195"/>
      <c r="D59" s="342" t="s">
        <v>42</v>
      </c>
      <c r="E59" s="191"/>
      <c r="F59" s="191"/>
      <c r="G59" s="191"/>
      <c r="H59" s="292">
        <f>H58+'[7]462 andata 2021'!$Y25</f>
        <v>0.75347222222222221</v>
      </c>
      <c r="I59" s="45"/>
      <c r="J59" s="190"/>
      <c r="K59" s="191"/>
      <c r="L59" s="191"/>
      <c r="M59" s="195"/>
      <c r="N59" s="45"/>
    </row>
    <row r="60" spans="1:15" s="44" customFormat="1" ht="13.2">
      <c r="A60" s="9"/>
      <c r="B60" s="35"/>
      <c r="C60" s="35"/>
      <c r="I60" s="45"/>
      <c r="J60" s="45"/>
      <c r="K60" s="45"/>
      <c r="L60" s="45"/>
      <c r="M60" s="45"/>
      <c r="N60" s="45"/>
      <c r="O60" s="45"/>
    </row>
    <row r="61" spans="1:15" s="44" customFormat="1" ht="13.2">
      <c r="A61" s="9"/>
      <c r="B61" s="35"/>
      <c r="C61" s="35"/>
      <c r="D61" s="35"/>
    </row>
    <row r="62" spans="1:15" s="44" customFormat="1" ht="13.2">
      <c r="A62" s="9"/>
      <c r="B62" s="35"/>
      <c r="C62" s="35"/>
      <c r="D62" s="35"/>
      <c r="E62" s="35"/>
      <c r="F62" s="35"/>
      <c r="G62" s="35"/>
      <c r="H62" s="35"/>
    </row>
    <row r="63" spans="1:15" s="44" customFormat="1" ht="13.2">
      <c r="A63" s="9"/>
      <c r="B63" s="35"/>
      <c r="C63" s="35"/>
      <c r="D63" s="35"/>
      <c r="E63" s="35"/>
      <c r="F63" s="35"/>
      <c r="G63" s="35"/>
      <c r="H63" s="35"/>
    </row>
    <row r="64" spans="1:15" s="44" customFormat="1" ht="13.2">
      <c r="A64" s="9"/>
      <c r="B64" s="35"/>
      <c r="C64" s="35"/>
      <c r="D64" s="35"/>
      <c r="E64" s="35"/>
      <c r="F64" s="35"/>
      <c r="G64" s="35"/>
      <c r="H64" s="35"/>
    </row>
    <row r="65" spans="1:8" s="44" customFormat="1" ht="13.2">
      <c r="A65" s="9"/>
      <c r="B65" s="35"/>
      <c r="C65" s="35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1:8" s="44" customFormat="1" ht="13.2">
      <c r="A97" s="9"/>
      <c r="B97" s="35"/>
      <c r="C97" s="35"/>
      <c r="D97" s="35"/>
      <c r="E97" s="35"/>
      <c r="F97" s="35"/>
      <c r="G97" s="35"/>
      <c r="H97" s="35"/>
    </row>
    <row r="98" spans="1:8" s="44" customFormat="1" ht="13.2">
      <c r="A98" s="9"/>
      <c r="B98" s="35"/>
      <c r="C98" s="35"/>
    </row>
    <row r="99" spans="1:8" s="44" customFormat="1" ht="13.2">
      <c r="A99" s="9"/>
      <c r="B99" s="35"/>
      <c r="C99" s="35"/>
    </row>
  </sheetData>
  <conditionalFormatting sqref="I7">
    <cfRule type="cellIs" dxfId="11" priority="1" stopIfTrue="1" operator="greaterThan">
      <formula>0.334027777777778</formula>
    </cfRule>
    <cfRule type="cellIs" dxfId="10" priority="2" stopIfTrue="1" operator="between">
      <formula>0.305555555555556</formula>
      <formula>0.333333333333333</formula>
    </cfRule>
    <cfRule type="cellIs" dxfId="9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98"/>
  <sheetViews>
    <sheetView zoomScale="120" zoomScaleNormal="120" workbookViewId="0">
      <selection activeCell="A2" sqref="A2"/>
    </sheetView>
  </sheetViews>
  <sheetFormatPr defaultColWidth="9.109375" defaultRowHeight="11.4"/>
  <cols>
    <col min="1" max="1" width="32.109375" style="9" customWidth="1"/>
    <col min="2" max="2" width="8.109375" style="44" customWidth="1"/>
    <col min="3" max="3" width="5.5546875" style="44" customWidth="1"/>
    <col min="4" max="5" width="8.109375" style="44" customWidth="1"/>
    <col min="6" max="6" width="7" style="44" customWidth="1"/>
    <col min="7" max="7" width="8.109375" style="44" customWidth="1"/>
    <col min="8" max="8" width="7.6640625" style="44" customWidth="1"/>
    <col min="9" max="10" width="8.109375" style="44" customWidth="1"/>
    <col min="11" max="11" width="6.44140625" style="44" customWidth="1"/>
    <col min="12" max="12" width="10.88671875" style="44" customWidth="1"/>
    <col min="13" max="13" width="2.5546875" style="44" customWidth="1"/>
    <col min="14" max="14" width="7.109375" style="44" customWidth="1"/>
    <col min="15" max="45" width="10.88671875" style="44" customWidth="1"/>
    <col min="46" max="16384" width="9.109375" style="9"/>
  </cols>
  <sheetData>
    <row r="1" spans="1:17" ht="16.2" thickBot="1">
      <c r="A1" s="46"/>
      <c r="B1" s="32" t="s">
        <v>11</v>
      </c>
      <c r="C1" s="31"/>
      <c r="D1" s="31"/>
      <c r="E1" s="31"/>
      <c r="F1" s="31"/>
      <c r="G1" s="30"/>
      <c r="H1" s="29" t="s">
        <v>12</v>
      </c>
      <c r="I1" s="28"/>
      <c r="J1" s="9"/>
    </row>
    <row r="2" spans="1:17" ht="24.6">
      <c r="A2" s="412">
        <v>9</v>
      </c>
      <c r="B2" s="22" t="s">
        <v>0</v>
      </c>
      <c r="C2" s="26"/>
      <c r="D2" s="22" t="s">
        <v>1</v>
      </c>
      <c r="E2" s="26"/>
      <c r="F2" s="22" t="s">
        <v>2</v>
      </c>
      <c r="G2" s="26"/>
      <c r="H2" s="22" t="s">
        <v>1</v>
      </c>
      <c r="I2" s="26"/>
      <c r="J2" s="9"/>
    </row>
    <row r="3" spans="1:17" ht="13.2">
      <c r="A3" s="40" t="s">
        <v>141</v>
      </c>
      <c r="B3" s="19">
        <v>0.53472222222222221</v>
      </c>
      <c r="C3" s="20">
        <v>0.66666666666666663</v>
      </c>
      <c r="D3" s="19">
        <v>0.66666666666666663</v>
      </c>
      <c r="E3" s="20">
        <v>0.69791666666666663</v>
      </c>
      <c r="F3" s="19">
        <f>E3</f>
        <v>0.69791666666666663</v>
      </c>
      <c r="G3" s="27">
        <v>0.875</v>
      </c>
      <c r="H3" s="19">
        <v>0</v>
      </c>
      <c r="I3" s="20">
        <v>0</v>
      </c>
      <c r="J3" s="9"/>
      <c r="K3" s="49">
        <f>IF(OR(AND(C3&gt;0.91666667,C3&lt;=0.99930556),AND(C3&lt;=0,C3&lt;0.22916667)),IF(C3=0,1-0.91666667,0.91666667),0)</f>
        <v>0</v>
      </c>
      <c r="L3" s="49">
        <f>IF(OR(AND(F3&gt;0.91666667,F3&lt;=0.99930556),AND(F3&lt;=0,F3&lt;0.22916667)),1-F3,0)</f>
        <v>0</v>
      </c>
      <c r="M3" s="49">
        <f>IF(OR(AND(G3&gt;0.91666667,G3&lt;=0.99930556),AND(G3&lt;=0,G3&lt;0.22916667)),G3-0.91666667,0)</f>
        <v>0</v>
      </c>
      <c r="N3" s="49">
        <f xml:space="preserve">      IF(AND(B6=0,C6=0),0,                        IF(OR(AND(C6&gt;0.91666667,C6&lt;=0.99930556),AND(C6&lt;=0,C6&lt;0.22916667)),C6-0.916666666666667,0))</f>
        <v>0</v>
      </c>
      <c r="O3" s="49">
        <f xml:space="preserve">      IF(AND(B6=0,C6=0),0,                        IF(OR(AND(B6&gt;0.91666667,B6&lt;=0.999),AND(B6&lt;=0,B6&lt;0.22916667)),B6-0.916666666666667,0))</f>
        <v>0</v>
      </c>
      <c r="P3" s="5">
        <f>SUM(K3:O3)</f>
        <v>0</v>
      </c>
      <c r="Q3" s="50">
        <f>ROUND((P3*1440)*10/100,0)</f>
        <v>0</v>
      </c>
    </row>
    <row r="4" spans="1:17" ht="15.75" customHeight="1" thickBot="1">
      <c r="A4" s="39" t="s">
        <v>10</v>
      </c>
      <c r="B4" s="3"/>
      <c r="C4" s="4">
        <f>IF(B3&gt;C3,C3+1-B3,C3-B3)</f>
        <v>0.13194444444444442</v>
      </c>
      <c r="D4" s="3"/>
      <c r="E4" s="4">
        <f>IF(E3&lt;D3,E3+1-D3,E3-D3)</f>
        <v>3.125E-2</v>
      </c>
      <c r="F4" s="3"/>
      <c r="G4" s="4">
        <f>IF(F3&gt;G3,G3+1-F3,G3-F3)</f>
        <v>0.17708333333333337</v>
      </c>
      <c r="H4" s="2"/>
      <c r="I4" s="38">
        <f>I3-H3</f>
        <v>0</v>
      </c>
      <c r="J4" s="9"/>
      <c r="K4" s="1"/>
      <c r="L4" s="5">
        <f>IF(AND(G3&gt;0,G3&lt;0.229166666666667),IF(OR(F3&gt;G3,F3=0),G3,G3-F3),0)</f>
        <v>0</v>
      </c>
      <c r="M4" s="5">
        <f>IF(AND(C6&gt;0,C6&lt;0.229166666666667),IF(OR(B6&gt;C6,B6=0),C6,C6-B6),0)</f>
        <v>0</v>
      </c>
      <c r="N4" s="43"/>
      <c r="O4" s="43"/>
      <c r="P4" s="5">
        <f>SUM(K4:M4)</f>
        <v>0</v>
      </c>
      <c r="Q4" s="50">
        <f>ROUND((P4*1440)*40/100,0)</f>
        <v>0</v>
      </c>
    </row>
    <row r="5" spans="1:17" ht="15.75" customHeight="1">
      <c r="A5" s="41" t="s">
        <v>3</v>
      </c>
      <c r="B5" s="22" t="s">
        <v>4</v>
      </c>
      <c r="C5" s="26"/>
      <c r="D5" s="22" t="s">
        <v>1</v>
      </c>
      <c r="E5" s="26"/>
      <c r="F5" s="22" t="s">
        <v>5</v>
      </c>
      <c r="G5" s="25"/>
      <c r="H5" s="24" t="s">
        <v>6</v>
      </c>
      <c r="I5" s="21" t="s">
        <v>7</v>
      </c>
      <c r="J5" s="23" t="s">
        <v>8</v>
      </c>
    </row>
    <row r="6" spans="1:17" ht="15.75" customHeight="1" thickBot="1">
      <c r="A6" s="42" t="s">
        <v>120</v>
      </c>
      <c r="B6" s="19">
        <f>I3</f>
        <v>0</v>
      </c>
      <c r="C6" s="20">
        <v>0</v>
      </c>
      <c r="D6" s="19">
        <v>0</v>
      </c>
      <c r="E6" s="20">
        <v>0</v>
      </c>
      <c r="F6" s="19">
        <f>E6</f>
        <v>0</v>
      </c>
      <c r="G6" s="18">
        <v>0</v>
      </c>
      <c r="H6" s="17">
        <f>B3</f>
        <v>0.53472222222222221</v>
      </c>
      <c r="I6" s="16">
        <f>G3</f>
        <v>0.875</v>
      </c>
      <c r="J6" s="6">
        <f>IF(H6&gt;I6,I6+1-H6,I6-H6)</f>
        <v>0.34027777777777779</v>
      </c>
    </row>
    <row r="7" spans="1:17" ht="14.4" thickBot="1">
      <c r="A7" s="124" t="s">
        <v>129</v>
      </c>
      <c r="B7" s="3"/>
      <c r="C7" s="4">
        <f>IF(B6&gt;C6,C6+1-B6,C6-B6)</f>
        <v>0</v>
      </c>
      <c r="D7" s="3"/>
      <c r="E7" s="4">
        <f>IF(E6&lt;D6,E6+1-D6,E6-D6)</f>
        <v>0</v>
      </c>
      <c r="F7" s="3"/>
      <c r="G7" s="4">
        <f>IF(F6&gt;G6,G6+1-F6,G6-F6)</f>
        <v>0</v>
      </c>
      <c r="H7" s="11" t="s">
        <v>9</v>
      </c>
      <c r="I7" s="7">
        <f>C4+G4+C7+G7</f>
        <v>0.30902777777777779</v>
      </c>
      <c r="J7" s="8">
        <f>J6*1440+R2+R3</f>
        <v>490</v>
      </c>
    </row>
    <row r="8" spans="1:17" ht="12" thickBot="1">
      <c r="A8" s="51"/>
      <c r="B8" s="36"/>
      <c r="C8" s="36"/>
      <c r="D8" s="36"/>
      <c r="E8" s="36"/>
      <c r="F8" s="36"/>
      <c r="G8" s="36"/>
      <c r="H8" s="36"/>
      <c r="I8" s="8">
        <f>I7*1440+Q3+Q4</f>
        <v>445</v>
      </c>
      <c r="J8" s="45"/>
    </row>
    <row r="9" spans="1:17" s="44" customFormat="1" ht="13.8" thickBot="1">
      <c r="A9" s="228" t="s">
        <v>138</v>
      </c>
      <c r="B9" s="102"/>
      <c r="C9" s="102"/>
      <c r="D9" s="114"/>
      <c r="E9" s="47"/>
      <c r="F9" s="47"/>
      <c r="G9" s="47"/>
      <c r="H9" s="13"/>
      <c r="I9" s="15"/>
      <c r="J9" s="15"/>
    </row>
    <row r="10" spans="1:17" s="44" customFormat="1" ht="16.2" thickBot="1">
      <c r="A10" s="228" t="s">
        <v>99</v>
      </c>
      <c r="B10" s="102"/>
      <c r="C10" s="108"/>
      <c r="D10" s="114"/>
      <c r="E10" s="89"/>
      <c r="F10" s="47"/>
      <c r="G10" s="47"/>
      <c r="H10" s="36"/>
      <c r="I10" s="54"/>
      <c r="J10" s="15"/>
    </row>
    <row r="11" spans="1:17" s="44" customFormat="1" ht="13.8" thickBot="1">
      <c r="A11" s="228" t="s">
        <v>139</v>
      </c>
      <c r="B11" s="105"/>
      <c r="C11" s="105"/>
      <c r="D11" s="107"/>
      <c r="E11" s="90"/>
      <c r="F11" s="90"/>
      <c r="G11" s="91"/>
      <c r="H11" s="91"/>
      <c r="I11" s="54"/>
      <c r="J11" s="15"/>
    </row>
    <row r="12" spans="1:17" s="44" customFormat="1" ht="13.2">
      <c r="A12" s="113"/>
      <c r="B12" s="1"/>
      <c r="C12" s="1"/>
      <c r="D12" s="1"/>
      <c r="E12" s="55"/>
      <c r="F12" s="1"/>
      <c r="G12" s="1"/>
      <c r="H12" s="33"/>
      <c r="I12" s="14"/>
    </row>
    <row r="13" spans="1:17" s="44" customFormat="1" ht="13.8" thickBot="1">
      <c r="A13" s="380"/>
      <c r="B13" s="382">
        <v>350</v>
      </c>
      <c r="C13" s="128"/>
      <c r="D13" s="128"/>
      <c r="E13" s="129"/>
      <c r="F13" s="130"/>
      <c r="G13" s="131"/>
      <c r="H13" s="383">
        <v>215</v>
      </c>
      <c r="I13" s="132"/>
      <c r="J13" s="133"/>
      <c r="K13" s="126"/>
      <c r="L13" s="126"/>
      <c r="M13" s="126"/>
      <c r="N13" s="383">
        <v>360</v>
      </c>
      <c r="O13" s="45"/>
    </row>
    <row r="14" spans="1:17" s="44" customFormat="1" ht="15.6">
      <c r="A14" s="60" t="s">
        <v>13</v>
      </c>
      <c r="B14" s="232">
        <v>0.71458333333333324</v>
      </c>
      <c r="C14" s="88"/>
      <c r="D14" s="352" t="s">
        <v>42</v>
      </c>
      <c r="E14" s="185"/>
      <c r="F14" s="185"/>
      <c r="G14" s="185"/>
      <c r="H14" s="290">
        <v>0.76388888888888884</v>
      </c>
      <c r="I14" s="88"/>
      <c r="J14" s="384" t="s">
        <v>13</v>
      </c>
      <c r="K14" s="295"/>
      <c r="L14" s="185"/>
      <c r="M14" s="185"/>
      <c r="N14" s="232">
        <v>0.81874999999999998</v>
      </c>
      <c r="O14" s="45"/>
    </row>
    <row r="15" spans="1:17" s="44" customFormat="1" ht="13.5" customHeight="1">
      <c r="A15" s="58" t="s">
        <v>14</v>
      </c>
      <c r="B15" s="233">
        <f>B14+'[7]441 andata 2021'!$CB56</f>
        <v>0.71527777777777768</v>
      </c>
      <c r="C15" s="88"/>
      <c r="D15" s="353" t="s">
        <v>43</v>
      </c>
      <c r="E15" s="45"/>
      <c r="F15" s="45"/>
      <c r="G15" s="45"/>
      <c r="H15" s="291">
        <f>H14+'[7]462 ritorno 2021 '!$V5</f>
        <v>0.76527777777777772</v>
      </c>
      <c r="I15" s="88"/>
      <c r="J15" s="58" t="s">
        <v>14</v>
      </c>
      <c r="K15" s="88"/>
      <c r="L15" s="45"/>
      <c r="M15" s="45"/>
      <c r="N15" s="233">
        <f>N14+'[7]441 andata 2021'!$CB56</f>
        <v>0.81944444444444442</v>
      </c>
      <c r="O15" s="45"/>
    </row>
    <row r="16" spans="1:17" s="44" customFormat="1" ht="15.6">
      <c r="A16" s="58" t="s">
        <v>15</v>
      </c>
      <c r="B16" s="233">
        <f>B15+'[7]441 andata 2021'!$CB57</f>
        <v>0.71666666666666656</v>
      </c>
      <c r="C16" s="88"/>
      <c r="D16" s="353" t="s">
        <v>44</v>
      </c>
      <c r="E16" s="45"/>
      <c r="F16" s="45"/>
      <c r="G16" s="45"/>
      <c r="H16" s="291">
        <f>H15+'[7]462 ritorno 2021 '!$V6</f>
        <v>0.76666666666666661</v>
      </c>
      <c r="I16" s="88"/>
      <c r="J16" s="58" t="s">
        <v>15</v>
      </c>
      <c r="K16" s="88"/>
      <c r="L16" s="45"/>
      <c r="M16" s="45"/>
      <c r="N16" s="233">
        <f>N15+'[7]441 andata 2021'!$CB57</f>
        <v>0.8208333333333333</v>
      </c>
      <c r="O16" s="45"/>
    </row>
    <row r="17" spans="1:15" s="44" customFormat="1" ht="14.4">
      <c r="A17" s="58" t="s">
        <v>16</v>
      </c>
      <c r="B17" s="233">
        <f>B16+'[7]441 andata 2021'!$CB58</f>
        <v>0.71805555555555545</v>
      </c>
      <c r="C17" s="88"/>
      <c r="D17" s="341" t="s">
        <v>45</v>
      </c>
      <c r="E17" s="45"/>
      <c r="F17" s="45"/>
      <c r="G17" s="45"/>
      <c r="H17" s="291">
        <f>H16+'[7]462 ritorno 2021 '!$V7</f>
        <v>0.76805555555555549</v>
      </c>
      <c r="I17" s="88"/>
      <c r="J17" s="58" t="s">
        <v>16</v>
      </c>
      <c r="K17" s="88"/>
      <c r="L17" s="45"/>
      <c r="M17" s="45"/>
      <c r="N17" s="233">
        <f>N16+'[7]441 andata 2021'!$CB58</f>
        <v>0.82222222222222219</v>
      </c>
      <c r="O17" s="45"/>
    </row>
    <row r="18" spans="1:15" s="44" customFormat="1" ht="14.4">
      <c r="A18" s="58" t="s">
        <v>17</v>
      </c>
      <c r="B18" s="233">
        <f>B17+'[7]441 andata 2021'!$CB59</f>
        <v>0.71944444444444433</v>
      </c>
      <c r="C18" s="88"/>
      <c r="D18" s="341" t="s">
        <v>46</v>
      </c>
      <c r="E18" s="45"/>
      <c r="F18" s="45"/>
      <c r="G18" s="45"/>
      <c r="H18" s="291">
        <f>H17+'[7]462 ritorno 2021 '!$V8</f>
        <v>0.76944444444444438</v>
      </c>
      <c r="I18" s="88"/>
      <c r="J18" s="58" t="s">
        <v>17</v>
      </c>
      <c r="K18" s="88"/>
      <c r="L18" s="45"/>
      <c r="M18" s="45"/>
      <c r="N18" s="233">
        <f>N17+'[7]441 andata 2021'!$CB59</f>
        <v>0.82361111111111107</v>
      </c>
      <c r="O18" s="45"/>
    </row>
    <row r="19" spans="1:15" s="44" customFormat="1" ht="14.4">
      <c r="A19" s="58" t="s">
        <v>18</v>
      </c>
      <c r="B19" s="233">
        <f>B18+'[7]441 andata 2021'!$CB60</f>
        <v>0.72013888888888877</v>
      </c>
      <c r="C19" s="88"/>
      <c r="D19" s="341" t="s">
        <v>47</v>
      </c>
      <c r="E19" s="45"/>
      <c r="F19" s="45"/>
      <c r="G19" s="45"/>
      <c r="H19" s="291">
        <f>H18+'[7]462 ritorno 2021 '!$V9</f>
        <v>0.77013888888888882</v>
      </c>
      <c r="I19" s="88"/>
      <c r="J19" s="58" t="s">
        <v>18</v>
      </c>
      <c r="K19" s="88"/>
      <c r="L19" s="45"/>
      <c r="M19" s="45"/>
      <c r="N19" s="233">
        <f>N18+'[7]441 andata 2021'!$CB60</f>
        <v>0.82430555555555551</v>
      </c>
      <c r="O19" s="45"/>
    </row>
    <row r="20" spans="1:15" s="44" customFormat="1" ht="14.4">
      <c r="A20" s="58" t="s">
        <v>19</v>
      </c>
      <c r="B20" s="233">
        <f>B19+'[7]441 andata 2021'!$CB61</f>
        <v>0.72013888888888877</v>
      </c>
      <c r="C20" s="88"/>
      <c r="D20" s="354" t="s">
        <v>48</v>
      </c>
      <c r="E20" s="45"/>
      <c r="F20" s="45"/>
      <c r="G20" s="45"/>
      <c r="H20" s="291">
        <f>H19+'[7]462 ritorno 2021 '!$V10</f>
        <v>0.77083333333333326</v>
      </c>
      <c r="I20" s="88"/>
      <c r="J20" s="58" t="s">
        <v>19</v>
      </c>
      <c r="K20" s="88"/>
      <c r="L20" s="45"/>
      <c r="M20" s="45"/>
      <c r="N20" s="233">
        <f>N19+'[7]441 andata 2021'!$CB61</f>
        <v>0.82430555555555551</v>
      </c>
      <c r="O20" s="45"/>
    </row>
    <row r="21" spans="1:15" s="44" customFormat="1" ht="14.4">
      <c r="A21" s="58" t="s">
        <v>20</v>
      </c>
      <c r="B21" s="233">
        <f>B20+'[7]441 andata 2021'!$CB62</f>
        <v>0.72291666666666654</v>
      </c>
      <c r="C21" s="88"/>
      <c r="D21" s="341" t="s">
        <v>49</v>
      </c>
      <c r="E21" s="45"/>
      <c r="F21" s="45"/>
      <c r="G21" s="45"/>
      <c r="H21" s="291">
        <f>H20+'[7]462 ritorno 2021 '!$V11</f>
        <v>0.77361111111111103</v>
      </c>
      <c r="I21" s="88"/>
      <c r="J21" s="58" t="s">
        <v>20</v>
      </c>
      <c r="K21" s="88"/>
      <c r="L21" s="45"/>
      <c r="M21" s="45"/>
      <c r="N21" s="233">
        <f>N20+'[7]441 andata 2021'!$CB62</f>
        <v>0.82708333333333328</v>
      </c>
      <c r="O21" s="45"/>
    </row>
    <row r="22" spans="1:15" s="44" customFormat="1" ht="14.4">
      <c r="A22" s="58" t="s">
        <v>20</v>
      </c>
      <c r="B22" s="233">
        <f>B21+'[7]441 andata 2021'!$CB63</f>
        <v>0.72361111111111098</v>
      </c>
      <c r="C22" s="88"/>
      <c r="D22" s="341" t="s">
        <v>50</v>
      </c>
      <c r="E22" s="45"/>
      <c r="F22" s="45"/>
      <c r="G22" s="45"/>
      <c r="H22" s="291">
        <f>H21+'[7]462 ritorno 2021 '!$V12</f>
        <v>0.77430555555555547</v>
      </c>
      <c r="I22" s="88"/>
      <c r="J22" s="58" t="s">
        <v>20</v>
      </c>
      <c r="K22" s="88"/>
      <c r="L22" s="45"/>
      <c r="M22" s="45"/>
      <c r="N22" s="233">
        <f>N21+'[7]441 andata 2021'!$CB63</f>
        <v>0.82777777777777772</v>
      </c>
      <c r="O22" s="45"/>
    </row>
    <row r="23" spans="1:15" s="44" customFormat="1" ht="14.4">
      <c r="A23" s="58" t="s">
        <v>21</v>
      </c>
      <c r="B23" s="233">
        <f>B22+'[7]441 andata 2021'!$CB64</f>
        <v>0.72430555555555542</v>
      </c>
      <c r="C23" s="88"/>
      <c r="D23" s="341" t="s">
        <v>51</v>
      </c>
      <c r="E23" s="45"/>
      <c r="F23" s="45"/>
      <c r="G23" s="45"/>
      <c r="H23" s="291">
        <f>H22+'[7]462 ritorno 2021 '!$V13</f>
        <v>0.77499999999999991</v>
      </c>
      <c r="I23" s="88"/>
      <c r="J23" s="58" t="s">
        <v>21</v>
      </c>
      <c r="K23" s="88"/>
      <c r="L23" s="45"/>
      <c r="M23" s="45"/>
      <c r="N23" s="233">
        <f>N22+'[7]441 andata 2021'!$CB64</f>
        <v>0.82847222222222217</v>
      </c>
      <c r="O23" s="45"/>
    </row>
    <row r="24" spans="1:15" s="44" customFormat="1" ht="14.4">
      <c r="A24" s="58" t="s">
        <v>22</v>
      </c>
      <c r="B24" s="233">
        <f>B23+'[7]441 andata 2021'!$CB65</f>
        <v>0.72499999999999987</v>
      </c>
      <c r="C24" s="88"/>
      <c r="D24" s="341" t="s">
        <v>52</v>
      </c>
      <c r="E24" s="45"/>
      <c r="F24" s="45"/>
      <c r="G24" s="45"/>
      <c r="H24" s="291">
        <f>H23+'[7]462 ritorno 2021 '!$V14</f>
        <v>0.77499999999999991</v>
      </c>
      <c r="I24" s="88"/>
      <c r="J24" s="58" t="s">
        <v>22</v>
      </c>
      <c r="K24" s="88"/>
      <c r="L24" s="45"/>
      <c r="M24" s="45"/>
      <c r="N24" s="233">
        <f>N23+'[7]441 andata 2021'!$CB65</f>
        <v>0.82916666666666661</v>
      </c>
      <c r="O24" s="45"/>
    </row>
    <row r="25" spans="1:15" s="44" customFormat="1" ht="14.4">
      <c r="A25" s="58" t="s">
        <v>23</v>
      </c>
      <c r="B25" s="233">
        <f>B24+'[7]441 andata 2021'!$CB66</f>
        <v>0.72638888888888875</v>
      </c>
      <c r="C25" s="88"/>
      <c r="D25" s="341" t="s">
        <v>53</v>
      </c>
      <c r="E25" s="45"/>
      <c r="F25" s="45"/>
      <c r="G25" s="45"/>
      <c r="H25" s="291">
        <f>H24+'[7]462 ritorno 2021 '!$V15</f>
        <v>0.7763888888888888</v>
      </c>
      <c r="I25" s="88"/>
      <c r="J25" s="58" t="s">
        <v>23</v>
      </c>
      <c r="K25" s="88"/>
      <c r="L25" s="45"/>
      <c r="M25" s="45"/>
      <c r="N25" s="233">
        <f>N24+'[7]441 andata 2021'!$CB66</f>
        <v>0.83055555555555549</v>
      </c>
      <c r="O25" s="45"/>
    </row>
    <row r="26" spans="1:15" s="44" customFormat="1" ht="14.4">
      <c r="A26" s="58" t="s">
        <v>24</v>
      </c>
      <c r="B26" s="233">
        <f>B25+'[7]441 andata 2021'!$CB67</f>
        <v>0.72708333333333319</v>
      </c>
      <c r="C26" s="88"/>
      <c r="D26" s="341" t="s">
        <v>54</v>
      </c>
      <c r="E26" s="45"/>
      <c r="F26" s="45"/>
      <c r="G26" s="45"/>
      <c r="H26" s="291">
        <f>H25+'[7]462 ritorno 2021 '!$V16</f>
        <v>0.77708333333333324</v>
      </c>
      <c r="I26" s="88"/>
      <c r="J26" s="58" t="s">
        <v>24</v>
      </c>
      <c r="K26" s="88"/>
      <c r="L26" s="45"/>
      <c r="M26" s="45"/>
      <c r="N26" s="233">
        <f>N25+'[7]441 andata 2021'!$CB67</f>
        <v>0.83124999999999993</v>
      </c>
      <c r="O26" s="45"/>
    </row>
    <row r="27" spans="1:15" s="44" customFormat="1" ht="14.4">
      <c r="A27" s="58" t="s">
        <v>25</v>
      </c>
      <c r="B27" s="233">
        <f>B26+'[7]441 andata 2021'!$CB68</f>
        <v>0.72777777777777763</v>
      </c>
      <c r="C27" s="88"/>
      <c r="D27" s="341" t="s">
        <v>55</v>
      </c>
      <c r="E27" s="45"/>
      <c r="F27" s="45"/>
      <c r="G27" s="45"/>
      <c r="H27" s="291">
        <f>H26+'[7]462 ritorno 2021 '!$V17</f>
        <v>0.77847222222222212</v>
      </c>
      <c r="I27" s="88"/>
      <c r="J27" s="58" t="s">
        <v>25</v>
      </c>
      <c r="K27" s="88"/>
      <c r="L27" s="45"/>
      <c r="M27" s="45"/>
      <c r="N27" s="233">
        <f>N26+'[7]441 andata 2021'!$CB68</f>
        <v>0.83194444444444438</v>
      </c>
      <c r="O27" s="45"/>
    </row>
    <row r="28" spans="1:15" s="44" customFormat="1" ht="14.4">
      <c r="A28" s="58" t="s">
        <v>26</v>
      </c>
      <c r="B28" s="233">
        <f>B27+'[7]441 andata 2021'!$CB69</f>
        <v>0.72777777777777763</v>
      </c>
      <c r="C28" s="88"/>
      <c r="D28" s="341" t="s">
        <v>56</v>
      </c>
      <c r="E28" s="45"/>
      <c r="F28" s="45"/>
      <c r="G28" s="45"/>
      <c r="H28" s="291">
        <f>H27+'[7]462 ritorno 2021 '!$V18</f>
        <v>0.77986111111111101</v>
      </c>
      <c r="I28" s="88"/>
      <c r="J28" s="58" t="s">
        <v>26</v>
      </c>
      <c r="K28" s="88"/>
      <c r="L28" s="45"/>
      <c r="M28" s="45"/>
      <c r="N28" s="233">
        <f>N27+'[7]441 andata 2021'!$CB69</f>
        <v>0.83194444444444438</v>
      </c>
      <c r="O28" s="45"/>
    </row>
    <row r="29" spans="1:15" s="44" customFormat="1" ht="14.4">
      <c r="A29" s="58" t="s">
        <v>27</v>
      </c>
      <c r="B29" s="233">
        <f>B28+'[7]441 andata 2021'!$CB70</f>
        <v>0.72847222222222208</v>
      </c>
      <c r="C29" s="88"/>
      <c r="D29" s="341" t="s">
        <v>57</v>
      </c>
      <c r="E29" s="45"/>
      <c r="F29" s="45"/>
      <c r="G29" s="45"/>
      <c r="H29" s="291">
        <f>H28+'[7]462 ritorno 2021 '!$V19</f>
        <v>0.78055555555555545</v>
      </c>
      <c r="I29" s="88"/>
      <c r="J29" s="58" t="s">
        <v>27</v>
      </c>
      <c r="K29" s="88"/>
      <c r="L29" s="45"/>
      <c r="M29" s="45"/>
      <c r="N29" s="233">
        <f>N28+'[7]441 andata 2021'!$CB70</f>
        <v>0.83263888888888882</v>
      </c>
      <c r="O29" s="45"/>
    </row>
    <row r="30" spans="1:15" s="44" customFormat="1" ht="14.4">
      <c r="A30" s="58" t="s">
        <v>28</v>
      </c>
      <c r="B30" s="233">
        <f>B29+'[7]441 andata 2021'!$CB71</f>
        <v>0.72986111111111096</v>
      </c>
      <c r="C30" s="88"/>
      <c r="D30" s="341" t="s">
        <v>58</v>
      </c>
      <c r="E30" s="45"/>
      <c r="F30" s="45"/>
      <c r="G30" s="45"/>
      <c r="H30" s="291">
        <f>H29+'[7]462 ritorno 2021 '!$V20</f>
        <v>0.78194444444444433</v>
      </c>
      <c r="I30" s="88"/>
      <c r="J30" s="58" t="s">
        <v>28</v>
      </c>
      <c r="K30" s="88"/>
      <c r="L30" s="45"/>
      <c r="M30" s="45"/>
      <c r="N30" s="233">
        <f>N29+'[7]441 andata 2021'!$CB71</f>
        <v>0.8340277777777777</v>
      </c>
      <c r="O30" s="45"/>
    </row>
    <row r="31" spans="1:15" s="44" customFormat="1" ht="14.4">
      <c r="A31" s="58" t="s">
        <v>29</v>
      </c>
      <c r="B31" s="233">
        <f>B30+'[7]441 andata 2021'!$CB72</f>
        <v>0.7305555555555554</v>
      </c>
      <c r="C31" s="88"/>
      <c r="D31" s="341" t="s">
        <v>59</v>
      </c>
      <c r="E31" s="45"/>
      <c r="F31" s="45"/>
      <c r="G31" s="45"/>
      <c r="H31" s="291">
        <f>H30+'[7]462 ritorno 2021 '!$V21</f>
        <v>0.78263888888888877</v>
      </c>
      <c r="I31" s="88"/>
      <c r="J31" s="58" t="s">
        <v>29</v>
      </c>
      <c r="K31" s="88"/>
      <c r="L31" s="45"/>
      <c r="M31" s="45"/>
      <c r="N31" s="233">
        <f>N30+'[7]441 andata 2021'!$CB72</f>
        <v>0.83472222222222214</v>
      </c>
      <c r="O31" s="45"/>
    </row>
    <row r="32" spans="1:15" s="44" customFormat="1" ht="14.4">
      <c r="A32" s="58" t="s">
        <v>30</v>
      </c>
      <c r="B32" s="233">
        <f>B31+'[7]441 andata 2021'!$CB73</f>
        <v>0.73263888888888873</v>
      </c>
      <c r="C32" s="88"/>
      <c r="D32" s="341" t="s">
        <v>60</v>
      </c>
      <c r="E32" s="45"/>
      <c r="F32" s="45"/>
      <c r="G32" s="45"/>
      <c r="H32" s="291">
        <f>H31+'[7]462 ritorno 2021 '!$V22</f>
        <v>0.78333333333333321</v>
      </c>
      <c r="I32" s="88"/>
      <c r="J32" s="58" t="s">
        <v>30</v>
      </c>
      <c r="K32" s="88"/>
      <c r="L32" s="45"/>
      <c r="M32" s="45"/>
      <c r="N32" s="233">
        <f>N31+'[7]441 andata 2021'!$CB73</f>
        <v>0.83680555555555547</v>
      </c>
      <c r="O32" s="45"/>
    </row>
    <row r="33" spans="1:15" s="44" customFormat="1" ht="14.4">
      <c r="A33" s="189"/>
      <c r="B33" s="193"/>
      <c r="C33" s="45"/>
      <c r="D33" s="341" t="s">
        <v>61</v>
      </c>
      <c r="E33" s="45"/>
      <c r="F33" s="45"/>
      <c r="G33" s="45"/>
      <c r="H33" s="291">
        <f>H32+'[7]462 ritorno 2021 '!$V23</f>
        <v>0.7847222222222221</v>
      </c>
      <c r="I33" s="45"/>
      <c r="J33" s="189"/>
      <c r="K33" s="45"/>
      <c r="L33" s="45"/>
      <c r="M33" s="45"/>
      <c r="N33" s="193"/>
      <c r="O33" s="45"/>
    </row>
    <row r="34" spans="1:15" s="44" customFormat="1" ht="15.6" thickBot="1">
      <c r="A34" s="190"/>
      <c r="B34" s="195"/>
      <c r="C34" s="45"/>
      <c r="D34" s="355" t="s">
        <v>62</v>
      </c>
      <c r="E34" s="191"/>
      <c r="F34" s="191"/>
      <c r="G34" s="191"/>
      <c r="H34" s="292">
        <f>H33+'[7]462 ritorno 2021 '!$V24</f>
        <v>0.78611111111111098</v>
      </c>
      <c r="I34" s="45"/>
      <c r="J34" s="190"/>
      <c r="K34" s="191"/>
      <c r="L34" s="191"/>
      <c r="M34" s="191"/>
      <c r="N34" s="195"/>
      <c r="O34" s="45"/>
    </row>
    <row r="35" spans="1:15" s="44" customFormat="1">
      <c r="C35" s="45"/>
      <c r="I35" s="45"/>
      <c r="J35" s="45"/>
      <c r="K35" s="45"/>
      <c r="L35" s="45"/>
      <c r="M35" s="45"/>
      <c r="N35" s="45"/>
      <c r="O35" s="45"/>
    </row>
    <row r="36" spans="1:15" s="44" customFormat="1" ht="12" thickBot="1">
      <c r="B36" s="386">
        <v>349</v>
      </c>
      <c r="C36" s="126"/>
      <c r="D36" s="127"/>
      <c r="E36" s="127"/>
      <c r="F36" s="127"/>
      <c r="G36" s="127"/>
      <c r="H36" s="382">
        <v>218</v>
      </c>
      <c r="I36" s="126"/>
      <c r="J36" s="126"/>
      <c r="K36" s="126"/>
      <c r="L36" s="126"/>
      <c r="M36" s="126"/>
      <c r="N36" s="383">
        <v>359</v>
      </c>
      <c r="O36" s="45"/>
    </row>
    <row r="37" spans="1:15" s="44" customFormat="1" ht="14.4">
      <c r="A37" s="60" t="s">
        <v>31</v>
      </c>
      <c r="B37" s="233">
        <v>0.74513888888888891</v>
      </c>
      <c r="C37" s="88"/>
      <c r="D37" s="340" t="s">
        <v>62</v>
      </c>
      <c r="E37" s="185"/>
      <c r="F37" s="185"/>
      <c r="G37" s="185"/>
      <c r="H37" s="293">
        <v>0.79583333333333339</v>
      </c>
      <c r="I37" s="88"/>
      <c r="J37" s="60" t="s">
        <v>31</v>
      </c>
      <c r="K37" s="295"/>
      <c r="L37" s="295"/>
      <c r="M37" s="185"/>
      <c r="N37" s="232">
        <v>0.84930555555555554</v>
      </c>
      <c r="O37" s="45"/>
    </row>
    <row r="38" spans="1:15" s="44" customFormat="1" ht="14.4">
      <c r="A38" s="58" t="s">
        <v>32</v>
      </c>
      <c r="B38" s="233">
        <f>B37+'[7]441 andata 2021'!$CH20</f>
        <v>0.74583333333333335</v>
      </c>
      <c r="C38" s="88"/>
      <c r="D38" s="341" t="s">
        <v>61</v>
      </c>
      <c r="E38" s="45"/>
      <c r="F38" s="45"/>
      <c r="G38" s="45"/>
      <c r="H38" s="294">
        <f>H37+'[7]462 andata 2021'!$Y5</f>
        <v>0.79583333333333339</v>
      </c>
      <c r="I38" s="88"/>
      <c r="J38" s="58" t="s">
        <v>32</v>
      </c>
      <c r="K38" s="88"/>
      <c r="L38" s="88"/>
      <c r="M38" s="45"/>
      <c r="N38" s="233">
        <f>N37+'[7]441 andata 2021'!$CH20</f>
        <v>0.85</v>
      </c>
      <c r="O38" s="45"/>
    </row>
    <row r="39" spans="1:15" s="44" customFormat="1" ht="14.4">
      <c r="A39" s="58" t="s">
        <v>33</v>
      </c>
      <c r="B39" s="233">
        <f>B38+'[7]441 andata 2021'!$CH21</f>
        <v>0.7465277777777779</v>
      </c>
      <c r="C39" s="88"/>
      <c r="D39" s="341" t="s">
        <v>60</v>
      </c>
      <c r="E39" s="45"/>
      <c r="F39" s="45"/>
      <c r="G39" s="45"/>
      <c r="H39" s="294">
        <f>H38+'[7]462 andata 2021'!$Y6</f>
        <v>0.79722222222222228</v>
      </c>
      <c r="I39" s="88"/>
      <c r="J39" s="58" t="s">
        <v>33</v>
      </c>
      <c r="K39" s="88"/>
      <c r="L39" s="88"/>
      <c r="M39" s="45"/>
      <c r="N39" s="233">
        <f>N38+'[7]441 andata 2021'!$CH21</f>
        <v>0.85069444444444453</v>
      </c>
      <c r="O39" s="45"/>
    </row>
    <row r="40" spans="1:15" s="44" customFormat="1" ht="14.4">
      <c r="A40" s="58" t="s">
        <v>34</v>
      </c>
      <c r="B40" s="233">
        <f>B39+'[7]441 andata 2021'!$CH22</f>
        <v>0.74722222222222223</v>
      </c>
      <c r="C40" s="88"/>
      <c r="D40" s="341" t="s">
        <v>59</v>
      </c>
      <c r="E40" s="45"/>
      <c r="F40" s="45"/>
      <c r="G40" s="45"/>
      <c r="H40" s="294">
        <f>H39+'[7]462 andata 2021'!$Y7</f>
        <v>0.79791666666666672</v>
      </c>
      <c r="I40" s="88"/>
      <c r="J40" s="58" t="s">
        <v>34</v>
      </c>
      <c r="K40" s="88"/>
      <c r="L40" s="88"/>
      <c r="M40" s="45"/>
      <c r="N40" s="233">
        <f>N39+'[7]441 andata 2021'!$CH22</f>
        <v>0.85138888888888886</v>
      </c>
      <c r="O40" s="45"/>
    </row>
    <row r="41" spans="1:15" s="44" customFormat="1" ht="14.4">
      <c r="A41" s="58" t="s">
        <v>35</v>
      </c>
      <c r="B41" s="233">
        <f>B40+'[7]441 andata 2021'!$CH23</f>
        <v>0.74791666666666667</v>
      </c>
      <c r="C41" s="88"/>
      <c r="D41" s="341" t="s">
        <v>58</v>
      </c>
      <c r="E41" s="45"/>
      <c r="F41" s="45"/>
      <c r="G41" s="45"/>
      <c r="H41" s="294">
        <f>H40+'[7]462 andata 2021'!$Y8</f>
        <v>0.79861111111111116</v>
      </c>
      <c r="I41" s="88"/>
      <c r="J41" s="58" t="s">
        <v>35</v>
      </c>
      <c r="K41" s="88"/>
      <c r="L41" s="88"/>
      <c r="M41" s="45"/>
      <c r="N41" s="233">
        <f>N40+'[7]441 andata 2021'!$CH23</f>
        <v>0.8520833333333333</v>
      </c>
      <c r="O41" s="45"/>
    </row>
    <row r="42" spans="1:15" s="44" customFormat="1" ht="14.4">
      <c r="A42" s="58" t="s">
        <v>25</v>
      </c>
      <c r="B42" s="233">
        <f>B41+'[7]441 andata 2021'!$CH24</f>
        <v>0.74791666666666667</v>
      </c>
      <c r="C42" s="88"/>
      <c r="D42" s="341" t="s">
        <v>57</v>
      </c>
      <c r="E42" s="45"/>
      <c r="F42" s="45"/>
      <c r="G42" s="45"/>
      <c r="H42" s="294">
        <f>H41+'[7]462 andata 2021'!$Y9</f>
        <v>0.8</v>
      </c>
      <c r="I42" s="88"/>
      <c r="J42" s="58" t="s">
        <v>25</v>
      </c>
      <c r="K42" s="88"/>
      <c r="L42" s="88"/>
      <c r="M42" s="45"/>
      <c r="N42" s="233">
        <f>N41+'[7]441 andata 2021'!$CH24</f>
        <v>0.8520833333333333</v>
      </c>
      <c r="O42" s="45"/>
    </row>
    <row r="43" spans="1:15" s="44" customFormat="1" ht="14.4">
      <c r="A43" s="58" t="s">
        <v>36</v>
      </c>
      <c r="B43" s="233">
        <f>B42+'[7]441 andata 2021'!$CH25</f>
        <v>0.75</v>
      </c>
      <c r="C43" s="88"/>
      <c r="D43" s="341" t="s">
        <v>56</v>
      </c>
      <c r="E43" s="45"/>
      <c r="F43" s="45"/>
      <c r="G43" s="45"/>
      <c r="H43" s="294">
        <f>H42+'[7]462 andata 2021'!$Y10</f>
        <v>0.80069444444444449</v>
      </c>
      <c r="I43" s="88"/>
      <c r="J43" s="58" t="s">
        <v>36</v>
      </c>
      <c r="K43" s="88"/>
      <c r="L43" s="88"/>
      <c r="M43" s="45"/>
      <c r="N43" s="233">
        <f>N42+'[7]441 andata 2021'!$CH25</f>
        <v>0.85416666666666663</v>
      </c>
      <c r="O43" s="45"/>
    </row>
    <row r="44" spans="1:15" s="44" customFormat="1" ht="14.4">
      <c r="A44" s="58" t="s">
        <v>23</v>
      </c>
      <c r="B44" s="233">
        <f>B43+'[7]441 andata 2021'!$CH26</f>
        <v>0.75138888888888899</v>
      </c>
      <c r="C44" s="88"/>
      <c r="D44" s="341" t="s">
        <v>55</v>
      </c>
      <c r="E44" s="45"/>
      <c r="F44" s="45"/>
      <c r="G44" s="45"/>
      <c r="H44" s="294">
        <f>H43+'[7]462 andata 2021'!$Y11</f>
        <v>0.80138888888888893</v>
      </c>
      <c r="I44" s="88"/>
      <c r="J44" s="58" t="s">
        <v>23</v>
      </c>
      <c r="K44" s="88"/>
      <c r="L44" s="88"/>
      <c r="M44" s="45"/>
      <c r="N44" s="233">
        <f>N43+'[7]441 andata 2021'!$CH26</f>
        <v>0.85555555555555562</v>
      </c>
      <c r="O44" s="45"/>
    </row>
    <row r="45" spans="1:15" s="44" customFormat="1" ht="14.4">
      <c r="A45" s="58" t="s">
        <v>22</v>
      </c>
      <c r="B45" s="233">
        <f>B44+'[7]441 andata 2021'!$CH27</f>
        <v>0.75208333333333344</v>
      </c>
      <c r="C45" s="88"/>
      <c r="D45" s="341" t="s">
        <v>54</v>
      </c>
      <c r="E45" s="45"/>
      <c r="F45" s="45"/>
      <c r="G45" s="45"/>
      <c r="H45" s="294">
        <f>H44+'[7]462 andata 2021'!$Y12</f>
        <v>0.80277777777777781</v>
      </c>
      <c r="I45" s="88"/>
      <c r="J45" s="58" t="s">
        <v>22</v>
      </c>
      <c r="K45" s="88"/>
      <c r="L45" s="88"/>
      <c r="M45" s="45"/>
      <c r="N45" s="233">
        <f>N44+'[7]441 andata 2021'!$CH27</f>
        <v>0.85625000000000007</v>
      </c>
      <c r="O45" s="45"/>
    </row>
    <row r="46" spans="1:15" s="44" customFormat="1" ht="14.4">
      <c r="A46" s="58" t="s">
        <v>37</v>
      </c>
      <c r="B46" s="233">
        <f>B45+'[7]441 andata 2021'!$CH28</f>
        <v>0.75208333333333344</v>
      </c>
      <c r="C46" s="88"/>
      <c r="D46" s="341" t="s">
        <v>53</v>
      </c>
      <c r="E46" s="45"/>
      <c r="F46" s="45"/>
      <c r="G46" s="45"/>
      <c r="H46" s="294">
        <f>H45+'[7]462 andata 2021'!$Y13</f>
        <v>0.80347222222222225</v>
      </c>
      <c r="I46" s="88"/>
      <c r="J46" s="58" t="s">
        <v>37</v>
      </c>
      <c r="K46" s="88"/>
      <c r="L46" s="88"/>
      <c r="M46" s="45"/>
      <c r="N46" s="233">
        <f>N45+'[7]441 andata 2021'!$CH28</f>
        <v>0.85625000000000007</v>
      </c>
      <c r="O46" s="45"/>
    </row>
    <row r="47" spans="1:15" s="44" customFormat="1" ht="14.4">
      <c r="A47" s="58" t="s">
        <v>38</v>
      </c>
      <c r="B47" s="233">
        <f>B46+'[7]441 andata 2021'!$CH29</f>
        <v>0.75277777777777777</v>
      </c>
      <c r="C47" s="88"/>
      <c r="D47" s="341" t="s">
        <v>52</v>
      </c>
      <c r="E47" s="45"/>
      <c r="F47" s="45"/>
      <c r="G47" s="45"/>
      <c r="H47" s="294">
        <f>H46+'[7]462 andata 2021'!$Y14</f>
        <v>0.80486111111111114</v>
      </c>
      <c r="I47" s="88"/>
      <c r="J47" s="58" t="s">
        <v>38</v>
      </c>
      <c r="K47" s="88"/>
      <c r="L47" s="88"/>
      <c r="M47" s="45"/>
      <c r="N47" s="233">
        <f>N46+'[7]441 andata 2021'!$CH29</f>
        <v>0.8569444444444444</v>
      </c>
      <c r="O47" s="45"/>
    </row>
    <row r="48" spans="1:15" s="44" customFormat="1" ht="14.4">
      <c r="A48" s="58" t="s">
        <v>20</v>
      </c>
      <c r="B48" s="233">
        <f>B47+'[7]441 andata 2021'!$CH30</f>
        <v>0.75416666666666676</v>
      </c>
      <c r="C48" s="88"/>
      <c r="D48" s="341" t="s">
        <v>51</v>
      </c>
      <c r="E48" s="45"/>
      <c r="F48" s="45"/>
      <c r="G48" s="45"/>
      <c r="H48" s="294">
        <f>H47+'[7]462 andata 2021'!$Y15</f>
        <v>0.80694444444444446</v>
      </c>
      <c r="I48" s="88"/>
      <c r="J48" s="58" t="s">
        <v>20</v>
      </c>
      <c r="K48" s="88"/>
      <c r="L48" s="88"/>
      <c r="M48" s="45"/>
      <c r="N48" s="233">
        <f>N47+'[7]441 andata 2021'!$CH30</f>
        <v>0.85833333333333339</v>
      </c>
      <c r="O48" s="45"/>
    </row>
    <row r="49" spans="1:16" s="44" customFormat="1" ht="14.4">
      <c r="A49" s="58" t="s">
        <v>20</v>
      </c>
      <c r="B49" s="233">
        <f>B48+'[7]441 andata 2021'!$CH31</f>
        <v>0.7548611111111112</v>
      </c>
      <c r="C49" s="88"/>
      <c r="D49" s="341" t="s">
        <v>63</v>
      </c>
      <c r="E49" s="45"/>
      <c r="F49" s="45"/>
      <c r="G49" s="45"/>
      <c r="H49" s="294">
        <f>H48+'[7]462 andata 2021'!$Y16</f>
        <v>0.80694444444444446</v>
      </c>
      <c r="I49" s="88"/>
      <c r="J49" s="58" t="s">
        <v>20</v>
      </c>
      <c r="K49" s="88"/>
      <c r="L49" s="88"/>
      <c r="M49" s="45"/>
      <c r="N49" s="233">
        <f>N48+'[7]441 andata 2021'!$CH31</f>
        <v>0.85902777777777783</v>
      </c>
      <c r="O49" s="45"/>
    </row>
    <row r="50" spans="1:16" s="44" customFormat="1" ht="14.4">
      <c r="A50" s="58" t="s">
        <v>19</v>
      </c>
      <c r="B50" s="233">
        <f>B49+'[7]441 andata 2021'!$CH32</f>
        <v>0.75555555555555565</v>
      </c>
      <c r="C50" s="88"/>
      <c r="D50" s="341" t="s">
        <v>50</v>
      </c>
      <c r="E50" s="45"/>
      <c r="F50" s="45"/>
      <c r="G50" s="45"/>
      <c r="H50" s="294">
        <f>H49+'[7]462 andata 2021'!$Y17</f>
        <v>0.80763888888888891</v>
      </c>
      <c r="I50" s="88"/>
      <c r="J50" s="58" t="s">
        <v>19</v>
      </c>
      <c r="K50" s="88"/>
      <c r="L50" s="88"/>
      <c r="M50" s="45"/>
      <c r="N50" s="233">
        <f>N49+'[7]441 andata 2021'!$CH32</f>
        <v>0.85972222222222228</v>
      </c>
      <c r="O50" s="45"/>
    </row>
    <row r="51" spans="1:16" s="44" customFormat="1" ht="14.4">
      <c r="A51" s="58" t="s">
        <v>39</v>
      </c>
      <c r="B51" s="233">
        <f>B50+'[7]441 andata 2021'!$CH33</f>
        <v>0.75625000000000009</v>
      </c>
      <c r="C51" s="88"/>
      <c r="D51" s="341" t="s">
        <v>49</v>
      </c>
      <c r="E51" s="45"/>
      <c r="F51" s="45"/>
      <c r="G51" s="45"/>
      <c r="H51" s="294">
        <f>H50+'[7]462 andata 2021'!$Y18</f>
        <v>0.80902777777777779</v>
      </c>
      <c r="I51" s="88"/>
      <c r="J51" s="58" t="s">
        <v>39</v>
      </c>
      <c r="K51" s="88"/>
      <c r="L51" s="88"/>
      <c r="M51" s="45"/>
      <c r="N51" s="233">
        <f>N50+'[7]441 andata 2021'!$CH33</f>
        <v>0.86041666666666672</v>
      </c>
      <c r="O51" s="45"/>
    </row>
    <row r="52" spans="1:16" s="44" customFormat="1" ht="14.4">
      <c r="A52" s="58" t="s">
        <v>17</v>
      </c>
      <c r="B52" s="233">
        <f>B51+'[7]441 andata 2021'!$CH34</f>
        <v>0.75694444444444464</v>
      </c>
      <c r="C52" s="88"/>
      <c r="D52" s="354" t="s">
        <v>48</v>
      </c>
      <c r="E52" s="45"/>
      <c r="F52" s="45"/>
      <c r="G52" s="45"/>
      <c r="H52" s="294">
        <f>H51+'[7]462 andata 2021'!$Y19</f>
        <v>0.80972222222222223</v>
      </c>
      <c r="I52" s="88"/>
      <c r="J52" s="58" t="s">
        <v>17</v>
      </c>
      <c r="K52" s="88"/>
      <c r="L52" s="88"/>
      <c r="M52" s="45"/>
      <c r="N52" s="233">
        <f>N51+'[7]441 andata 2021'!$CH34</f>
        <v>0.86111111111111127</v>
      </c>
      <c r="O52" s="45"/>
    </row>
    <row r="53" spans="1:16" s="44" customFormat="1" ht="14.4">
      <c r="A53" s="58" t="s">
        <v>16</v>
      </c>
      <c r="B53" s="233">
        <f>B52+'[7]441 andata 2021'!$CH35</f>
        <v>0.75763888888888908</v>
      </c>
      <c r="C53" s="88"/>
      <c r="D53" s="341" t="s">
        <v>47</v>
      </c>
      <c r="E53" s="45"/>
      <c r="F53" s="45"/>
      <c r="G53" s="45"/>
      <c r="H53" s="294"/>
      <c r="I53" s="88"/>
      <c r="J53" s="58" t="s">
        <v>16</v>
      </c>
      <c r="K53" s="88"/>
      <c r="L53" s="88"/>
      <c r="M53" s="45"/>
      <c r="N53" s="233">
        <f>N52+'[7]441 andata 2021'!$CH35</f>
        <v>0.86180555555555571</v>
      </c>
      <c r="O53" s="45"/>
    </row>
    <row r="54" spans="1:16" s="44" customFormat="1" ht="14.4">
      <c r="A54" s="58" t="s">
        <v>40</v>
      </c>
      <c r="B54" s="233">
        <f>B53+'[7]441 andata 2021'!$CH36</f>
        <v>0.75833333333333341</v>
      </c>
      <c r="C54" s="88"/>
      <c r="D54" s="341" t="s">
        <v>46</v>
      </c>
      <c r="E54" s="45"/>
      <c r="F54" s="45"/>
      <c r="G54" s="45"/>
      <c r="H54" s="294"/>
      <c r="I54" s="88"/>
      <c r="J54" s="58" t="s">
        <v>40</v>
      </c>
      <c r="K54" s="88"/>
      <c r="L54" s="88"/>
      <c r="M54" s="45"/>
      <c r="N54" s="233">
        <f>N53+'[7]441 andata 2021'!$CH36</f>
        <v>0.86250000000000004</v>
      </c>
      <c r="O54" s="45"/>
    </row>
    <row r="55" spans="1:16" s="44" customFormat="1" ht="14.4">
      <c r="A55" s="58" t="s">
        <v>41</v>
      </c>
      <c r="B55" s="233">
        <f>B54+'[7]441 andata 2021'!$CH37</f>
        <v>0.76041666666666685</v>
      </c>
      <c r="C55" s="88"/>
      <c r="D55" s="341" t="s">
        <v>45</v>
      </c>
      <c r="E55" s="45"/>
      <c r="F55" s="45"/>
      <c r="G55" s="45"/>
      <c r="H55" s="294"/>
      <c r="I55" s="88"/>
      <c r="J55" s="58" t="s">
        <v>41</v>
      </c>
      <c r="K55" s="88"/>
      <c r="L55" s="88"/>
      <c r="M55" s="45"/>
      <c r="N55" s="233">
        <f>N54+'[7]441 andata 2021'!$CH37</f>
        <v>0.86458333333333348</v>
      </c>
      <c r="O55" s="45"/>
    </row>
    <row r="56" spans="1:16" s="44" customFormat="1" ht="14.4">
      <c r="A56" s="58" t="s">
        <v>13</v>
      </c>
      <c r="B56" s="233">
        <f>B55+'[7]441 andata 2021'!$CH38</f>
        <v>0.76180555555555574</v>
      </c>
      <c r="C56" s="88"/>
      <c r="D56" s="341" t="s">
        <v>64</v>
      </c>
      <c r="E56" s="45"/>
      <c r="F56" s="45"/>
      <c r="G56" s="45"/>
      <c r="H56" s="294"/>
      <c r="I56" s="88"/>
      <c r="J56" s="58" t="s">
        <v>13</v>
      </c>
      <c r="K56" s="88"/>
      <c r="L56" s="88"/>
      <c r="M56" s="45"/>
      <c r="N56" s="233">
        <f>N55+'[7]441 andata 2021'!$CH38</f>
        <v>0.86597222222222237</v>
      </c>
      <c r="O56" s="45"/>
    </row>
    <row r="57" spans="1:16" s="44" customFormat="1" ht="13.8">
      <c r="A57" s="385"/>
      <c r="B57" s="193"/>
      <c r="C57" s="45"/>
      <c r="D57" s="341" t="s">
        <v>65</v>
      </c>
      <c r="E57" s="45"/>
      <c r="F57" s="45"/>
      <c r="G57" s="45"/>
      <c r="H57" s="294"/>
      <c r="I57" s="45"/>
      <c r="J57" s="189"/>
      <c r="K57" s="45"/>
      <c r="L57" s="45"/>
      <c r="M57" s="45"/>
      <c r="N57" s="193"/>
      <c r="O57" s="45"/>
    </row>
    <row r="58" spans="1:16" s="44" customFormat="1" ht="14.4" thickBot="1">
      <c r="A58" s="190"/>
      <c r="B58" s="195"/>
      <c r="C58" s="45"/>
      <c r="D58" s="342" t="s">
        <v>42</v>
      </c>
      <c r="E58" s="191"/>
      <c r="F58" s="191"/>
      <c r="G58" s="191"/>
      <c r="H58" s="292"/>
      <c r="I58" s="45"/>
      <c r="J58" s="190"/>
      <c r="K58" s="191"/>
      <c r="L58" s="191"/>
      <c r="M58" s="191"/>
      <c r="N58" s="195"/>
      <c r="O58" s="45"/>
    </row>
    <row r="59" spans="1:16" s="44" customFormat="1" ht="13.2">
      <c r="A59" s="9"/>
      <c r="B59" s="35"/>
      <c r="C59" s="92"/>
      <c r="D59" s="35"/>
      <c r="J59" s="45"/>
      <c r="K59" s="45"/>
      <c r="L59" s="45"/>
      <c r="M59" s="45"/>
      <c r="N59" s="45"/>
      <c r="O59" s="45"/>
      <c r="P59" s="45"/>
    </row>
    <row r="60" spans="1:16" s="44" customFormat="1" ht="13.2">
      <c r="A60" s="9"/>
      <c r="B60" s="35"/>
      <c r="C60" s="92"/>
      <c r="D60" s="35"/>
    </row>
    <row r="61" spans="1:16" s="44" customFormat="1" ht="13.2">
      <c r="A61" s="9"/>
      <c r="B61" s="35"/>
      <c r="C61" s="92"/>
      <c r="D61" s="35"/>
      <c r="E61" s="35"/>
      <c r="F61" s="35"/>
      <c r="G61" s="35"/>
      <c r="H61" s="35"/>
    </row>
    <row r="62" spans="1:16" s="44" customFormat="1" ht="13.2">
      <c r="A62" s="9"/>
      <c r="B62" s="35"/>
      <c r="C62" s="92"/>
      <c r="D62" s="35"/>
      <c r="E62" s="35"/>
      <c r="F62" s="35"/>
      <c r="G62" s="35"/>
      <c r="H62" s="35"/>
    </row>
    <row r="63" spans="1:16" s="44" customFormat="1" ht="13.2">
      <c r="A63" s="9"/>
      <c r="B63" s="35"/>
      <c r="C63" s="92"/>
      <c r="D63" s="35"/>
      <c r="E63" s="35"/>
      <c r="F63" s="35"/>
      <c r="G63" s="35"/>
      <c r="H63" s="35"/>
    </row>
    <row r="64" spans="1:16" s="44" customFormat="1" ht="13.2">
      <c r="A64" s="9"/>
      <c r="B64" s="35"/>
      <c r="C64" s="92"/>
      <c r="D64" s="35"/>
      <c r="E64" s="35"/>
      <c r="F64" s="35"/>
      <c r="G64" s="35"/>
      <c r="H64" s="35"/>
    </row>
    <row r="65" spans="1:8" s="44" customFormat="1" ht="13.2">
      <c r="A65" s="9"/>
      <c r="B65" s="35"/>
      <c r="C65" s="92"/>
      <c r="D65" s="35"/>
      <c r="E65" s="35"/>
      <c r="F65" s="35"/>
      <c r="G65" s="35"/>
      <c r="H65" s="35"/>
    </row>
    <row r="66" spans="1:8" s="44" customFormat="1" ht="13.2">
      <c r="A66" s="9"/>
      <c r="B66" s="35"/>
      <c r="C66" s="35"/>
      <c r="D66" s="35"/>
      <c r="E66" s="35"/>
      <c r="F66" s="35"/>
      <c r="G66" s="35"/>
      <c r="H66" s="35"/>
    </row>
    <row r="67" spans="1:8" s="44" customFormat="1" ht="13.2">
      <c r="A67" s="9"/>
      <c r="B67" s="35"/>
      <c r="C67" s="35"/>
      <c r="D67" s="35"/>
      <c r="E67" s="35"/>
      <c r="F67" s="35"/>
      <c r="G67" s="35"/>
      <c r="H67" s="35"/>
    </row>
    <row r="68" spans="1:8" s="44" customFormat="1" ht="13.2">
      <c r="A68" s="9"/>
      <c r="B68" s="35"/>
      <c r="C68" s="35"/>
      <c r="D68" s="35"/>
      <c r="E68" s="35"/>
      <c r="F68" s="35"/>
      <c r="G68" s="35"/>
      <c r="H68" s="35"/>
    </row>
    <row r="69" spans="1:8" s="44" customFormat="1" ht="13.2">
      <c r="A69" s="9"/>
      <c r="B69" s="35"/>
      <c r="C69" s="35"/>
      <c r="D69" s="35"/>
      <c r="E69" s="35"/>
      <c r="F69" s="35"/>
      <c r="G69" s="35"/>
      <c r="H69" s="35"/>
    </row>
    <row r="70" spans="1:8" s="44" customFormat="1" ht="13.2">
      <c r="A70" s="9"/>
      <c r="B70" s="35"/>
      <c r="C70" s="35"/>
      <c r="D70" s="35"/>
      <c r="E70" s="35"/>
      <c r="F70" s="35"/>
      <c r="G70" s="35"/>
      <c r="H70" s="35"/>
    </row>
    <row r="71" spans="1:8" s="44" customFormat="1" ht="13.2">
      <c r="A71" s="9"/>
      <c r="B71" s="35"/>
      <c r="C71" s="35"/>
      <c r="D71" s="35"/>
      <c r="E71" s="35"/>
      <c r="F71" s="35"/>
      <c r="G71" s="35"/>
      <c r="H71" s="35"/>
    </row>
    <row r="72" spans="1:8" s="44" customFormat="1" ht="13.2">
      <c r="A72" s="9"/>
      <c r="B72" s="35"/>
      <c r="C72" s="35"/>
      <c r="D72" s="35"/>
      <c r="E72" s="35"/>
      <c r="F72" s="35"/>
      <c r="G72" s="35"/>
      <c r="H72" s="35"/>
    </row>
    <row r="73" spans="1:8" s="44" customFormat="1" ht="13.2">
      <c r="A73" s="9"/>
      <c r="B73" s="35"/>
      <c r="C73" s="35"/>
      <c r="D73" s="35"/>
      <c r="E73" s="35"/>
      <c r="F73" s="35"/>
      <c r="G73" s="35"/>
      <c r="H73" s="35"/>
    </row>
    <row r="74" spans="1:8" s="44" customFormat="1" ht="13.2">
      <c r="A74" s="9"/>
      <c r="B74" s="35"/>
      <c r="C74" s="35"/>
      <c r="D74" s="35"/>
      <c r="E74" s="35"/>
      <c r="F74" s="35"/>
      <c r="G74" s="35"/>
      <c r="H74" s="35"/>
    </row>
    <row r="75" spans="1:8" s="44" customFormat="1" ht="13.2">
      <c r="A75" s="9"/>
      <c r="B75" s="35"/>
      <c r="C75" s="35"/>
      <c r="D75" s="35"/>
      <c r="E75" s="35"/>
      <c r="F75" s="35"/>
      <c r="G75" s="35"/>
      <c r="H75" s="35"/>
    </row>
    <row r="76" spans="1:8" s="44" customFormat="1" ht="13.2">
      <c r="A76" s="9"/>
      <c r="B76" s="35"/>
      <c r="C76" s="35"/>
      <c r="D76" s="35"/>
      <c r="E76" s="35"/>
      <c r="F76" s="35"/>
      <c r="G76" s="35"/>
      <c r="H76" s="35"/>
    </row>
    <row r="77" spans="1:8" s="44" customFormat="1" ht="13.2">
      <c r="A77" s="9"/>
      <c r="B77" s="35"/>
      <c r="C77" s="35"/>
      <c r="D77" s="35"/>
      <c r="E77" s="35"/>
      <c r="F77" s="35"/>
      <c r="G77" s="35"/>
      <c r="H77" s="35"/>
    </row>
    <row r="78" spans="1:8" s="44" customFormat="1" ht="13.2">
      <c r="A78" s="9"/>
      <c r="B78" s="35"/>
      <c r="C78" s="35"/>
      <c r="D78" s="35"/>
      <c r="E78" s="35"/>
      <c r="F78" s="35"/>
      <c r="G78" s="35"/>
      <c r="H78" s="35"/>
    </row>
    <row r="79" spans="1:8" s="44" customFormat="1" ht="13.2">
      <c r="A79" s="9"/>
      <c r="B79" s="35"/>
      <c r="C79" s="35"/>
      <c r="D79" s="35"/>
      <c r="E79" s="35"/>
      <c r="F79" s="35"/>
      <c r="G79" s="35"/>
      <c r="H79" s="35"/>
    </row>
    <row r="80" spans="1:8" s="44" customFormat="1" ht="13.2">
      <c r="A80" s="9"/>
      <c r="B80" s="35"/>
      <c r="C80" s="35"/>
      <c r="D80" s="35"/>
      <c r="E80" s="35"/>
      <c r="F80" s="35"/>
      <c r="G80" s="35"/>
      <c r="H80" s="35"/>
    </row>
    <row r="81" spans="1:8" s="44" customFormat="1" ht="13.2">
      <c r="A81" s="9"/>
      <c r="B81" s="35"/>
      <c r="C81" s="35"/>
      <c r="D81" s="35"/>
      <c r="E81" s="35"/>
      <c r="F81" s="35"/>
      <c r="G81" s="35"/>
      <c r="H81" s="35"/>
    </row>
    <row r="82" spans="1:8" s="44" customFormat="1" ht="13.2">
      <c r="A82" s="9"/>
      <c r="B82" s="35"/>
      <c r="C82" s="35"/>
      <c r="D82" s="35"/>
      <c r="E82" s="35"/>
      <c r="F82" s="35"/>
      <c r="G82" s="35"/>
      <c r="H82" s="35"/>
    </row>
    <row r="83" spans="1:8" s="44" customFormat="1" ht="13.2">
      <c r="A83" s="9"/>
      <c r="B83" s="35"/>
      <c r="C83" s="35"/>
      <c r="D83" s="35"/>
      <c r="E83" s="35"/>
      <c r="F83" s="35"/>
      <c r="G83" s="35"/>
      <c r="H83" s="35"/>
    </row>
    <row r="84" spans="1:8" s="44" customFormat="1" ht="13.2">
      <c r="A84" s="9"/>
      <c r="B84" s="35"/>
      <c r="C84" s="35"/>
      <c r="D84" s="35"/>
      <c r="E84" s="35"/>
      <c r="F84" s="35"/>
      <c r="G84" s="35"/>
      <c r="H84" s="35"/>
    </row>
    <row r="85" spans="1:8" s="44" customFormat="1" ht="13.2">
      <c r="A85" s="9"/>
      <c r="B85" s="35"/>
      <c r="C85" s="35"/>
      <c r="D85" s="35"/>
      <c r="E85" s="35"/>
      <c r="F85" s="35"/>
      <c r="G85" s="35"/>
      <c r="H85" s="35"/>
    </row>
    <row r="86" spans="1:8" s="44" customFormat="1" ht="13.2">
      <c r="A86" s="9"/>
      <c r="B86" s="35"/>
      <c r="C86" s="35"/>
      <c r="D86" s="35"/>
      <c r="E86" s="35"/>
      <c r="F86" s="35"/>
      <c r="G86" s="35"/>
      <c r="H86" s="35"/>
    </row>
    <row r="87" spans="1:8" s="44" customFormat="1" ht="13.2">
      <c r="A87" s="9"/>
      <c r="B87" s="35"/>
      <c r="C87" s="35"/>
      <c r="D87" s="35"/>
      <c r="E87" s="35"/>
      <c r="F87" s="35"/>
      <c r="G87" s="35"/>
      <c r="H87" s="35"/>
    </row>
    <row r="88" spans="1:8" s="44" customFormat="1" ht="13.2">
      <c r="A88" s="9"/>
      <c r="B88" s="35"/>
      <c r="C88" s="35"/>
      <c r="D88" s="35"/>
      <c r="E88" s="35"/>
      <c r="F88" s="35"/>
      <c r="G88" s="35"/>
      <c r="H88" s="35"/>
    </row>
    <row r="89" spans="1:8" s="44" customFormat="1" ht="13.2">
      <c r="A89" s="9"/>
      <c r="B89" s="35"/>
      <c r="C89" s="35"/>
      <c r="D89" s="35"/>
      <c r="E89" s="35"/>
      <c r="F89" s="35"/>
      <c r="G89" s="35"/>
      <c r="H89" s="35"/>
    </row>
    <row r="90" spans="1:8" s="44" customFormat="1" ht="13.2">
      <c r="A90" s="9"/>
      <c r="B90" s="35"/>
      <c r="C90" s="35"/>
      <c r="D90" s="35"/>
      <c r="E90" s="35"/>
      <c r="F90" s="35"/>
      <c r="G90" s="35"/>
      <c r="H90" s="35"/>
    </row>
    <row r="91" spans="1:8" s="44" customFormat="1" ht="13.2">
      <c r="A91" s="9"/>
      <c r="B91" s="35"/>
      <c r="C91" s="35"/>
      <c r="D91" s="35"/>
      <c r="E91" s="35"/>
      <c r="F91" s="35"/>
      <c r="G91" s="35"/>
      <c r="H91" s="35"/>
    </row>
    <row r="92" spans="1:8" s="44" customFormat="1" ht="13.2">
      <c r="A92" s="9"/>
      <c r="B92" s="35"/>
      <c r="C92" s="35"/>
      <c r="D92" s="35"/>
      <c r="E92" s="35"/>
      <c r="F92" s="35"/>
      <c r="G92" s="35"/>
      <c r="H92" s="35"/>
    </row>
    <row r="93" spans="1:8" s="44" customFormat="1" ht="13.2">
      <c r="A93" s="9"/>
      <c r="B93" s="35"/>
      <c r="C93" s="35"/>
      <c r="D93" s="35"/>
      <c r="E93" s="35"/>
      <c r="F93" s="35"/>
      <c r="G93" s="35"/>
      <c r="H93" s="35"/>
    </row>
    <row r="94" spans="1:8" s="44" customFormat="1" ht="13.2">
      <c r="A94" s="9"/>
      <c r="B94" s="35"/>
      <c r="C94" s="35"/>
      <c r="D94" s="35"/>
      <c r="E94" s="35"/>
      <c r="F94" s="35"/>
      <c r="G94" s="35"/>
      <c r="H94" s="35"/>
    </row>
    <row r="95" spans="1:8" s="44" customFormat="1" ht="13.2">
      <c r="A95" s="9"/>
      <c r="B95" s="35"/>
      <c r="C95" s="35"/>
      <c r="D95" s="35"/>
      <c r="E95" s="35"/>
      <c r="F95" s="35"/>
      <c r="G95" s="35"/>
      <c r="H95" s="35"/>
    </row>
    <row r="96" spans="1:8" s="44" customFormat="1" ht="13.2">
      <c r="A96" s="9"/>
      <c r="B96" s="35"/>
      <c r="C96" s="35"/>
      <c r="D96" s="35"/>
      <c r="E96" s="35"/>
      <c r="F96" s="35"/>
      <c r="G96" s="35"/>
      <c r="H96" s="35"/>
    </row>
    <row r="97" spans="1:3" s="44" customFormat="1" ht="13.2">
      <c r="A97" s="9"/>
      <c r="B97" s="35"/>
      <c r="C97" s="35"/>
    </row>
    <row r="98" spans="1:3" s="44" customFormat="1" ht="13.2">
      <c r="A98" s="9"/>
      <c r="B98" s="35"/>
      <c r="C98" s="35"/>
    </row>
  </sheetData>
  <conditionalFormatting sqref="I7">
    <cfRule type="cellIs" dxfId="8" priority="1" stopIfTrue="1" operator="greaterThan">
      <formula>0.334027777777778</formula>
    </cfRule>
    <cfRule type="cellIs" dxfId="7" priority="2" stopIfTrue="1" operator="between">
      <formula>0.305555555555556</formula>
      <formula>0.333333333333333</formula>
    </cfRule>
    <cfRule type="cellIs" dxfId="6" priority="3" stopIfTrue="1" operator="lessThan">
      <formula>0.305555555555556</formula>
    </cfRule>
  </conditionalFormatting>
  <pageMargins left="0.70866141732283472" right="0.70866141732283472" top="0.51181102362204722" bottom="0.74803149606299213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11</vt:i4>
      </vt:variant>
    </vt:vector>
  </HeadingPairs>
  <TitlesOfParts>
    <vt:vector size="22" baseType="lpstr">
      <vt:lpstr>1</vt:lpstr>
      <vt:lpstr>2</vt:lpstr>
      <vt:lpstr>3</vt:lpstr>
      <vt:lpstr>4</vt:lpstr>
      <vt:lpstr>5</vt:lpstr>
      <vt:lpstr>6</vt:lpstr>
      <vt:lpstr>8</vt:lpstr>
      <vt:lpstr>7</vt:lpstr>
      <vt:lpstr>9</vt:lpstr>
      <vt:lpstr>10</vt:lpstr>
      <vt:lpstr>11</vt:lpstr>
      <vt:lpstr>'1'!Area_stampa</vt:lpstr>
      <vt:lpstr>'10'!Area_stampa</vt:lpstr>
      <vt:lpstr>'11'!Area_stampa</vt:lpstr>
      <vt:lpstr>'2'!Area_stampa</vt:lpstr>
      <vt:lpstr>'3'!Area_stampa</vt:lpstr>
      <vt:lpstr>'4'!Area_stampa</vt:lpstr>
      <vt:lpstr>'5'!Area_stampa</vt:lpstr>
      <vt:lpstr>'6'!Area_stampa</vt:lpstr>
      <vt:lpstr>'7'!Area_stampa</vt:lpstr>
      <vt:lpstr>'8'!Area_stampa</vt:lpstr>
      <vt:lpstr>'9'!Area_stampa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lorisc</dc:creator>
  <cp:lastModifiedBy>ul bigna</cp:lastModifiedBy>
  <cp:lastPrinted>2020-03-04T10:13:43Z</cp:lastPrinted>
  <dcterms:created xsi:type="dcterms:W3CDTF">2011-07-18T08:07:24Z</dcterms:created>
  <dcterms:modified xsi:type="dcterms:W3CDTF">2020-04-28T12:01:50Z</dcterms:modified>
</cp:coreProperties>
</file>