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sesi/Desktop/PhD/Projects/Host-Ecology-and-Host-Range/Experimental Data/28March2022 Phi Only/"/>
    </mc:Choice>
  </mc:AlternateContent>
  <xr:revisionPtr revIDLastSave="0" documentId="13_ncr:1_{E2219CEB-B3FD-C04D-97F4-1119802C29EB}" xr6:coauthVersionLast="47" xr6:coauthVersionMax="47" xr10:uidLastSave="{00000000-0000-0000-0000-000000000000}"/>
  <bookViews>
    <workbookView xWindow="1160" yWindow="500" windowWidth="27640" windowHeight="15320" activeTab="2" xr2:uid="{B2588E99-8236-EF43-BD7D-62BEB7835A48}"/>
  </bookViews>
  <sheets>
    <sheet name="PFUs raw" sheetId="1" r:id="rId1"/>
    <sheet name="CFUs raw" sheetId="2" r:id="rId2"/>
    <sheet name="PFUs average" sheetId="3" r:id="rId3"/>
    <sheet name="CFUs averag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3" l="1"/>
  <c r="E22" i="3" s="1"/>
  <c r="E8" i="3"/>
  <c r="E7" i="3"/>
  <c r="E6" i="3"/>
  <c r="C55" i="4"/>
  <c r="C28" i="4"/>
  <c r="B55" i="4"/>
  <c r="B28" i="4"/>
  <c r="E28" i="4" s="1"/>
  <c r="C54" i="4"/>
  <c r="C27" i="4"/>
  <c r="B54" i="4"/>
  <c r="B27" i="4"/>
  <c r="C53" i="4"/>
  <c r="C26" i="4"/>
  <c r="B53" i="4"/>
  <c r="B26" i="4"/>
  <c r="E26" i="4" s="1"/>
  <c r="C52" i="4"/>
  <c r="B52" i="4"/>
  <c r="C25" i="4"/>
  <c r="B25" i="4"/>
  <c r="C51" i="4"/>
  <c r="C24" i="4"/>
  <c r="B51" i="4"/>
  <c r="B24" i="4"/>
  <c r="E24" i="4" s="1"/>
  <c r="C50" i="4"/>
  <c r="C23" i="4"/>
  <c r="B50" i="4"/>
  <c r="B23" i="4"/>
  <c r="C49" i="4"/>
  <c r="C22" i="4"/>
  <c r="B49" i="4"/>
  <c r="B22" i="4"/>
  <c r="E22" i="4" s="1"/>
  <c r="C48" i="4"/>
  <c r="C21" i="4"/>
  <c r="B48" i="4"/>
  <c r="B21" i="4"/>
  <c r="E21" i="4" s="1"/>
  <c r="C47" i="4"/>
  <c r="C20" i="4"/>
  <c r="B47" i="4"/>
  <c r="B20" i="4"/>
  <c r="E20" i="4" s="1"/>
  <c r="C46" i="4"/>
  <c r="C19" i="4"/>
  <c r="B46" i="4"/>
  <c r="B19" i="4"/>
  <c r="C45" i="4"/>
  <c r="B45" i="4"/>
  <c r="C44" i="4"/>
  <c r="B44" i="4"/>
  <c r="C43" i="4"/>
  <c r="B43" i="4"/>
  <c r="C18" i="4"/>
  <c r="B18" i="4"/>
  <c r="C17" i="4"/>
  <c r="B17" i="4"/>
  <c r="C16" i="4"/>
  <c r="B16" i="4"/>
  <c r="C42" i="4"/>
  <c r="C15" i="4"/>
  <c r="B42" i="4"/>
  <c r="B15" i="4"/>
  <c r="C41" i="4"/>
  <c r="C14" i="4"/>
  <c r="B41" i="4"/>
  <c r="B14" i="4"/>
  <c r="C40" i="4"/>
  <c r="C13" i="4"/>
  <c r="B40" i="4"/>
  <c r="B13" i="4"/>
  <c r="C39" i="4"/>
  <c r="B39" i="4"/>
  <c r="C12" i="4"/>
  <c r="B12" i="4"/>
  <c r="C38" i="4"/>
  <c r="C11" i="4"/>
  <c r="B38" i="4"/>
  <c r="B11" i="4"/>
  <c r="C37" i="4"/>
  <c r="C10" i="4"/>
  <c r="B37" i="4"/>
  <c r="B10" i="4"/>
  <c r="E10" i="4" s="1"/>
  <c r="C36" i="4"/>
  <c r="C9" i="4"/>
  <c r="B36" i="4"/>
  <c r="B9" i="4"/>
  <c r="E9" i="4" s="1"/>
  <c r="C35" i="4"/>
  <c r="C8" i="4"/>
  <c r="B35" i="4"/>
  <c r="B8" i="4"/>
  <c r="E8" i="4" s="1"/>
  <c r="C34" i="4"/>
  <c r="C7" i="4"/>
  <c r="B34" i="4"/>
  <c r="B7" i="4"/>
  <c r="C33" i="4"/>
  <c r="C6" i="4"/>
  <c r="B33" i="4"/>
  <c r="B6" i="4"/>
  <c r="E6" i="4" s="1"/>
  <c r="C32" i="4"/>
  <c r="B32" i="4"/>
  <c r="C31" i="4"/>
  <c r="B31" i="4"/>
  <c r="C30" i="4"/>
  <c r="B30" i="4"/>
  <c r="C5" i="4"/>
  <c r="B5" i="4"/>
  <c r="C4" i="4"/>
  <c r="B4" i="4"/>
  <c r="C3" i="4"/>
  <c r="B3" i="4"/>
  <c r="C29" i="4"/>
  <c r="C2" i="4"/>
  <c r="B29" i="4"/>
  <c r="B2" i="4"/>
  <c r="E2" i="4" s="1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26" i="3"/>
  <c r="B51" i="3"/>
  <c r="B26" i="3"/>
  <c r="C25" i="3"/>
  <c r="B50" i="3"/>
  <c r="B25" i="3"/>
  <c r="E25" i="3" s="1"/>
  <c r="C24" i="3"/>
  <c r="B49" i="3"/>
  <c r="B24" i="3"/>
  <c r="E24" i="3" s="1"/>
  <c r="C23" i="3"/>
  <c r="B48" i="3"/>
  <c r="B23" i="3"/>
  <c r="E23" i="3" s="1"/>
  <c r="C22" i="3"/>
  <c r="B47" i="3"/>
  <c r="C21" i="3"/>
  <c r="B46" i="3"/>
  <c r="B21" i="3"/>
  <c r="E21" i="3" s="1"/>
  <c r="C20" i="3"/>
  <c r="B45" i="3"/>
  <c r="B20" i="3"/>
  <c r="E20" i="3" s="1"/>
  <c r="C19" i="3"/>
  <c r="B44" i="3"/>
  <c r="B19" i="3"/>
  <c r="C18" i="3"/>
  <c r="B43" i="3"/>
  <c r="B18" i="3"/>
  <c r="E18" i="3" s="1"/>
  <c r="C17" i="3"/>
  <c r="B42" i="3"/>
  <c r="B17" i="3"/>
  <c r="C16" i="3"/>
  <c r="B41" i="3"/>
  <c r="B16" i="3"/>
  <c r="C15" i="3"/>
  <c r="B40" i="3"/>
  <c r="B15" i="3"/>
  <c r="E15" i="3" s="1"/>
  <c r="C14" i="3"/>
  <c r="B39" i="3"/>
  <c r="B14" i="3"/>
  <c r="C13" i="3"/>
  <c r="B38" i="3"/>
  <c r="B13" i="3"/>
  <c r="E13" i="3" s="1"/>
  <c r="C12" i="3"/>
  <c r="B37" i="3"/>
  <c r="B12" i="3"/>
  <c r="E12" i="3" s="1"/>
  <c r="C11" i="3"/>
  <c r="B36" i="3"/>
  <c r="B11" i="3"/>
  <c r="E11" i="3" s="1"/>
  <c r="C10" i="3"/>
  <c r="B35" i="3"/>
  <c r="B10" i="3"/>
  <c r="C9" i="3"/>
  <c r="B34" i="3"/>
  <c r="B9" i="3"/>
  <c r="C7" i="3"/>
  <c r="B33" i="3"/>
  <c r="B7" i="3"/>
  <c r="C8" i="3"/>
  <c r="B32" i="3"/>
  <c r="B8" i="3"/>
  <c r="C6" i="3"/>
  <c r="B31" i="3"/>
  <c r="B6" i="3"/>
  <c r="C5" i="3"/>
  <c r="B30" i="3"/>
  <c r="B5" i="3"/>
  <c r="E5" i="3" s="1"/>
  <c r="C4" i="3"/>
  <c r="B29" i="3"/>
  <c r="B4" i="3"/>
  <c r="E4" i="3" s="1"/>
  <c r="C3" i="3"/>
  <c r="B28" i="3"/>
  <c r="B3" i="3"/>
  <c r="E3" i="3" s="1"/>
  <c r="C2" i="3"/>
  <c r="B27" i="3"/>
  <c r="B2" i="3"/>
  <c r="E2" i="3" s="1"/>
  <c r="D151" i="1"/>
  <c r="D150" i="1"/>
  <c r="D149" i="1"/>
  <c r="D148" i="1"/>
  <c r="D147" i="1"/>
  <c r="D146" i="1"/>
  <c r="D144" i="1"/>
  <c r="D145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88" i="1"/>
  <c r="D85" i="1"/>
  <c r="D87" i="1"/>
  <c r="D86" i="1"/>
  <c r="D84" i="1"/>
  <c r="D83" i="1"/>
  <c r="D82" i="1"/>
  <c r="D81" i="1"/>
  <c r="D80" i="1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157" i="2"/>
  <c r="D156" i="2"/>
  <c r="D155" i="2"/>
  <c r="D154" i="2"/>
  <c r="D153" i="2"/>
  <c r="D152" i="2"/>
  <c r="D151" i="2"/>
  <c r="D150" i="2"/>
  <c r="D149" i="2"/>
  <c r="D163" i="2"/>
  <c r="D162" i="2"/>
  <c r="D161" i="2"/>
  <c r="D160" i="2"/>
  <c r="D159" i="2"/>
  <c r="D158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43" i="2"/>
  <c r="D42" i="2"/>
  <c r="D41" i="2"/>
  <c r="D40" i="2"/>
  <c r="D39" i="2"/>
  <c r="D38" i="2"/>
  <c r="D37" i="2"/>
  <c r="D36" i="2"/>
  <c r="D35" i="2"/>
  <c r="D79" i="2"/>
  <c r="D78" i="2"/>
  <c r="D77" i="2"/>
  <c r="D76" i="2"/>
  <c r="D75" i="2"/>
  <c r="D74" i="2"/>
  <c r="D73" i="2"/>
  <c r="D72" i="2"/>
  <c r="D71" i="2"/>
  <c r="D16" i="2"/>
  <c r="D15" i="2"/>
  <c r="D14" i="2"/>
  <c r="D13" i="2"/>
  <c r="D12" i="2"/>
  <c r="D11" i="2"/>
  <c r="D10" i="2"/>
  <c r="D9" i="2"/>
  <c r="D8" i="2"/>
  <c r="D85" i="2"/>
  <c r="D84" i="2"/>
  <c r="D83" i="2"/>
  <c r="D82" i="2"/>
  <c r="D81" i="2"/>
  <c r="D80" i="2"/>
  <c r="D7" i="2"/>
  <c r="D6" i="2"/>
  <c r="D5" i="2"/>
  <c r="D4" i="2"/>
  <c r="D3" i="2"/>
  <c r="D2" i="2"/>
  <c r="D11" i="1"/>
  <c r="D70" i="1"/>
  <c r="D69" i="1"/>
  <c r="D68" i="1"/>
  <c r="D79" i="1"/>
  <c r="D78" i="1"/>
  <c r="D77" i="1"/>
  <c r="D76" i="1"/>
  <c r="D75" i="1"/>
  <c r="D74" i="1"/>
  <c r="D73" i="1"/>
  <c r="D72" i="1"/>
  <c r="D71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0" i="1"/>
  <c r="D9" i="1"/>
  <c r="D8" i="1"/>
  <c r="D7" i="1"/>
  <c r="D6" i="1"/>
  <c r="D5" i="1"/>
  <c r="D4" i="1"/>
  <c r="D3" i="1"/>
  <c r="D2" i="1"/>
  <c r="E9" i="3" l="1"/>
  <c r="E15" i="4"/>
  <c r="E14" i="4"/>
  <c r="E27" i="4"/>
  <c r="E11" i="4"/>
  <c r="E13" i="4"/>
  <c r="E19" i="4"/>
  <c r="E7" i="4"/>
  <c r="E23" i="4"/>
  <c r="E16" i="3"/>
  <c r="E14" i="3"/>
  <c r="E19" i="3"/>
  <c r="E26" i="3"/>
  <c r="E10" i="3"/>
  <c r="E17" i="3"/>
</calcChain>
</file>

<file path=xl/sharedStrings.xml><?xml version="1.0" encoding="utf-8"?>
<sst xmlns="http://schemas.openxmlformats.org/spreadsheetml/2006/main" count="1045" uniqueCount="30">
  <si>
    <t>Start1</t>
  </si>
  <si>
    <t>E1</t>
  </si>
  <si>
    <t>E2</t>
  </si>
  <si>
    <t>E3</t>
  </si>
  <si>
    <t>S1</t>
  </si>
  <si>
    <t>S2</t>
  </si>
  <si>
    <t>S3</t>
  </si>
  <si>
    <t>Coop1</t>
  </si>
  <si>
    <t>Coop2</t>
  </si>
  <si>
    <t>Coop3</t>
  </si>
  <si>
    <t>Comp1</t>
  </si>
  <si>
    <t>Comp2</t>
  </si>
  <si>
    <t>Comp3</t>
  </si>
  <si>
    <t>Condition</t>
  </si>
  <si>
    <t>Rep</t>
  </si>
  <si>
    <t>Day</t>
  </si>
  <si>
    <t>Value</t>
  </si>
  <si>
    <t>Plate</t>
  </si>
  <si>
    <t>E</t>
  </si>
  <si>
    <t>S</t>
  </si>
  <si>
    <t>EOP</t>
  </si>
  <si>
    <t>Start</t>
  </si>
  <si>
    <t xml:space="preserve">Start </t>
  </si>
  <si>
    <t>E control</t>
  </si>
  <si>
    <t>S control</t>
  </si>
  <si>
    <t>Coop control</t>
  </si>
  <si>
    <t>Comp control</t>
  </si>
  <si>
    <t>Average</t>
  </si>
  <si>
    <t>STDEV</t>
  </si>
  <si>
    <t>PerE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</si>
</sst>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83BD1-7F7D-4744-A667-E08AB3F58377}">
  <dimension ref="A1:E439"/>
  <sheetViews>
    <sheetView topLeftCell="A114" workbookViewId="0">
      <selection activeCell="H1" sqref="H1:N26"/>
    </sheetView>
  </sheetViews>
  <sheetFormatPr baseColWidth="10" defaultRowHeight="16" x14ac:dyDescent="0.2"/>
  <cols>
    <col min="4" max="4" width="11.1640625" bestFit="1" customWidth="1"/>
    <col min="6" max="6" width="11.1640625" bestFit="1" customWidth="1"/>
    <col min="9" max="9" width="11.1640625" bestFit="1" customWidth="1"/>
    <col min="11" max="11" width="11.1640625" bestFit="1" customWidth="1"/>
  </cols>
  <sheetData>
    <row r="1" spans="1:5" x14ac:dyDescent="0.2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2">
      <c r="A2" t="s">
        <v>0</v>
      </c>
      <c r="B2">
        <v>1</v>
      </c>
      <c r="C2">
        <v>0</v>
      </c>
      <c r="D2">
        <f>1/(0.1*10^0)</f>
        <v>10</v>
      </c>
      <c r="E2" t="s">
        <v>18</v>
      </c>
    </row>
    <row r="3" spans="1:5" x14ac:dyDescent="0.2">
      <c r="A3" t="s">
        <v>0</v>
      </c>
      <c r="B3">
        <v>2</v>
      </c>
      <c r="C3">
        <v>0</v>
      </c>
      <c r="D3">
        <f>0/(0.1*10^0)</f>
        <v>0</v>
      </c>
      <c r="E3" t="s">
        <v>18</v>
      </c>
    </row>
    <row r="4" spans="1:5" x14ac:dyDescent="0.2">
      <c r="A4" t="s">
        <v>0</v>
      </c>
      <c r="B4">
        <v>3</v>
      </c>
      <c r="C4">
        <v>0</v>
      </c>
      <c r="D4">
        <f>0/(0.1*10^0)</f>
        <v>0</v>
      </c>
      <c r="E4" t="s">
        <v>18</v>
      </c>
    </row>
    <row r="5" spans="1:5" x14ac:dyDescent="0.2">
      <c r="A5" t="s">
        <v>0</v>
      </c>
      <c r="B5">
        <v>1</v>
      </c>
      <c r="C5">
        <v>0</v>
      </c>
      <c r="D5">
        <f>1/(0.1*10^0)</f>
        <v>10</v>
      </c>
      <c r="E5" t="s">
        <v>19</v>
      </c>
    </row>
    <row r="6" spans="1:5" x14ac:dyDescent="0.2">
      <c r="A6" t="s">
        <v>0</v>
      </c>
      <c r="B6">
        <v>2</v>
      </c>
      <c r="C6">
        <v>0</v>
      </c>
      <c r="D6">
        <f>1/(0.1*10^0)</f>
        <v>10</v>
      </c>
      <c r="E6" t="s">
        <v>19</v>
      </c>
    </row>
    <row r="7" spans="1:5" x14ac:dyDescent="0.2">
      <c r="A7" t="s">
        <v>0</v>
      </c>
      <c r="B7">
        <v>3</v>
      </c>
      <c r="C7">
        <v>0</v>
      </c>
      <c r="D7">
        <f>1/(0.1*10^0)</f>
        <v>10</v>
      </c>
      <c r="E7" t="s">
        <v>19</v>
      </c>
    </row>
    <row r="8" spans="1:5" x14ac:dyDescent="0.2">
      <c r="A8" t="s">
        <v>1</v>
      </c>
      <c r="B8">
        <v>1</v>
      </c>
      <c r="C8">
        <v>1</v>
      </c>
      <c r="D8">
        <f>8/(0.002*10^-6)</f>
        <v>3999999999.9999995</v>
      </c>
      <c r="E8" t="s">
        <v>18</v>
      </c>
    </row>
    <row r="9" spans="1:5" x14ac:dyDescent="0.2">
      <c r="A9" t="s">
        <v>1</v>
      </c>
      <c r="B9">
        <v>2</v>
      </c>
      <c r="C9">
        <v>1</v>
      </c>
      <c r="D9">
        <f>8/(0.002*10^-6)</f>
        <v>3999999999.9999995</v>
      </c>
      <c r="E9" t="s">
        <v>18</v>
      </c>
    </row>
    <row r="10" spans="1:5" x14ac:dyDescent="0.2">
      <c r="A10" t="s">
        <v>1</v>
      </c>
      <c r="B10">
        <v>3</v>
      </c>
      <c r="C10">
        <v>1</v>
      </c>
      <c r="D10">
        <f>9/(0.002*10^-6)</f>
        <v>4500000000</v>
      </c>
      <c r="E10" t="s">
        <v>18</v>
      </c>
    </row>
    <row r="11" spans="1:5" x14ac:dyDescent="0.2">
      <c r="A11" t="s">
        <v>2</v>
      </c>
      <c r="B11">
        <v>1</v>
      </c>
      <c r="C11">
        <v>1</v>
      </c>
      <c r="D11">
        <f>4/(0.002*10^-6)</f>
        <v>1999999999.9999998</v>
      </c>
      <c r="E11" t="s">
        <v>18</v>
      </c>
    </row>
    <row r="12" spans="1:5" x14ac:dyDescent="0.2">
      <c r="A12" t="s">
        <v>2</v>
      </c>
      <c r="B12">
        <v>2</v>
      </c>
      <c r="C12">
        <v>1</v>
      </c>
      <c r="D12">
        <f>4/(0.002*10^-6)</f>
        <v>1999999999.9999998</v>
      </c>
      <c r="E12" t="s">
        <v>18</v>
      </c>
    </row>
    <row r="13" spans="1:5" x14ac:dyDescent="0.2">
      <c r="A13" t="s">
        <v>2</v>
      </c>
      <c r="B13">
        <v>3</v>
      </c>
      <c r="C13">
        <v>1</v>
      </c>
      <c r="D13">
        <f>5/(0.002*10^-6)</f>
        <v>2500000000</v>
      </c>
      <c r="E13" t="s">
        <v>18</v>
      </c>
    </row>
    <row r="14" spans="1:5" x14ac:dyDescent="0.2">
      <c r="A14" t="s">
        <v>3</v>
      </c>
      <c r="B14">
        <v>1</v>
      </c>
      <c r="C14">
        <v>1</v>
      </c>
      <c r="D14">
        <f>4/(0.002*10^-6)</f>
        <v>1999999999.9999998</v>
      </c>
      <c r="E14" t="s">
        <v>18</v>
      </c>
    </row>
    <row r="15" spans="1:5" x14ac:dyDescent="0.2">
      <c r="A15" t="s">
        <v>3</v>
      </c>
      <c r="B15">
        <v>2</v>
      </c>
      <c r="C15">
        <v>1</v>
      </c>
      <c r="D15">
        <f>3/(0.002*10^-6)</f>
        <v>1500000000</v>
      </c>
      <c r="E15" t="s">
        <v>18</v>
      </c>
    </row>
    <row r="16" spans="1:5" x14ac:dyDescent="0.2">
      <c r="A16" t="s">
        <v>3</v>
      </c>
      <c r="B16">
        <v>3</v>
      </c>
      <c r="C16">
        <v>1</v>
      </c>
      <c r="D16">
        <f>2/(0.002*10^-6)</f>
        <v>999999999.99999988</v>
      </c>
      <c r="E16" t="s">
        <v>18</v>
      </c>
    </row>
    <row r="17" spans="1:5" x14ac:dyDescent="0.2">
      <c r="A17" t="s">
        <v>4</v>
      </c>
      <c r="B17">
        <v>1</v>
      </c>
      <c r="C17">
        <v>1</v>
      </c>
      <c r="D17">
        <f>0/(0.002*10^-6)</f>
        <v>0</v>
      </c>
      <c r="E17" t="s">
        <v>18</v>
      </c>
    </row>
    <row r="18" spans="1:5" x14ac:dyDescent="0.2">
      <c r="A18" t="s">
        <v>4</v>
      </c>
      <c r="B18">
        <v>2</v>
      </c>
      <c r="C18">
        <v>1</v>
      </c>
      <c r="D18">
        <f>0/(0.002*10^-6)</f>
        <v>0</v>
      </c>
      <c r="E18" t="s">
        <v>18</v>
      </c>
    </row>
    <row r="19" spans="1:5" x14ac:dyDescent="0.2">
      <c r="A19" t="s">
        <v>4</v>
      </c>
      <c r="B19">
        <v>3</v>
      </c>
      <c r="C19">
        <v>1</v>
      </c>
      <c r="D19">
        <f>0/(0.002*10^-6)</f>
        <v>0</v>
      </c>
      <c r="E19" t="s">
        <v>18</v>
      </c>
    </row>
    <row r="20" spans="1:5" x14ac:dyDescent="0.2">
      <c r="A20" t="s">
        <v>5</v>
      </c>
      <c r="B20">
        <v>1</v>
      </c>
      <c r="C20">
        <v>1</v>
      </c>
      <c r="D20">
        <f>11/(0.002*10^-6)</f>
        <v>5500000000</v>
      </c>
      <c r="E20" t="s">
        <v>18</v>
      </c>
    </row>
    <row r="21" spans="1:5" x14ac:dyDescent="0.2">
      <c r="A21" t="s">
        <v>5</v>
      </c>
      <c r="B21">
        <v>2</v>
      </c>
      <c r="C21">
        <v>1</v>
      </c>
      <c r="D21">
        <f>9/(0.002*10^-6)</f>
        <v>4500000000</v>
      </c>
      <c r="E21" t="s">
        <v>18</v>
      </c>
    </row>
    <row r="22" spans="1:5" x14ac:dyDescent="0.2">
      <c r="A22" t="s">
        <v>5</v>
      </c>
      <c r="B22">
        <v>3</v>
      </c>
      <c r="C22">
        <v>1</v>
      </c>
      <c r="D22">
        <f>6/(0.002*10^-6)</f>
        <v>3000000000</v>
      </c>
      <c r="E22" t="s">
        <v>18</v>
      </c>
    </row>
    <row r="23" spans="1:5" x14ac:dyDescent="0.2">
      <c r="A23" t="s">
        <v>6</v>
      </c>
      <c r="B23">
        <v>1</v>
      </c>
      <c r="C23">
        <v>1</v>
      </c>
      <c r="D23">
        <f>3/(0.002*10^-2)</f>
        <v>150000</v>
      </c>
      <c r="E23" t="s">
        <v>18</v>
      </c>
    </row>
    <row r="24" spans="1:5" x14ac:dyDescent="0.2">
      <c r="A24" t="s">
        <v>6</v>
      </c>
      <c r="B24">
        <v>2</v>
      </c>
      <c r="C24">
        <v>1</v>
      </c>
      <c r="D24">
        <f>1/(0.002*10^-2)</f>
        <v>49999.999999999993</v>
      </c>
      <c r="E24" t="s">
        <v>18</v>
      </c>
    </row>
    <row r="25" spans="1:5" x14ac:dyDescent="0.2">
      <c r="A25" t="s">
        <v>6</v>
      </c>
      <c r="B25">
        <v>3</v>
      </c>
      <c r="C25">
        <v>1</v>
      </c>
      <c r="D25">
        <f>1/(0.002*10^-2)</f>
        <v>49999.999999999993</v>
      </c>
      <c r="E25" t="s">
        <v>18</v>
      </c>
    </row>
    <row r="26" spans="1:5" x14ac:dyDescent="0.2">
      <c r="A26" t="s">
        <v>7</v>
      </c>
      <c r="B26">
        <v>1</v>
      </c>
      <c r="C26">
        <v>1</v>
      </c>
      <c r="D26">
        <f>3/(0.002*10^-6)</f>
        <v>1500000000</v>
      </c>
      <c r="E26" t="s">
        <v>18</v>
      </c>
    </row>
    <row r="27" spans="1:5" x14ac:dyDescent="0.2">
      <c r="A27" t="s">
        <v>7</v>
      </c>
      <c r="B27">
        <v>2</v>
      </c>
      <c r="C27">
        <v>1</v>
      </c>
      <c r="D27">
        <f>4/(0.002*10^-6)</f>
        <v>1999999999.9999998</v>
      </c>
      <c r="E27" t="s">
        <v>18</v>
      </c>
    </row>
    <row r="28" spans="1:5" x14ac:dyDescent="0.2">
      <c r="A28" t="s">
        <v>7</v>
      </c>
      <c r="B28">
        <v>3</v>
      </c>
      <c r="C28">
        <v>1</v>
      </c>
      <c r="D28">
        <f>5/(0.002*10^-6)</f>
        <v>2500000000</v>
      </c>
      <c r="E28" t="s">
        <v>18</v>
      </c>
    </row>
    <row r="29" spans="1:5" x14ac:dyDescent="0.2">
      <c r="A29" t="s">
        <v>8</v>
      </c>
      <c r="B29">
        <v>1</v>
      </c>
      <c r="C29">
        <v>1</v>
      </c>
      <c r="D29">
        <f>3/(0.002*10^-6)</f>
        <v>1500000000</v>
      </c>
      <c r="E29" t="s">
        <v>18</v>
      </c>
    </row>
    <row r="30" spans="1:5" x14ac:dyDescent="0.2">
      <c r="A30" t="s">
        <v>8</v>
      </c>
      <c r="B30">
        <v>2</v>
      </c>
      <c r="C30">
        <v>1</v>
      </c>
      <c r="D30">
        <f>5/(0.002*10^-6)</f>
        <v>2500000000</v>
      </c>
      <c r="E30" t="s">
        <v>18</v>
      </c>
    </row>
    <row r="31" spans="1:5" x14ac:dyDescent="0.2">
      <c r="A31" t="s">
        <v>8</v>
      </c>
      <c r="B31">
        <v>3</v>
      </c>
      <c r="C31">
        <v>1</v>
      </c>
      <c r="D31">
        <f>5/(0.002*10^-6)</f>
        <v>2500000000</v>
      </c>
      <c r="E31" t="s">
        <v>18</v>
      </c>
    </row>
    <row r="32" spans="1:5" x14ac:dyDescent="0.2">
      <c r="A32" t="s">
        <v>9</v>
      </c>
      <c r="B32">
        <v>1</v>
      </c>
      <c r="C32">
        <v>1</v>
      </c>
      <c r="D32">
        <f>3/(0.002*10^-6)</f>
        <v>1500000000</v>
      </c>
      <c r="E32" t="s">
        <v>18</v>
      </c>
    </row>
    <row r="33" spans="1:5" x14ac:dyDescent="0.2">
      <c r="A33" t="s">
        <v>9</v>
      </c>
      <c r="B33">
        <v>2</v>
      </c>
      <c r="C33">
        <v>1</v>
      </c>
      <c r="D33">
        <f>3/(0.002*10^-6)</f>
        <v>1500000000</v>
      </c>
      <c r="E33" t="s">
        <v>18</v>
      </c>
    </row>
    <row r="34" spans="1:5" x14ac:dyDescent="0.2">
      <c r="A34" t="s">
        <v>9</v>
      </c>
      <c r="B34">
        <v>3</v>
      </c>
      <c r="C34">
        <v>1</v>
      </c>
      <c r="D34">
        <f>6/(0.002*10^-6)</f>
        <v>3000000000</v>
      </c>
      <c r="E34" t="s">
        <v>18</v>
      </c>
    </row>
    <row r="35" spans="1:5" x14ac:dyDescent="0.2">
      <c r="A35" t="s">
        <v>10</v>
      </c>
      <c r="B35">
        <v>1</v>
      </c>
      <c r="C35">
        <v>1</v>
      </c>
      <c r="D35">
        <f>5/(0.002*10^-6)</f>
        <v>2500000000</v>
      </c>
      <c r="E35" t="s">
        <v>18</v>
      </c>
    </row>
    <row r="36" spans="1:5" x14ac:dyDescent="0.2">
      <c r="A36" t="s">
        <v>10</v>
      </c>
      <c r="B36">
        <v>2</v>
      </c>
      <c r="C36">
        <v>1</v>
      </c>
      <c r="D36">
        <f>2/(0.002*10^-6)</f>
        <v>999999999.99999988</v>
      </c>
      <c r="E36" t="s">
        <v>18</v>
      </c>
    </row>
    <row r="37" spans="1:5" x14ac:dyDescent="0.2">
      <c r="A37" t="s">
        <v>10</v>
      </c>
      <c r="B37">
        <v>3</v>
      </c>
      <c r="C37">
        <v>1</v>
      </c>
      <c r="D37">
        <f>5/(0.002*10^-6)</f>
        <v>2500000000</v>
      </c>
      <c r="E37" t="s">
        <v>18</v>
      </c>
    </row>
    <row r="38" spans="1:5" x14ac:dyDescent="0.2">
      <c r="A38" t="s">
        <v>11</v>
      </c>
      <c r="B38">
        <v>1</v>
      </c>
      <c r="C38">
        <v>1</v>
      </c>
      <c r="D38">
        <f>1/(0.002*10^-6)</f>
        <v>499999999.99999994</v>
      </c>
      <c r="E38" t="s">
        <v>18</v>
      </c>
    </row>
    <row r="39" spans="1:5" x14ac:dyDescent="0.2">
      <c r="A39" t="s">
        <v>11</v>
      </c>
      <c r="B39">
        <v>2</v>
      </c>
      <c r="C39">
        <v>1</v>
      </c>
      <c r="D39">
        <f>6/(0.002*10^-6)</f>
        <v>3000000000</v>
      </c>
      <c r="E39" t="s">
        <v>18</v>
      </c>
    </row>
    <row r="40" spans="1:5" x14ac:dyDescent="0.2">
      <c r="A40" t="s">
        <v>11</v>
      </c>
      <c r="B40">
        <v>3</v>
      </c>
      <c r="C40">
        <v>1</v>
      </c>
      <c r="D40">
        <f>4/(0.002*10^-6)</f>
        <v>1999999999.9999998</v>
      </c>
      <c r="E40" t="s">
        <v>18</v>
      </c>
    </row>
    <row r="41" spans="1:5" x14ac:dyDescent="0.2">
      <c r="A41" t="s">
        <v>12</v>
      </c>
      <c r="B41">
        <v>1</v>
      </c>
      <c r="C41">
        <v>1</v>
      </c>
      <c r="D41">
        <f>2/(0.002*10^-6)</f>
        <v>999999999.99999988</v>
      </c>
      <c r="E41" t="s">
        <v>18</v>
      </c>
    </row>
    <row r="42" spans="1:5" x14ac:dyDescent="0.2">
      <c r="A42" t="s">
        <v>12</v>
      </c>
      <c r="B42">
        <v>2</v>
      </c>
      <c r="C42">
        <v>1</v>
      </c>
      <c r="D42">
        <f>1/(0.002*10^-6)</f>
        <v>499999999.99999994</v>
      </c>
      <c r="E42" t="s">
        <v>18</v>
      </c>
    </row>
    <row r="43" spans="1:5" x14ac:dyDescent="0.2">
      <c r="A43" t="s">
        <v>12</v>
      </c>
      <c r="B43">
        <v>3</v>
      </c>
      <c r="C43">
        <v>1</v>
      </c>
      <c r="D43">
        <f>4/(0.002*10^-6)</f>
        <v>1999999999.9999998</v>
      </c>
      <c r="E43" t="s">
        <v>18</v>
      </c>
    </row>
    <row r="44" spans="1:5" x14ac:dyDescent="0.2">
      <c r="A44" t="s">
        <v>1</v>
      </c>
      <c r="B44">
        <v>1</v>
      </c>
      <c r="C44">
        <v>1</v>
      </c>
      <c r="D44">
        <f>6/(0.002*10^-2)</f>
        <v>300000</v>
      </c>
      <c r="E44" t="s">
        <v>19</v>
      </c>
    </row>
    <row r="45" spans="1:5" x14ac:dyDescent="0.2">
      <c r="A45" t="s">
        <v>1</v>
      </c>
      <c r="B45">
        <v>2</v>
      </c>
      <c r="C45">
        <v>1</v>
      </c>
      <c r="D45">
        <f>5/(0.002*10^-2)</f>
        <v>249999.99999999997</v>
      </c>
      <c r="E45" t="s">
        <v>19</v>
      </c>
    </row>
    <row r="46" spans="1:5" x14ac:dyDescent="0.2">
      <c r="A46" t="s">
        <v>1</v>
      </c>
      <c r="B46">
        <v>3</v>
      </c>
      <c r="C46">
        <v>1</v>
      </c>
      <c r="D46">
        <f>3/(0.002*10^-2)</f>
        <v>150000</v>
      </c>
      <c r="E46" t="s">
        <v>19</v>
      </c>
    </row>
    <row r="47" spans="1:5" x14ac:dyDescent="0.2">
      <c r="A47" t="s">
        <v>2</v>
      </c>
      <c r="B47">
        <v>1</v>
      </c>
      <c r="C47">
        <v>1</v>
      </c>
      <c r="D47">
        <f>3/(0.002*10^-2)</f>
        <v>150000</v>
      </c>
      <c r="E47" t="s">
        <v>19</v>
      </c>
    </row>
    <row r="48" spans="1:5" x14ac:dyDescent="0.2">
      <c r="A48" t="s">
        <v>2</v>
      </c>
      <c r="B48">
        <v>2</v>
      </c>
      <c r="C48">
        <v>1</v>
      </c>
      <c r="D48">
        <f>4/(0.002*10^-2)</f>
        <v>199999.99999999997</v>
      </c>
      <c r="E48" t="s">
        <v>19</v>
      </c>
    </row>
    <row r="49" spans="1:5" x14ac:dyDescent="0.2">
      <c r="A49" t="s">
        <v>2</v>
      </c>
      <c r="B49">
        <v>3</v>
      </c>
      <c r="C49">
        <v>1</v>
      </c>
      <c r="D49">
        <f>1/(0.002*10^-2)</f>
        <v>49999.999999999993</v>
      </c>
      <c r="E49" t="s">
        <v>19</v>
      </c>
    </row>
    <row r="50" spans="1:5" x14ac:dyDescent="0.2">
      <c r="A50" t="s">
        <v>3</v>
      </c>
      <c r="B50">
        <v>1</v>
      </c>
      <c r="C50">
        <v>1</v>
      </c>
      <c r="D50">
        <f>15/(0.002*10^-2)</f>
        <v>749999.99999999988</v>
      </c>
      <c r="E50" t="s">
        <v>19</v>
      </c>
    </row>
    <row r="51" spans="1:5" x14ac:dyDescent="0.2">
      <c r="A51" t="s">
        <v>3</v>
      </c>
      <c r="B51">
        <v>2</v>
      </c>
      <c r="C51">
        <v>1</v>
      </c>
      <c r="D51">
        <f>10/(0.002*10^-2)</f>
        <v>499999.99999999994</v>
      </c>
      <c r="E51" t="s">
        <v>19</v>
      </c>
    </row>
    <row r="52" spans="1:5" x14ac:dyDescent="0.2">
      <c r="A52" t="s">
        <v>3</v>
      </c>
      <c r="B52">
        <v>3</v>
      </c>
      <c r="C52">
        <v>1</v>
      </c>
      <c r="D52">
        <f>6/(0.002*10^-2)</f>
        <v>300000</v>
      </c>
      <c r="E52" t="s">
        <v>19</v>
      </c>
    </row>
    <row r="53" spans="1:5" x14ac:dyDescent="0.2">
      <c r="A53" t="s">
        <v>4</v>
      </c>
      <c r="B53">
        <v>1</v>
      </c>
      <c r="C53">
        <v>1</v>
      </c>
      <c r="D53">
        <f>6/(0.002*10^-5)</f>
        <v>300000000</v>
      </c>
      <c r="E53" t="s">
        <v>19</v>
      </c>
    </row>
    <row r="54" spans="1:5" x14ac:dyDescent="0.2">
      <c r="A54" t="s">
        <v>4</v>
      </c>
      <c r="B54">
        <v>2</v>
      </c>
      <c r="C54">
        <v>1</v>
      </c>
      <c r="D54">
        <f>2/(0.002*10^-5)</f>
        <v>100000000</v>
      </c>
      <c r="E54" t="s">
        <v>19</v>
      </c>
    </row>
    <row r="55" spans="1:5" x14ac:dyDescent="0.2">
      <c r="A55" t="s">
        <v>4</v>
      </c>
      <c r="B55">
        <v>3</v>
      </c>
      <c r="C55">
        <v>1</v>
      </c>
      <c r="D55">
        <f>4/(0.002*10^-5)</f>
        <v>200000000</v>
      </c>
      <c r="E55" t="s">
        <v>19</v>
      </c>
    </row>
    <row r="56" spans="1:5" x14ac:dyDescent="0.2">
      <c r="A56" t="s">
        <v>5</v>
      </c>
      <c r="B56">
        <v>1</v>
      </c>
      <c r="C56">
        <v>1</v>
      </c>
      <c r="D56">
        <f>2/(0.002*10^-5)</f>
        <v>100000000</v>
      </c>
      <c r="E56" t="s">
        <v>19</v>
      </c>
    </row>
    <row r="57" spans="1:5" x14ac:dyDescent="0.2">
      <c r="A57" t="s">
        <v>5</v>
      </c>
      <c r="B57">
        <v>2</v>
      </c>
      <c r="C57">
        <v>1</v>
      </c>
      <c r="D57">
        <f>2/(0.002*10^-5)</f>
        <v>100000000</v>
      </c>
      <c r="E57" t="s">
        <v>19</v>
      </c>
    </row>
    <row r="58" spans="1:5" x14ac:dyDescent="0.2">
      <c r="A58" t="s">
        <v>5</v>
      </c>
      <c r="B58">
        <v>3</v>
      </c>
      <c r="C58">
        <v>1</v>
      </c>
      <c r="D58">
        <f>1/(0.002*10^-5)</f>
        <v>50000000</v>
      </c>
      <c r="E58" t="s">
        <v>19</v>
      </c>
    </row>
    <row r="59" spans="1:5" x14ac:dyDescent="0.2">
      <c r="A59" t="s">
        <v>6</v>
      </c>
      <c r="B59">
        <v>1</v>
      </c>
      <c r="C59">
        <v>1</v>
      </c>
      <c r="D59">
        <f>5/(0.002*10^-5)</f>
        <v>250000000</v>
      </c>
      <c r="E59" t="s">
        <v>19</v>
      </c>
    </row>
    <row r="60" spans="1:5" x14ac:dyDescent="0.2">
      <c r="A60" t="s">
        <v>6</v>
      </c>
      <c r="B60">
        <v>2</v>
      </c>
      <c r="C60">
        <v>1</v>
      </c>
      <c r="D60">
        <f>4/(0.002*10^-5)</f>
        <v>200000000</v>
      </c>
      <c r="E60" t="s">
        <v>19</v>
      </c>
    </row>
    <row r="61" spans="1:5" x14ac:dyDescent="0.2">
      <c r="A61" t="s">
        <v>6</v>
      </c>
      <c r="B61">
        <v>3</v>
      </c>
      <c r="C61">
        <v>1</v>
      </c>
      <c r="D61">
        <f>5/(0.002*10^-5)</f>
        <v>250000000</v>
      </c>
      <c r="E61" t="s">
        <v>19</v>
      </c>
    </row>
    <row r="62" spans="1:5" x14ac:dyDescent="0.2">
      <c r="A62" t="s">
        <v>7</v>
      </c>
      <c r="B62">
        <v>1</v>
      </c>
      <c r="C62">
        <v>1</v>
      </c>
      <c r="D62">
        <f>10/(0.002*10^-4)</f>
        <v>49999999.999999993</v>
      </c>
      <c r="E62" t="s">
        <v>19</v>
      </c>
    </row>
    <row r="63" spans="1:5" x14ac:dyDescent="0.2">
      <c r="A63" t="s">
        <v>7</v>
      </c>
      <c r="B63">
        <v>2</v>
      </c>
      <c r="C63">
        <v>1</v>
      </c>
      <c r="D63">
        <f>13/(0.002*10^-4)</f>
        <v>64999999.999999993</v>
      </c>
      <c r="E63" t="s">
        <v>19</v>
      </c>
    </row>
    <row r="64" spans="1:5" x14ac:dyDescent="0.2">
      <c r="A64" t="s">
        <v>7</v>
      </c>
      <c r="B64">
        <v>3</v>
      </c>
      <c r="C64">
        <v>1</v>
      </c>
      <c r="D64">
        <f>7/(0.002*10^-4)</f>
        <v>35000000</v>
      </c>
      <c r="E64" t="s">
        <v>19</v>
      </c>
    </row>
    <row r="65" spans="1:5" x14ac:dyDescent="0.2">
      <c r="A65" t="s">
        <v>8</v>
      </c>
      <c r="B65">
        <v>1</v>
      </c>
      <c r="C65">
        <v>1</v>
      </c>
      <c r="D65">
        <f>3/(0.002*10^-5)</f>
        <v>150000000</v>
      </c>
      <c r="E65" t="s">
        <v>19</v>
      </c>
    </row>
    <row r="66" spans="1:5" x14ac:dyDescent="0.2">
      <c r="A66" t="s">
        <v>8</v>
      </c>
      <c r="B66">
        <v>2</v>
      </c>
      <c r="C66">
        <v>1</v>
      </c>
      <c r="D66">
        <f>5/(0.002*10^-5)</f>
        <v>250000000</v>
      </c>
      <c r="E66" t="s">
        <v>19</v>
      </c>
    </row>
    <row r="67" spans="1:5" x14ac:dyDescent="0.2">
      <c r="A67" t="s">
        <v>8</v>
      </c>
      <c r="B67">
        <v>3</v>
      </c>
      <c r="C67">
        <v>1</v>
      </c>
      <c r="D67">
        <f>7/(0.002*10^-5)</f>
        <v>350000000</v>
      </c>
      <c r="E67" t="s">
        <v>19</v>
      </c>
    </row>
    <row r="68" spans="1:5" x14ac:dyDescent="0.2">
      <c r="A68" t="s">
        <v>9</v>
      </c>
      <c r="B68">
        <v>1</v>
      </c>
      <c r="C68">
        <v>1</v>
      </c>
      <c r="D68">
        <f>5/(0.002*10^-5)</f>
        <v>250000000</v>
      </c>
      <c r="E68" t="s">
        <v>19</v>
      </c>
    </row>
    <row r="69" spans="1:5" x14ac:dyDescent="0.2">
      <c r="A69" t="s">
        <v>9</v>
      </c>
      <c r="B69">
        <v>2</v>
      </c>
      <c r="C69">
        <v>1</v>
      </c>
      <c r="D69">
        <f>2/(0.002*10^-5)</f>
        <v>100000000</v>
      </c>
      <c r="E69" t="s">
        <v>19</v>
      </c>
    </row>
    <row r="70" spans="1:5" x14ac:dyDescent="0.2">
      <c r="A70" t="s">
        <v>9</v>
      </c>
      <c r="B70">
        <v>3</v>
      </c>
      <c r="C70">
        <v>1</v>
      </c>
      <c r="D70">
        <f>3/(0.002*10^-5)</f>
        <v>150000000</v>
      </c>
      <c r="E70" t="s">
        <v>19</v>
      </c>
    </row>
    <row r="71" spans="1:5" x14ac:dyDescent="0.2">
      <c r="A71" t="s">
        <v>10</v>
      </c>
      <c r="B71">
        <v>1</v>
      </c>
      <c r="C71">
        <v>1</v>
      </c>
      <c r="D71">
        <f>15/(0.002*10^-5)</f>
        <v>750000000</v>
      </c>
      <c r="E71" t="s">
        <v>19</v>
      </c>
    </row>
    <row r="72" spans="1:5" x14ac:dyDescent="0.2">
      <c r="A72" t="s">
        <v>10</v>
      </c>
      <c r="B72">
        <v>2</v>
      </c>
      <c r="C72">
        <v>1</v>
      </c>
      <c r="D72">
        <f>10/(0.002*10^-5)</f>
        <v>500000000</v>
      </c>
      <c r="E72" t="s">
        <v>19</v>
      </c>
    </row>
    <row r="73" spans="1:5" x14ac:dyDescent="0.2">
      <c r="A73" t="s">
        <v>10</v>
      </c>
      <c r="B73">
        <v>3</v>
      </c>
      <c r="C73">
        <v>1</v>
      </c>
      <c r="D73">
        <f>16/(0.002*10^-5)</f>
        <v>800000000</v>
      </c>
      <c r="E73" t="s">
        <v>19</v>
      </c>
    </row>
    <row r="74" spans="1:5" x14ac:dyDescent="0.2">
      <c r="A74" t="s">
        <v>11</v>
      </c>
      <c r="B74">
        <v>1</v>
      </c>
      <c r="C74">
        <v>1</v>
      </c>
      <c r="D74">
        <f>9/(0.002*10^-5)</f>
        <v>450000000</v>
      </c>
      <c r="E74" t="s">
        <v>19</v>
      </c>
    </row>
    <row r="75" spans="1:5" x14ac:dyDescent="0.2">
      <c r="A75" t="s">
        <v>11</v>
      </c>
      <c r="B75">
        <v>2</v>
      </c>
      <c r="C75">
        <v>1</v>
      </c>
      <c r="D75">
        <f>7/(0.002*10^-5)</f>
        <v>350000000</v>
      </c>
      <c r="E75" t="s">
        <v>19</v>
      </c>
    </row>
    <row r="76" spans="1:5" x14ac:dyDescent="0.2">
      <c r="A76" t="s">
        <v>11</v>
      </c>
      <c r="B76">
        <v>3</v>
      </c>
      <c r="C76">
        <v>1</v>
      </c>
      <c r="D76">
        <f>7/(0.002*10^-5)</f>
        <v>350000000</v>
      </c>
      <c r="E76" t="s">
        <v>19</v>
      </c>
    </row>
    <row r="77" spans="1:5" x14ac:dyDescent="0.2">
      <c r="A77" t="s">
        <v>12</v>
      </c>
      <c r="B77">
        <v>1</v>
      </c>
      <c r="C77">
        <v>1</v>
      </c>
      <c r="D77">
        <f>1/(0.002*10^-5)</f>
        <v>50000000</v>
      </c>
      <c r="E77" t="s">
        <v>19</v>
      </c>
    </row>
    <row r="78" spans="1:5" x14ac:dyDescent="0.2">
      <c r="A78" t="s">
        <v>12</v>
      </c>
      <c r="B78">
        <v>2</v>
      </c>
      <c r="C78">
        <v>1</v>
      </c>
      <c r="D78">
        <f>3/(0.002*10^-5)</f>
        <v>150000000</v>
      </c>
      <c r="E78" t="s">
        <v>19</v>
      </c>
    </row>
    <row r="79" spans="1:5" x14ac:dyDescent="0.2">
      <c r="A79" t="s">
        <v>12</v>
      </c>
      <c r="B79">
        <v>3</v>
      </c>
      <c r="C79">
        <v>1</v>
      </c>
      <c r="D79">
        <f>3/(0.002*10^-5)</f>
        <v>150000000</v>
      </c>
      <c r="E79" t="s">
        <v>19</v>
      </c>
    </row>
    <row r="80" spans="1:5" x14ac:dyDescent="0.2">
      <c r="A80" t="s">
        <v>1</v>
      </c>
      <c r="B80">
        <v>1</v>
      </c>
      <c r="C80">
        <v>2</v>
      </c>
      <c r="D80">
        <f>6/(0.002*10^-6)</f>
        <v>3000000000</v>
      </c>
      <c r="E80" t="s">
        <v>18</v>
      </c>
    </row>
    <row r="81" spans="1:5" x14ac:dyDescent="0.2">
      <c r="A81" t="s">
        <v>1</v>
      </c>
      <c r="B81">
        <v>2</v>
      </c>
      <c r="C81">
        <v>2</v>
      </c>
      <c r="D81">
        <f>2/(0.002*10^-6)</f>
        <v>999999999.99999988</v>
      </c>
      <c r="E81" t="s">
        <v>18</v>
      </c>
    </row>
    <row r="82" spans="1:5" x14ac:dyDescent="0.2">
      <c r="A82" t="s">
        <v>1</v>
      </c>
      <c r="B82">
        <v>3</v>
      </c>
      <c r="C82">
        <v>2</v>
      </c>
      <c r="D82">
        <f>3/(0.002*10^-6)</f>
        <v>1500000000</v>
      </c>
      <c r="E82" t="s">
        <v>18</v>
      </c>
    </row>
    <row r="83" spans="1:5" x14ac:dyDescent="0.2">
      <c r="A83" t="s">
        <v>2</v>
      </c>
      <c r="B83">
        <v>1</v>
      </c>
      <c r="C83">
        <v>2</v>
      </c>
      <c r="D83">
        <f>6/(0.002*10^-5)</f>
        <v>300000000</v>
      </c>
      <c r="E83" t="s">
        <v>18</v>
      </c>
    </row>
    <row r="84" spans="1:5" x14ac:dyDescent="0.2">
      <c r="A84" t="s">
        <v>2</v>
      </c>
      <c r="B84">
        <v>2</v>
      </c>
      <c r="C84">
        <v>2</v>
      </c>
      <c r="D84">
        <f>7/(0.002*10^-5)</f>
        <v>350000000</v>
      </c>
      <c r="E84" t="s">
        <v>18</v>
      </c>
    </row>
    <row r="85" spans="1:5" x14ac:dyDescent="0.2">
      <c r="A85" t="s">
        <v>2</v>
      </c>
      <c r="B85">
        <v>3</v>
      </c>
      <c r="C85">
        <v>2</v>
      </c>
      <c r="D85">
        <f>7/(0.002*10^-5)</f>
        <v>350000000</v>
      </c>
      <c r="E85" t="s">
        <v>18</v>
      </c>
    </row>
    <row r="86" spans="1:5" x14ac:dyDescent="0.2">
      <c r="A86" t="s">
        <v>3</v>
      </c>
      <c r="B86">
        <v>1</v>
      </c>
      <c r="C86">
        <v>2</v>
      </c>
      <c r="D86">
        <f>5/(0.002*10^-5)</f>
        <v>250000000</v>
      </c>
      <c r="E86" t="s">
        <v>18</v>
      </c>
    </row>
    <row r="87" spans="1:5" x14ac:dyDescent="0.2">
      <c r="A87" t="s">
        <v>3</v>
      </c>
      <c r="B87">
        <v>2</v>
      </c>
      <c r="C87">
        <v>2</v>
      </c>
      <c r="D87">
        <f>5/(0.002*10^-5)</f>
        <v>250000000</v>
      </c>
      <c r="E87" t="s">
        <v>18</v>
      </c>
    </row>
    <row r="88" spans="1:5" x14ac:dyDescent="0.2">
      <c r="A88" t="s">
        <v>3</v>
      </c>
      <c r="B88">
        <v>3</v>
      </c>
      <c r="C88">
        <v>2</v>
      </c>
      <c r="D88">
        <f>5/(0.002*10^-5)</f>
        <v>250000000</v>
      </c>
      <c r="E88" t="s">
        <v>18</v>
      </c>
    </row>
    <row r="89" spans="1:5" x14ac:dyDescent="0.2">
      <c r="A89" t="s">
        <v>4</v>
      </c>
      <c r="B89">
        <v>1</v>
      </c>
      <c r="C89">
        <v>2</v>
      </c>
      <c r="D89">
        <v>0</v>
      </c>
      <c r="E89" t="s">
        <v>18</v>
      </c>
    </row>
    <row r="90" spans="1:5" x14ac:dyDescent="0.2">
      <c r="A90" t="s">
        <v>4</v>
      </c>
      <c r="B90">
        <v>2</v>
      </c>
      <c r="C90">
        <v>2</v>
      </c>
      <c r="D90">
        <v>0</v>
      </c>
      <c r="E90" t="s">
        <v>18</v>
      </c>
    </row>
    <row r="91" spans="1:5" x14ac:dyDescent="0.2">
      <c r="A91" t="s">
        <v>4</v>
      </c>
      <c r="B91">
        <v>3</v>
      </c>
      <c r="C91">
        <v>2</v>
      </c>
      <c r="D91">
        <v>0</v>
      </c>
      <c r="E91" t="s">
        <v>18</v>
      </c>
    </row>
    <row r="92" spans="1:5" x14ac:dyDescent="0.2">
      <c r="A92" t="s">
        <v>5</v>
      </c>
      <c r="B92">
        <v>1</v>
      </c>
      <c r="C92">
        <v>2</v>
      </c>
      <c r="D92">
        <f>3/(0.002*10^-5)</f>
        <v>150000000</v>
      </c>
      <c r="E92" t="s">
        <v>18</v>
      </c>
    </row>
    <row r="93" spans="1:5" x14ac:dyDescent="0.2">
      <c r="A93" t="s">
        <v>5</v>
      </c>
      <c r="B93">
        <v>2</v>
      </c>
      <c r="C93">
        <v>2</v>
      </c>
      <c r="D93">
        <f>1/(0.002*10^-5)</f>
        <v>50000000</v>
      </c>
      <c r="E93" t="s">
        <v>18</v>
      </c>
    </row>
    <row r="94" spans="1:5" x14ac:dyDescent="0.2">
      <c r="A94" t="s">
        <v>5</v>
      </c>
      <c r="B94">
        <v>3</v>
      </c>
      <c r="C94">
        <v>2</v>
      </c>
      <c r="D94">
        <f>2/(0.002*10^-5)</f>
        <v>100000000</v>
      </c>
      <c r="E94" t="s">
        <v>18</v>
      </c>
    </row>
    <row r="95" spans="1:5" x14ac:dyDescent="0.2">
      <c r="A95" t="s">
        <v>6</v>
      </c>
      <c r="B95">
        <v>1</v>
      </c>
      <c r="C95">
        <v>2</v>
      </c>
      <c r="D95">
        <f>3/(0.002*10^-6)</f>
        <v>1500000000</v>
      </c>
      <c r="E95" t="s">
        <v>18</v>
      </c>
    </row>
    <row r="96" spans="1:5" x14ac:dyDescent="0.2">
      <c r="A96" t="s">
        <v>6</v>
      </c>
      <c r="B96">
        <v>2</v>
      </c>
      <c r="C96">
        <v>2</v>
      </c>
      <c r="D96">
        <f>6/(0.002*10^-6)</f>
        <v>3000000000</v>
      </c>
      <c r="E96" t="s">
        <v>18</v>
      </c>
    </row>
    <row r="97" spans="1:5" x14ac:dyDescent="0.2">
      <c r="A97" t="s">
        <v>6</v>
      </c>
      <c r="B97">
        <v>3</v>
      </c>
      <c r="C97">
        <v>2</v>
      </c>
      <c r="D97">
        <f>9/(0.002*10^-6)</f>
        <v>4500000000</v>
      </c>
      <c r="E97" t="s">
        <v>18</v>
      </c>
    </row>
    <row r="98" spans="1:5" x14ac:dyDescent="0.2">
      <c r="A98" t="s">
        <v>7</v>
      </c>
      <c r="B98">
        <v>1</v>
      </c>
      <c r="C98">
        <v>2</v>
      </c>
      <c r="D98">
        <f>5/(0.002*10^-5)</f>
        <v>250000000</v>
      </c>
      <c r="E98" t="s">
        <v>18</v>
      </c>
    </row>
    <row r="99" spans="1:5" x14ac:dyDescent="0.2">
      <c r="A99" t="s">
        <v>7</v>
      </c>
      <c r="B99">
        <v>2</v>
      </c>
      <c r="C99">
        <v>2</v>
      </c>
      <c r="D99">
        <f>8/(0.002*10^-5)</f>
        <v>400000000</v>
      </c>
      <c r="E99" t="s">
        <v>18</v>
      </c>
    </row>
    <row r="100" spans="1:5" x14ac:dyDescent="0.2">
      <c r="A100" t="s">
        <v>7</v>
      </c>
      <c r="B100">
        <v>3</v>
      </c>
      <c r="C100">
        <v>2</v>
      </c>
      <c r="D100">
        <f>2/(0.002*10^-5)</f>
        <v>100000000</v>
      </c>
      <c r="E100" t="s">
        <v>18</v>
      </c>
    </row>
    <row r="101" spans="1:5" x14ac:dyDescent="0.2">
      <c r="A101" t="s">
        <v>8</v>
      </c>
      <c r="B101">
        <v>1</v>
      </c>
      <c r="C101">
        <v>2</v>
      </c>
      <c r="D101">
        <f>2/(0.002*10^-6)</f>
        <v>999999999.99999988</v>
      </c>
      <c r="E101" t="s">
        <v>18</v>
      </c>
    </row>
    <row r="102" spans="1:5" x14ac:dyDescent="0.2">
      <c r="A102" t="s">
        <v>8</v>
      </c>
      <c r="B102">
        <v>2</v>
      </c>
      <c r="C102">
        <v>2</v>
      </c>
      <c r="D102">
        <f>1/(0.002*10^-6)</f>
        <v>499999999.99999994</v>
      </c>
      <c r="E102" t="s">
        <v>18</v>
      </c>
    </row>
    <row r="103" spans="1:5" x14ac:dyDescent="0.2">
      <c r="A103" t="s">
        <v>8</v>
      </c>
      <c r="B103">
        <v>3</v>
      </c>
      <c r="C103">
        <v>2</v>
      </c>
      <c r="D103">
        <f>1/(0.002*10^-6)</f>
        <v>499999999.99999994</v>
      </c>
      <c r="E103" t="s">
        <v>18</v>
      </c>
    </row>
    <row r="104" spans="1:5" x14ac:dyDescent="0.2">
      <c r="A104" t="s">
        <v>9</v>
      </c>
      <c r="B104">
        <v>1</v>
      </c>
      <c r="C104">
        <v>2</v>
      </c>
      <c r="D104">
        <f>1/(0.002*10^-6)</f>
        <v>499999999.99999994</v>
      </c>
      <c r="E104" t="s">
        <v>18</v>
      </c>
    </row>
    <row r="105" spans="1:5" x14ac:dyDescent="0.2">
      <c r="A105" t="s">
        <v>9</v>
      </c>
      <c r="B105">
        <v>2</v>
      </c>
      <c r="C105">
        <v>2</v>
      </c>
      <c r="D105">
        <f>1/(0.002*10^-6)</f>
        <v>499999999.99999994</v>
      </c>
      <c r="E105" t="s">
        <v>18</v>
      </c>
    </row>
    <row r="106" spans="1:5" x14ac:dyDescent="0.2">
      <c r="A106" t="s">
        <v>9</v>
      </c>
      <c r="B106">
        <v>3</v>
      </c>
      <c r="C106">
        <v>2</v>
      </c>
      <c r="D106">
        <f>5/(0.002*10^-6)</f>
        <v>2500000000</v>
      </c>
      <c r="E106" t="s">
        <v>18</v>
      </c>
    </row>
    <row r="107" spans="1:5" x14ac:dyDescent="0.2">
      <c r="A107" t="s">
        <v>10</v>
      </c>
      <c r="B107">
        <v>1</v>
      </c>
      <c r="C107">
        <v>2</v>
      </c>
      <c r="D107">
        <f>2/(0.002*10^-6)</f>
        <v>999999999.99999988</v>
      </c>
      <c r="E107" t="s">
        <v>18</v>
      </c>
    </row>
    <row r="108" spans="1:5" x14ac:dyDescent="0.2">
      <c r="A108" t="s">
        <v>10</v>
      </c>
      <c r="B108">
        <v>2</v>
      </c>
      <c r="C108">
        <v>2</v>
      </c>
      <c r="D108">
        <f>3/(0.002*10^-6)</f>
        <v>1500000000</v>
      </c>
      <c r="E108" t="s">
        <v>18</v>
      </c>
    </row>
    <row r="109" spans="1:5" x14ac:dyDescent="0.2">
      <c r="A109" t="s">
        <v>10</v>
      </c>
      <c r="B109">
        <v>3</v>
      </c>
      <c r="C109">
        <v>2</v>
      </c>
      <c r="D109">
        <f>0/(0.002*10^-6)</f>
        <v>0</v>
      </c>
      <c r="E109" t="s">
        <v>18</v>
      </c>
    </row>
    <row r="110" spans="1:5" x14ac:dyDescent="0.2">
      <c r="A110" t="s">
        <v>11</v>
      </c>
      <c r="B110">
        <v>1</v>
      </c>
      <c r="C110">
        <v>2</v>
      </c>
      <c r="D110">
        <f>6/(0.002*10^-5)</f>
        <v>300000000</v>
      </c>
      <c r="E110" t="s">
        <v>18</v>
      </c>
    </row>
    <row r="111" spans="1:5" x14ac:dyDescent="0.2">
      <c r="A111" t="s">
        <v>11</v>
      </c>
      <c r="B111">
        <v>2</v>
      </c>
      <c r="C111">
        <v>2</v>
      </c>
      <c r="D111">
        <f>25/(0.002*10^-5)</f>
        <v>1250000000</v>
      </c>
      <c r="E111" t="s">
        <v>18</v>
      </c>
    </row>
    <row r="112" spans="1:5" x14ac:dyDescent="0.2">
      <c r="A112" t="s">
        <v>11</v>
      </c>
      <c r="B112">
        <v>3</v>
      </c>
      <c r="C112">
        <v>2</v>
      </c>
      <c r="D112">
        <f>20/(0.002*10^-5)</f>
        <v>1000000000</v>
      </c>
      <c r="E112" t="s">
        <v>18</v>
      </c>
    </row>
    <row r="113" spans="1:5" x14ac:dyDescent="0.2">
      <c r="A113" t="s">
        <v>12</v>
      </c>
      <c r="B113">
        <v>1</v>
      </c>
      <c r="C113">
        <v>2</v>
      </c>
      <c r="D113">
        <f>28/(0.002*10^-5)</f>
        <v>1400000000</v>
      </c>
      <c r="E113" t="s">
        <v>18</v>
      </c>
    </row>
    <row r="114" spans="1:5" x14ac:dyDescent="0.2">
      <c r="A114" t="s">
        <v>12</v>
      </c>
      <c r="B114">
        <v>2</v>
      </c>
      <c r="C114">
        <v>2</v>
      </c>
      <c r="D114">
        <f>17/(0.002*10^-5)</f>
        <v>850000000</v>
      </c>
      <c r="E114" t="s">
        <v>18</v>
      </c>
    </row>
    <row r="115" spans="1:5" x14ac:dyDescent="0.2">
      <c r="A115" t="s">
        <v>12</v>
      </c>
      <c r="B115">
        <v>3</v>
      </c>
      <c r="C115">
        <v>2</v>
      </c>
      <c r="D115">
        <f>14/(0.002*10^-5)</f>
        <v>700000000</v>
      </c>
      <c r="E115" t="s">
        <v>18</v>
      </c>
    </row>
    <row r="116" spans="1:5" x14ac:dyDescent="0.2">
      <c r="A116" t="s">
        <v>1</v>
      </c>
      <c r="B116">
        <v>1</v>
      </c>
      <c r="C116">
        <v>2</v>
      </c>
      <c r="D116">
        <f>1/(0.002*10^-1)</f>
        <v>5000</v>
      </c>
      <c r="E116" t="s">
        <v>19</v>
      </c>
    </row>
    <row r="117" spans="1:5" x14ac:dyDescent="0.2">
      <c r="A117" t="s">
        <v>1</v>
      </c>
      <c r="B117">
        <v>2</v>
      </c>
      <c r="C117">
        <v>2</v>
      </c>
      <c r="D117">
        <f>1/(0.002*10^-1)</f>
        <v>5000</v>
      </c>
      <c r="E117" t="s">
        <v>19</v>
      </c>
    </row>
    <row r="118" spans="1:5" x14ac:dyDescent="0.2">
      <c r="A118" t="s">
        <v>1</v>
      </c>
      <c r="B118">
        <v>3</v>
      </c>
      <c r="C118">
        <v>2</v>
      </c>
      <c r="D118">
        <f>2/(0.002*10^-1)</f>
        <v>10000</v>
      </c>
      <c r="E118" t="s">
        <v>19</v>
      </c>
    </row>
    <row r="119" spans="1:5" x14ac:dyDescent="0.2">
      <c r="A119" t="s">
        <v>2</v>
      </c>
      <c r="B119">
        <v>1</v>
      </c>
      <c r="C119">
        <v>2</v>
      </c>
      <c r="D119">
        <f>1/(0.002*10^-1)</f>
        <v>5000</v>
      </c>
      <c r="E119" t="s">
        <v>19</v>
      </c>
    </row>
    <row r="120" spans="1:5" x14ac:dyDescent="0.2">
      <c r="A120" t="s">
        <v>2</v>
      </c>
      <c r="B120">
        <v>2</v>
      </c>
      <c r="C120">
        <v>2</v>
      </c>
      <c r="D120">
        <f>1/(0.002*10^-1)</f>
        <v>5000</v>
      </c>
      <c r="E120" t="s">
        <v>19</v>
      </c>
    </row>
    <row r="121" spans="1:5" x14ac:dyDescent="0.2">
      <c r="A121" t="s">
        <v>2</v>
      </c>
      <c r="B121">
        <v>3</v>
      </c>
      <c r="C121">
        <v>2</v>
      </c>
      <c r="D121">
        <f>0/(0.002*10^-1)</f>
        <v>0</v>
      </c>
      <c r="E121" t="s">
        <v>19</v>
      </c>
    </row>
    <row r="122" spans="1:5" x14ac:dyDescent="0.2">
      <c r="A122" t="s">
        <v>3</v>
      </c>
      <c r="B122">
        <v>1</v>
      </c>
      <c r="C122">
        <v>2</v>
      </c>
      <c r="D122">
        <f>2/(0.002*10^-1)</f>
        <v>10000</v>
      </c>
      <c r="E122" t="s">
        <v>19</v>
      </c>
    </row>
    <row r="123" spans="1:5" x14ac:dyDescent="0.2">
      <c r="A123" t="s">
        <v>3</v>
      </c>
      <c r="B123">
        <v>2</v>
      </c>
      <c r="C123">
        <v>2</v>
      </c>
      <c r="D123">
        <f>2/(0.002*10^-1)</f>
        <v>10000</v>
      </c>
      <c r="E123" t="s">
        <v>19</v>
      </c>
    </row>
    <row r="124" spans="1:5" x14ac:dyDescent="0.2">
      <c r="A124" t="s">
        <v>3</v>
      </c>
      <c r="B124">
        <v>3</v>
      </c>
      <c r="C124">
        <v>2</v>
      </c>
      <c r="D124">
        <f>1/(0.002*10^-1)</f>
        <v>5000</v>
      </c>
      <c r="E124" t="s">
        <v>19</v>
      </c>
    </row>
    <row r="125" spans="1:5" x14ac:dyDescent="0.2">
      <c r="A125" t="s">
        <v>4</v>
      </c>
      <c r="B125">
        <v>1</v>
      </c>
      <c r="C125">
        <v>2</v>
      </c>
      <c r="D125">
        <f>3/(0.002*10^-5)</f>
        <v>150000000</v>
      </c>
      <c r="E125" t="s">
        <v>19</v>
      </c>
    </row>
    <row r="126" spans="1:5" x14ac:dyDescent="0.2">
      <c r="A126" t="s">
        <v>4</v>
      </c>
      <c r="B126">
        <v>2</v>
      </c>
      <c r="C126">
        <v>2</v>
      </c>
      <c r="D126">
        <f>3/(0.002*10^-5)</f>
        <v>150000000</v>
      </c>
      <c r="E126" t="s">
        <v>19</v>
      </c>
    </row>
    <row r="127" spans="1:5" x14ac:dyDescent="0.2">
      <c r="A127" t="s">
        <v>4</v>
      </c>
      <c r="B127">
        <v>3</v>
      </c>
      <c r="C127">
        <v>2</v>
      </c>
      <c r="D127">
        <f>4/(0.002*10^-5)</f>
        <v>200000000</v>
      </c>
      <c r="E127" t="s">
        <v>19</v>
      </c>
    </row>
    <row r="128" spans="1:5" x14ac:dyDescent="0.2">
      <c r="A128" t="s">
        <v>5</v>
      </c>
      <c r="B128">
        <v>1</v>
      </c>
      <c r="C128">
        <v>2</v>
      </c>
      <c r="D128">
        <f>2/(0.002*10^-5)</f>
        <v>100000000</v>
      </c>
      <c r="E128" t="s">
        <v>19</v>
      </c>
    </row>
    <row r="129" spans="1:5" x14ac:dyDescent="0.2">
      <c r="A129" t="s">
        <v>5</v>
      </c>
      <c r="B129">
        <v>2</v>
      </c>
      <c r="C129">
        <v>2</v>
      </c>
      <c r="D129">
        <f>3/(0.002*10^-5)</f>
        <v>150000000</v>
      </c>
      <c r="E129" t="s">
        <v>19</v>
      </c>
    </row>
    <row r="130" spans="1:5" x14ac:dyDescent="0.2">
      <c r="A130" t="s">
        <v>5</v>
      </c>
      <c r="B130">
        <v>3</v>
      </c>
      <c r="C130">
        <v>2</v>
      </c>
      <c r="D130">
        <f>4/(0.002*10^-5)</f>
        <v>200000000</v>
      </c>
      <c r="E130" t="s">
        <v>19</v>
      </c>
    </row>
    <row r="131" spans="1:5" x14ac:dyDescent="0.2">
      <c r="A131" t="s">
        <v>6</v>
      </c>
      <c r="B131">
        <v>1</v>
      </c>
      <c r="C131">
        <v>2</v>
      </c>
      <c r="D131">
        <f>1/(0.002*10^-5)</f>
        <v>50000000</v>
      </c>
      <c r="E131" t="s">
        <v>19</v>
      </c>
    </row>
    <row r="132" spans="1:5" x14ac:dyDescent="0.2">
      <c r="A132" t="s">
        <v>6</v>
      </c>
      <c r="B132">
        <v>2</v>
      </c>
      <c r="C132">
        <v>2</v>
      </c>
      <c r="D132">
        <f>2/(0.002*10^-5)</f>
        <v>100000000</v>
      </c>
      <c r="E132" t="s">
        <v>19</v>
      </c>
    </row>
    <row r="133" spans="1:5" x14ac:dyDescent="0.2">
      <c r="A133" t="s">
        <v>6</v>
      </c>
      <c r="B133">
        <v>3</v>
      </c>
      <c r="C133">
        <v>2</v>
      </c>
      <c r="D133">
        <f>3/(0.002*10^-5)</f>
        <v>150000000</v>
      </c>
      <c r="E133" t="s">
        <v>19</v>
      </c>
    </row>
    <row r="134" spans="1:5" x14ac:dyDescent="0.2">
      <c r="A134" t="s">
        <v>7</v>
      </c>
      <c r="B134">
        <v>1</v>
      </c>
      <c r="C134">
        <v>2</v>
      </c>
      <c r="D134">
        <f>1/(0.002*10^-5)</f>
        <v>50000000</v>
      </c>
      <c r="E134" t="s">
        <v>19</v>
      </c>
    </row>
    <row r="135" spans="1:5" x14ac:dyDescent="0.2">
      <c r="A135" t="s">
        <v>7</v>
      </c>
      <c r="B135">
        <v>2</v>
      </c>
      <c r="C135">
        <v>2</v>
      </c>
      <c r="D135">
        <f>1/(0.002*10^-5)</f>
        <v>50000000</v>
      </c>
      <c r="E135" t="s">
        <v>19</v>
      </c>
    </row>
    <row r="136" spans="1:5" x14ac:dyDescent="0.2">
      <c r="A136" t="s">
        <v>7</v>
      </c>
      <c r="B136">
        <v>3</v>
      </c>
      <c r="C136">
        <v>2</v>
      </c>
      <c r="D136">
        <f>1/(0.002*10^-5)</f>
        <v>50000000</v>
      </c>
      <c r="E136" t="s">
        <v>19</v>
      </c>
    </row>
    <row r="137" spans="1:5" x14ac:dyDescent="0.2">
      <c r="A137" t="s">
        <v>8</v>
      </c>
      <c r="B137">
        <v>1</v>
      </c>
      <c r="C137">
        <v>2</v>
      </c>
      <c r="D137">
        <f>3/(0.002*10^-2)</f>
        <v>150000</v>
      </c>
      <c r="E137" t="s">
        <v>19</v>
      </c>
    </row>
    <row r="138" spans="1:5" x14ac:dyDescent="0.2">
      <c r="A138" t="s">
        <v>8</v>
      </c>
      <c r="B138">
        <v>2</v>
      </c>
      <c r="C138">
        <v>2</v>
      </c>
      <c r="D138">
        <f>2/(0.002*10^-2)</f>
        <v>99999.999999999985</v>
      </c>
      <c r="E138" t="s">
        <v>19</v>
      </c>
    </row>
    <row r="139" spans="1:5" x14ac:dyDescent="0.2">
      <c r="A139" t="s">
        <v>8</v>
      </c>
      <c r="B139">
        <v>3</v>
      </c>
      <c r="C139">
        <v>2</v>
      </c>
      <c r="D139">
        <f>1/(0.002*10^-2)</f>
        <v>49999.999999999993</v>
      </c>
      <c r="E139" t="s">
        <v>19</v>
      </c>
    </row>
    <row r="140" spans="1:5" x14ac:dyDescent="0.2">
      <c r="A140" t="s">
        <v>9</v>
      </c>
      <c r="B140">
        <v>1</v>
      </c>
      <c r="C140">
        <v>2</v>
      </c>
      <c r="D140">
        <f>2/(0.002*10^-5)</f>
        <v>100000000</v>
      </c>
      <c r="E140" t="s">
        <v>19</v>
      </c>
    </row>
    <row r="141" spans="1:5" x14ac:dyDescent="0.2">
      <c r="A141" t="s">
        <v>9</v>
      </c>
      <c r="B141">
        <v>2</v>
      </c>
      <c r="C141">
        <v>2</v>
      </c>
      <c r="D141">
        <f>4/(0.002*10^-5)</f>
        <v>200000000</v>
      </c>
      <c r="E141" t="s">
        <v>19</v>
      </c>
    </row>
    <row r="142" spans="1:5" x14ac:dyDescent="0.2">
      <c r="A142" t="s">
        <v>9</v>
      </c>
      <c r="B142">
        <v>3</v>
      </c>
      <c r="C142">
        <v>2</v>
      </c>
      <c r="D142">
        <f>5/(0.002*10^-5)</f>
        <v>250000000</v>
      </c>
      <c r="E142" t="s">
        <v>19</v>
      </c>
    </row>
    <row r="143" spans="1:5" x14ac:dyDescent="0.2">
      <c r="A143" t="s">
        <v>10</v>
      </c>
      <c r="B143">
        <v>1</v>
      </c>
      <c r="C143">
        <v>2</v>
      </c>
      <c r="D143">
        <f>3/(0.002*10^-5)</f>
        <v>150000000</v>
      </c>
      <c r="E143" t="s">
        <v>19</v>
      </c>
    </row>
    <row r="144" spans="1:5" x14ac:dyDescent="0.2">
      <c r="A144" t="s">
        <v>10</v>
      </c>
      <c r="B144">
        <v>2</v>
      </c>
      <c r="C144">
        <v>2</v>
      </c>
      <c r="D144">
        <f>2/(0.002*10^-5)</f>
        <v>100000000</v>
      </c>
      <c r="E144" t="s">
        <v>19</v>
      </c>
    </row>
    <row r="145" spans="1:5" x14ac:dyDescent="0.2">
      <c r="A145" t="s">
        <v>10</v>
      </c>
      <c r="B145">
        <v>3</v>
      </c>
      <c r="C145">
        <v>2</v>
      </c>
      <c r="D145">
        <f>1/(0.002*10^-5)</f>
        <v>50000000</v>
      </c>
      <c r="E145" t="s">
        <v>19</v>
      </c>
    </row>
    <row r="146" spans="1:5" x14ac:dyDescent="0.2">
      <c r="A146" t="s">
        <v>11</v>
      </c>
      <c r="B146">
        <v>1</v>
      </c>
      <c r="C146">
        <v>2</v>
      </c>
      <c r="D146">
        <f>2/(0.002*10^-5)</f>
        <v>100000000</v>
      </c>
      <c r="E146" t="s">
        <v>19</v>
      </c>
    </row>
    <row r="147" spans="1:5" x14ac:dyDescent="0.2">
      <c r="A147" t="s">
        <v>11</v>
      </c>
      <c r="B147">
        <v>2</v>
      </c>
      <c r="C147">
        <v>2</v>
      </c>
      <c r="D147">
        <f>5/(0.002*10^-5)</f>
        <v>250000000</v>
      </c>
      <c r="E147" t="s">
        <v>19</v>
      </c>
    </row>
    <row r="148" spans="1:5" x14ac:dyDescent="0.2">
      <c r="A148" t="s">
        <v>11</v>
      </c>
      <c r="B148">
        <v>3</v>
      </c>
      <c r="C148">
        <v>2</v>
      </c>
      <c r="D148">
        <f>7/(0.002*10^-5)</f>
        <v>350000000</v>
      </c>
      <c r="E148" t="s">
        <v>19</v>
      </c>
    </row>
    <row r="149" spans="1:5" x14ac:dyDescent="0.2">
      <c r="A149" t="s">
        <v>12</v>
      </c>
      <c r="B149">
        <v>1</v>
      </c>
      <c r="C149">
        <v>2</v>
      </c>
      <c r="D149">
        <f>2/(0.002*10^-5)</f>
        <v>100000000</v>
      </c>
      <c r="E149" t="s">
        <v>19</v>
      </c>
    </row>
    <row r="150" spans="1:5" x14ac:dyDescent="0.2">
      <c r="A150" t="s">
        <v>12</v>
      </c>
      <c r="B150">
        <v>2</v>
      </c>
      <c r="C150">
        <v>2</v>
      </c>
      <c r="D150">
        <f>1/(0.002*10^-5)</f>
        <v>50000000</v>
      </c>
      <c r="E150" t="s">
        <v>19</v>
      </c>
    </row>
    <row r="151" spans="1:5" x14ac:dyDescent="0.2">
      <c r="A151" t="s">
        <v>12</v>
      </c>
      <c r="B151">
        <v>3</v>
      </c>
      <c r="C151">
        <v>2</v>
      </c>
      <c r="D151">
        <f>1/(0.002*10^-5)</f>
        <v>50000000</v>
      </c>
      <c r="E151" t="s">
        <v>19</v>
      </c>
    </row>
    <row r="152" spans="1:5" x14ac:dyDescent="0.2">
      <c r="C152">
        <v>3</v>
      </c>
    </row>
    <row r="153" spans="1:5" x14ac:dyDescent="0.2">
      <c r="C153">
        <v>3</v>
      </c>
    </row>
    <row r="154" spans="1:5" x14ac:dyDescent="0.2">
      <c r="C154">
        <v>3</v>
      </c>
    </row>
    <row r="155" spans="1:5" x14ac:dyDescent="0.2">
      <c r="C155">
        <v>3</v>
      </c>
    </row>
    <row r="156" spans="1:5" x14ac:dyDescent="0.2">
      <c r="C156">
        <v>3</v>
      </c>
    </row>
    <row r="157" spans="1:5" x14ac:dyDescent="0.2">
      <c r="C157">
        <v>3</v>
      </c>
    </row>
    <row r="158" spans="1:5" x14ac:dyDescent="0.2">
      <c r="C158">
        <v>3</v>
      </c>
    </row>
    <row r="159" spans="1:5" x14ac:dyDescent="0.2">
      <c r="C159">
        <v>3</v>
      </c>
    </row>
    <row r="160" spans="1:5" x14ac:dyDescent="0.2">
      <c r="C160">
        <v>3</v>
      </c>
    </row>
    <row r="161" spans="3:3" x14ac:dyDescent="0.2">
      <c r="C161">
        <v>3</v>
      </c>
    </row>
    <row r="162" spans="3:3" x14ac:dyDescent="0.2">
      <c r="C162">
        <v>3</v>
      </c>
    </row>
    <row r="163" spans="3:3" x14ac:dyDescent="0.2">
      <c r="C163">
        <v>3</v>
      </c>
    </row>
    <row r="164" spans="3:3" x14ac:dyDescent="0.2">
      <c r="C164">
        <v>3</v>
      </c>
    </row>
    <row r="165" spans="3:3" x14ac:dyDescent="0.2">
      <c r="C165">
        <v>3</v>
      </c>
    </row>
    <row r="166" spans="3:3" x14ac:dyDescent="0.2">
      <c r="C166">
        <v>3</v>
      </c>
    </row>
    <row r="167" spans="3:3" x14ac:dyDescent="0.2">
      <c r="C167">
        <v>3</v>
      </c>
    </row>
    <row r="168" spans="3:3" x14ac:dyDescent="0.2">
      <c r="C168">
        <v>3</v>
      </c>
    </row>
    <row r="169" spans="3:3" x14ac:dyDescent="0.2">
      <c r="C169">
        <v>3</v>
      </c>
    </row>
    <row r="170" spans="3:3" x14ac:dyDescent="0.2">
      <c r="C170">
        <v>3</v>
      </c>
    </row>
    <row r="171" spans="3:3" x14ac:dyDescent="0.2">
      <c r="C171">
        <v>3</v>
      </c>
    </row>
    <row r="172" spans="3:3" x14ac:dyDescent="0.2">
      <c r="C172">
        <v>3</v>
      </c>
    </row>
    <row r="173" spans="3:3" x14ac:dyDescent="0.2">
      <c r="C173">
        <v>3</v>
      </c>
    </row>
    <row r="174" spans="3:3" x14ac:dyDescent="0.2">
      <c r="C174">
        <v>3</v>
      </c>
    </row>
    <row r="175" spans="3:3" x14ac:dyDescent="0.2">
      <c r="C175">
        <v>3</v>
      </c>
    </row>
    <row r="176" spans="3:3" x14ac:dyDescent="0.2">
      <c r="C176">
        <v>3</v>
      </c>
    </row>
    <row r="177" spans="3:3" x14ac:dyDescent="0.2">
      <c r="C177">
        <v>3</v>
      </c>
    </row>
    <row r="178" spans="3:3" x14ac:dyDescent="0.2">
      <c r="C178">
        <v>3</v>
      </c>
    </row>
    <row r="179" spans="3:3" x14ac:dyDescent="0.2">
      <c r="C179">
        <v>3</v>
      </c>
    </row>
    <row r="180" spans="3:3" x14ac:dyDescent="0.2">
      <c r="C180">
        <v>3</v>
      </c>
    </row>
    <row r="181" spans="3:3" x14ac:dyDescent="0.2">
      <c r="C181">
        <v>3</v>
      </c>
    </row>
    <row r="182" spans="3:3" x14ac:dyDescent="0.2">
      <c r="C182">
        <v>3</v>
      </c>
    </row>
    <row r="183" spans="3:3" x14ac:dyDescent="0.2">
      <c r="C183">
        <v>3</v>
      </c>
    </row>
    <row r="184" spans="3:3" x14ac:dyDescent="0.2">
      <c r="C184">
        <v>3</v>
      </c>
    </row>
    <row r="185" spans="3:3" x14ac:dyDescent="0.2">
      <c r="C185">
        <v>3</v>
      </c>
    </row>
    <row r="186" spans="3:3" x14ac:dyDescent="0.2">
      <c r="C186">
        <v>3</v>
      </c>
    </row>
    <row r="187" spans="3:3" x14ac:dyDescent="0.2">
      <c r="C187">
        <v>3</v>
      </c>
    </row>
    <row r="188" spans="3:3" x14ac:dyDescent="0.2">
      <c r="C188">
        <v>3</v>
      </c>
    </row>
    <row r="189" spans="3:3" x14ac:dyDescent="0.2">
      <c r="C189">
        <v>3</v>
      </c>
    </row>
    <row r="190" spans="3:3" x14ac:dyDescent="0.2">
      <c r="C190">
        <v>3</v>
      </c>
    </row>
    <row r="191" spans="3:3" x14ac:dyDescent="0.2">
      <c r="C191">
        <v>3</v>
      </c>
    </row>
    <row r="192" spans="3:3" x14ac:dyDescent="0.2">
      <c r="C192">
        <v>3</v>
      </c>
    </row>
    <row r="193" spans="3:3" x14ac:dyDescent="0.2">
      <c r="C193">
        <v>3</v>
      </c>
    </row>
    <row r="194" spans="3:3" x14ac:dyDescent="0.2">
      <c r="C194">
        <v>3</v>
      </c>
    </row>
    <row r="195" spans="3:3" x14ac:dyDescent="0.2">
      <c r="C195">
        <v>3</v>
      </c>
    </row>
    <row r="196" spans="3:3" x14ac:dyDescent="0.2">
      <c r="C196">
        <v>3</v>
      </c>
    </row>
    <row r="197" spans="3:3" x14ac:dyDescent="0.2">
      <c r="C197">
        <v>3</v>
      </c>
    </row>
    <row r="198" spans="3:3" x14ac:dyDescent="0.2">
      <c r="C198">
        <v>3</v>
      </c>
    </row>
    <row r="199" spans="3:3" x14ac:dyDescent="0.2">
      <c r="C199">
        <v>3</v>
      </c>
    </row>
    <row r="200" spans="3:3" x14ac:dyDescent="0.2">
      <c r="C200">
        <v>3</v>
      </c>
    </row>
    <row r="201" spans="3:3" x14ac:dyDescent="0.2">
      <c r="C201">
        <v>3</v>
      </c>
    </row>
    <row r="202" spans="3:3" x14ac:dyDescent="0.2">
      <c r="C202">
        <v>3</v>
      </c>
    </row>
    <row r="203" spans="3:3" x14ac:dyDescent="0.2">
      <c r="C203">
        <v>3</v>
      </c>
    </row>
    <row r="204" spans="3:3" x14ac:dyDescent="0.2">
      <c r="C204">
        <v>3</v>
      </c>
    </row>
    <row r="205" spans="3:3" x14ac:dyDescent="0.2">
      <c r="C205">
        <v>3</v>
      </c>
    </row>
    <row r="206" spans="3:3" x14ac:dyDescent="0.2">
      <c r="C206">
        <v>3</v>
      </c>
    </row>
    <row r="207" spans="3:3" x14ac:dyDescent="0.2">
      <c r="C207">
        <v>3</v>
      </c>
    </row>
    <row r="208" spans="3:3" x14ac:dyDescent="0.2">
      <c r="C208">
        <v>3</v>
      </c>
    </row>
    <row r="209" spans="3:3" x14ac:dyDescent="0.2">
      <c r="C209">
        <v>3</v>
      </c>
    </row>
    <row r="210" spans="3:3" x14ac:dyDescent="0.2">
      <c r="C210">
        <v>3</v>
      </c>
    </row>
    <row r="211" spans="3:3" x14ac:dyDescent="0.2">
      <c r="C211">
        <v>3</v>
      </c>
    </row>
    <row r="212" spans="3:3" x14ac:dyDescent="0.2">
      <c r="C212">
        <v>3</v>
      </c>
    </row>
    <row r="213" spans="3:3" x14ac:dyDescent="0.2">
      <c r="C213">
        <v>3</v>
      </c>
    </row>
    <row r="214" spans="3:3" x14ac:dyDescent="0.2">
      <c r="C214">
        <v>3</v>
      </c>
    </row>
    <row r="215" spans="3:3" x14ac:dyDescent="0.2">
      <c r="C215">
        <v>3</v>
      </c>
    </row>
    <row r="216" spans="3:3" x14ac:dyDescent="0.2">
      <c r="C216">
        <v>3</v>
      </c>
    </row>
    <row r="217" spans="3:3" x14ac:dyDescent="0.2">
      <c r="C217">
        <v>3</v>
      </c>
    </row>
    <row r="218" spans="3:3" x14ac:dyDescent="0.2">
      <c r="C218">
        <v>3</v>
      </c>
    </row>
    <row r="219" spans="3:3" x14ac:dyDescent="0.2">
      <c r="C219">
        <v>3</v>
      </c>
    </row>
    <row r="220" spans="3:3" x14ac:dyDescent="0.2">
      <c r="C220">
        <v>3</v>
      </c>
    </row>
    <row r="221" spans="3:3" x14ac:dyDescent="0.2">
      <c r="C221">
        <v>3</v>
      </c>
    </row>
    <row r="222" spans="3:3" x14ac:dyDescent="0.2">
      <c r="C222">
        <v>3</v>
      </c>
    </row>
    <row r="223" spans="3:3" x14ac:dyDescent="0.2">
      <c r="C223">
        <v>3</v>
      </c>
    </row>
    <row r="224" spans="3:3" x14ac:dyDescent="0.2">
      <c r="C224">
        <v>4</v>
      </c>
    </row>
    <row r="225" spans="3:3" x14ac:dyDescent="0.2">
      <c r="C225">
        <v>4</v>
      </c>
    </row>
    <row r="226" spans="3:3" x14ac:dyDescent="0.2">
      <c r="C226">
        <v>4</v>
      </c>
    </row>
    <row r="227" spans="3:3" x14ac:dyDescent="0.2">
      <c r="C227">
        <v>4</v>
      </c>
    </row>
    <row r="228" spans="3:3" x14ac:dyDescent="0.2">
      <c r="C228">
        <v>4</v>
      </c>
    </row>
    <row r="229" spans="3:3" x14ac:dyDescent="0.2">
      <c r="C229">
        <v>4</v>
      </c>
    </row>
    <row r="230" spans="3:3" x14ac:dyDescent="0.2">
      <c r="C230">
        <v>4</v>
      </c>
    </row>
    <row r="231" spans="3:3" x14ac:dyDescent="0.2">
      <c r="C231">
        <v>4</v>
      </c>
    </row>
    <row r="232" spans="3:3" x14ac:dyDescent="0.2">
      <c r="C232">
        <v>4</v>
      </c>
    </row>
    <row r="233" spans="3:3" x14ac:dyDescent="0.2">
      <c r="C233">
        <v>4</v>
      </c>
    </row>
    <row r="234" spans="3:3" x14ac:dyDescent="0.2">
      <c r="C234">
        <v>4</v>
      </c>
    </row>
    <row r="235" spans="3:3" x14ac:dyDescent="0.2">
      <c r="C235">
        <v>4</v>
      </c>
    </row>
    <row r="236" spans="3:3" x14ac:dyDescent="0.2">
      <c r="C236">
        <v>4</v>
      </c>
    </row>
    <row r="237" spans="3:3" x14ac:dyDescent="0.2">
      <c r="C237">
        <v>4</v>
      </c>
    </row>
    <row r="238" spans="3:3" x14ac:dyDescent="0.2">
      <c r="C238">
        <v>4</v>
      </c>
    </row>
    <row r="239" spans="3:3" x14ac:dyDescent="0.2">
      <c r="C239">
        <v>4</v>
      </c>
    </row>
    <row r="240" spans="3:3" x14ac:dyDescent="0.2">
      <c r="C240">
        <v>4</v>
      </c>
    </row>
    <row r="241" spans="3:3" x14ac:dyDescent="0.2">
      <c r="C241">
        <v>4</v>
      </c>
    </row>
    <row r="242" spans="3:3" x14ac:dyDescent="0.2">
      <c r="C242">
        <v>4</v>
      </c>
    </row>
    <row r="243" spans="3:3" x14ac:dyDescent="0.2">
      <c r="C243">
        <v>4</v>
      </c>
    </row>
    <row r="244" spans="3:3" x14ac:dyDescent="0.2">
      <c r="C244">
        <v>4</v>
      </c>
    </row>
    <row r="245" spans="3:3" x14ac:dyDescent="0.2">
      <c r="C245">
        <v>4</v>
      </c>
    </row>
    <row r="246" spans="3:3" x14ac:dyDescent="0.2">
      <c r="C246">
        <v>4</v>
      </c>
    </row>
    <row r="247" spans="3:3" x14ac:dyDescent="0.2">
      <c r="C247">
        <v>4</v>
      </c>
    </row>
    <row r="248" spans="3:3" x14ac:dyDescent="0.2">
      <c r="C248">
        <v>4</v>
      </c>
    </row>
    <row r="249" spans="3:3" x14ac:dyDescent="0.2">
      <c r="C249">
        <v>4</v>
      </c>
    </row>
    <row r="250" spans="3:3" x14ac:dyDescent="0.2">
      <c r="C250">
        <v>4</v>
      </c>
    </row>
    <row r="251" spans="3:3" x14ac:dyDescent="0.2">
      <c r="C251">
        <v>4</v>
      </c>
    </row>
    <row r="252" spans="3:3" x14ac:dyDescent="0.2">
      <c r="C252">
        <v>4</v>
      </c>
    </row>
    <row r="253" spans="3:3" x14ac:dyDescent="0.2">
      <c r="C253">
        <v>4</v>
      </c>
    </row>
    <row r="254" spans="3:3" x14ac:dyDescent="0.2">
      <c r="C254">
        <v>4</v>
      </c>
    </row>
    <row r="255" spans="3:3" x14ac:dyDescent="0.2">
      <c r="C255">
        <v>4</v>
      </c>
    </row>
    <row r="256" spans="3:3" x14ac:dyDescent="0.2">
      <c r="C256">
        <v>4</v>
      </c>
    </row>
    <row r="257" spans="3:3" x14ac:dyDescent="0.2">
      <c r="C257">
        <v>4</v>
      </c>
    </row>
    <row r="258" spans="3:3" x14ac:dyDescent="0.2">
      <c r="C258">
        <v>4</v>
      </c>
    </row>
    <row r="259" spans="3:3" x14ac:dyDescent="0.2">
      <c r="C259">
        <v>4</v>
      </c>
    </row>
    <row r="260" spans="3:3" x14ac:dyDescent="0.2">
      <c r="C260">
        <v>4</v>
      </c>
    </row>
    <row r="261" spans="3:3" x14ac:dyDescent="0.2">
      <c r="C261">
        <v>4</v>
      </c>
    </row>
    <row r="262" spans="3:3" x14ac:dyDescent="0.2">
      <c r="C262">
        <v>4</v>
      </c>
    </row>
    <row r="263" spans="3:3" x14ac:dyDescent="0.2">
      <c r="C263">
        <v>4</v>
      </c>
    </row>
    <row r="264" spans="3:3" x14ac:dyDescent="0.2">
      <c r="C264">
        <v>4</v>
      </c>
    </row>
    <row r="265" spans="3:3" x14ac:dyDescent="0.2">
      <c r="C265">
        <v>4</v>
      </c>
    </row>
    <row r="266" spans="3:3" x14ac:dyDescent="0.2">
      <c r="C266">
        <v>4</v>
      </c>
    </row>
    <row r="267" spans="3:3" x14ac:dyDescent="0.2">
      <c r="C267">
        <v>4</v>
      </c>
    </row>
    <row r="268" spans="3:3" x14ac:dyDescent="0.2">
      <c r="C268">
        <v>4</v>
      </c>
    </row>
    <row r="269" spans="3:3" x14ac:dyDescent="0.2">
      <c r="C269">
        <v>4</v>
      </c>
    </row>
    <row r="270" spans="3:3" x14ac:dyDescent="0.2">
      <c r="C270">
        <v>4</v>
      </c>
    </row>
    <row r="271" spans="3:3" x14ac:dyDescent="0.2">
      <c r="C271">
        <v>4</v>
      </c>
    </row>
    <row r="272" spans="3:3" x14ac:dyDescent="0.2">
      <c r="C272">
        <v>4</v>
      </c>
    </row>
    <row r="273" spans="3:3" x14ac:dyDescent="0.2">
      <c r="C273">
        <v>4</v>
      </c>
    </row>
    <row r="274" spans="3:3" x14ac:dyDescent="0.2">
      <c r="C274">
        <v>4</v>
      </c>
    </row>
    <row r="275" spans="3:3" x14ac:dyDescent="0.2">
      <c r="C275">
        <v>4</v>
      </c>
    </row>
    <row r="276" spans="3:3" x14ac:dyDescent="0.2">
      <c r="C276">
        <v>4</v>
      </c>
    </row>
    <row r="277" spans="3:3" x14ac:dyDescent="0.2">
      <c r="C277">
        <v>4</v>
      </c>
    </row>
    <row r="278" spans="3:3" x14ac:dyDescent="0.2">
      <c r="C278">
        <v>4</v>
      </c>
    </row>
    <row r="279" spans="3:3" x14ac:dyDescent="0.2">
      <c r="C279">
        <v>4</v>
      </c>
    </row>
    <row r="280" spans="3:3" x14ac:dyDescent="0.2">
      <c r="C280">
        <v>4</v>
      </c>
    </row>
    <row r="281" spans="3:3" x14ac:dyDescent="0.2">
      <c r="C281">
        <v>4</v>
      </c>
    </row>
    <row r="282" spans="3:3" x14ac:dyDescent="0.2">
      <c r="C282">
        <v>4</v>
      </c>
    </row>
    <row r="283" spans="3:3" x14ac:dyDescent="0.2">
      <c r="C283">
        <v>4</v>
      </c>
    </row>
    <row r="284" spans="3:3" x14ac:dyDescent="0.2">
      <c r="C284">
        <v>4</v>
      </c>
    </row>
    <row r="285" spans="3:3" x14ac:dyDescent="0.2">
      <c r="C285">
        <v>4</v>
      </c>
    </row>
    <row r="286" spans="3:3" x14ac:dyDescent="0.2">
      <c r="C286">
        <v>4</v>
      </c>
    </row>
    <row r="287" spans="3:3" x14ac:dyDescent="0.2">
      <c r="C287">
        <v>4</v>
      </c>
    </row>
    <row r="288" spans="3:3" x14ac:dyDescent="0.2">
      <c r="C288">
        <v>4</v>
      </c>
    </row>
    <row r="289" spans="3:3" x14ac:dyDescent="0.2">
      <c r="C289">
        <v>4</v>
      </c>
    </row>
    <row r="290" spans="3:3" x14ac:dyDescent="0.2">
      <c r="C290">
        <v>4</v>
      </c>
    </row>
    <row r="291" spans="3:3" x14ac:dyDescent="0.2">
      <c r="C291">
        <v>4</v>
      </c>
    </row>
    <row r="292" spans="3:3" x14ac:dyDescent="0.2">
      <c r="C292">
        <v>4</v>
      </c>
    </row>
    <row r="293" spans="3:3" x14ac:dyDescent="0.2">
      <c r="C293">
        <v>4</v>
      </c>
    </row>
    <row r="294" spans="3:3" x14ac:dyDescent="0.2">
      <c r="C294">
        <v>4</v>
      </c>
    </row>
    <row r="295" spans="3:3" x14ac:dyDescent="0.2">
      <c r="C295">
        <v>4</v>
      </c>
    </row>
    <row r="296" spans="3:3" x14ac:dyDescent="0.2">
      <c r="C296">
        <v>5</v>
      </c>
    </row>
    <row r="297" spans="3:3" x14ac:dyDescent="0.2">
      <c r="C297">
        <v>5</v>
      </c>
    </row>
    <row r="298" spans="3:3" x14ac:dyDescent="0.2">
      <c r="C298">
        <v>5</v>
      </c>
    </row>
    <row r="299" spans="3:3" x14ac:dyDescent="0.2">
      <c r="C299">
        <v>5</v>
      </c>
    </row>
    <row r="300" spans="3:3" x14ac:dyDescent="0.2">
      <c r="C300">
        <v>5</v>
      </c>
    </row>
    <row r="301" spans="3:3" x14ac:dyDescent="0.2">
      <c r="C301">
        <v>5</v>
      </c>
    </row>
    <row r="302" spans="3:3" x14ac:dyDescent="0.2">
      <c r="C302">
        <v>5</v>
      </c>
    </row>
    <row r="303" spans="3:3" x14ac:dyDescent="0.2">
      <c r="C303">
        <v>5</v>
      </c>
    </row>
    <row r="304" spans="3:3" x14ac:dyDescent="0.2">
      <c r="C304">
        <v>5</v>
      </c>
    </row>
    <row r="305" spans="3:3" x14ac:dyDescent="0.2">
      <c r="C305">
        <v>5</v>
      </c>
    </row>
    <row r="306" spans="3:3" x14ac:dyDescent="0.2">
      <c r="C306">
        <v>5</v>
      </c>
    </row>
    <row r="307" spans="3:3" x14ac:dyDescent="0.2">
      <c r="C307">
        <v>5</v>
      </c>
    </row>
    <row r="308" spans="3:3" x14ac:dyDescent="0.2">
      <c r="C308">
        <v>5</v>
      </c>
    </row>
    <row r="309" spans="3:3" x14ac:dyDescent="0.2">
      <c r="C309">
        <v>5</v>
      </c>
    </row>
    <row r="310" spans="3:3" x14ac:dyDescent="0.2">
      <c r="C310">
        <v>5</v>
      </c>
    </row>
    <row r="311" spans="3:3" x14ac:dyDescent="0.2">
      <c r="C311">
        <v>5</v>
      </c>
    </row>
    <row r="312" spans="3:3" x14ac:dyDescent="0.2">
      <c r="C312">
        <v>5</v>
      </c>
    </row>
    <row r="313" spans="3:3" x14ac:dyDescent="0.2">
      <c r="C313">
        <v>5</v>
      </c>
    </row>
    <row r="314" spans="3:3" x14ac:dyDescent="0.2">
      <c r="C314">
        <v>5</v>
      </c>
    </row>
    <row r="315" spans="3:3" x14ac:dyDescent="0.2">
      <c r="C315">
        <v>5</v>
      </c>
    </row>
    <row r="316" spans="3:3" x14ac:dyDescent="0.2">
      <c r="C316">
        <v>5</v>
      </c>
    </row>
    <row r="317" spans="3:3" x14ac:dyDescent="0.2">
      <c r="C317">
        <v>5</v>
      </c>
    </row>
    <row r="318" spans="3:3" x14ac:dyDescent="0.2">
      <c r="C318">
        <v>5</v>
      </c>
    </row>
    <row r="319" spans="3:3" x14ac:dyDescent="0.2">
      <c r="C319">
        <v>5</v>
      </c>
    </row>
    <row r="320" spans="3:3" x14ac:dyDescent="0.2">
      <c r="C320">
        <v>5</v>
      </c>
    </row>
    <row r="321" spans="3:3" x14ac:dyDescent="0.2">
      <c r="C321">
        <v>5</v>
      </c>
    </row>
    <row r="322" spans="3:3" x14ac:dyDescent="0.2">
      <c r="C322">
        <v>5</v>
      </c>
    </row>
    <row r="323" spans="3:3" x14ac:dyDescent="0.2">
      <c r="C323">
        <v>5</v>
      </c>
    </row>
    <row r="324" spans="3:3" x14ac:dyDescent="0.2">
      <c r="C324">
        <v>5</v>
      </c>
    </row>
    <row r="325" spans="3:3" x14ac:dyDescent="0.2">
      <c r="C325">
        <v>5</v>
      </c>
    </row>
    <row r="326" spans="3:3" x14ac:dyDescent="0.2">
      <c r="C326">
        <v>5</v>
      </c>
    </row>
    <row r="327" spans="3:3" x14ac:dyDescent="0.2">
      <c r="C327">
        <v>5</v>
      </c>
    </row>
    <row r="328" spans="3:3" x14ac:dyDescent="0.2">
      <c r="C328">
        <v>5</v>
      </c>
    </row>
    <row r="329" spans="3:3" x14ac:dyDescent="0.2">
      <c r="C329">
        <v>5</v>
      </c>
    </row>
    <row r="330" spans="3:3" x14ac:dyDescent="0.2">
      <c r="C330">
        <v>5</v>
      </c>
    </row>
    <row r="331" spans="3:3" x14ac:dyDescent="0.2">
      <c r="C331">
        <v>5</v>
      </c>
    </row>
    <row r="332" spans="3:3" x14ac:dyDescent="0.2">
      <c r="C332">
        <v>5</v>
      </c>
    </row>
    <row r="333" spans="3:3" x14ac:dyDescent="0.2">
      <c r="C333">
        <v>5</v>
      </c>
    </row>
    <row r="334" spans="3:3" x14ac:dyDescent="0.2">
      <c r="C334">
        <v>5</v>
      </c>
    </row>
    <row r="335" spans="3:3" x14ac:dyDescent="0.2">
      <c r="C335">
        <v>5</v>
      </c>
    </row>
    <row r="336" spans="3:3" x14ac:dyDescent="0.2">
      <c r="C336">
        <v>5</v>
      </c>
    </row>
    <row r="337" spans="3:3" x14ac:dyDescent="0.2">
      <c r="C337">
        <v>5</v>
      </c>
    </row>
    <row r="338" spans="3:3" x14ac:dyDescent="0.2">
      <c r="C338">
        <v>5</v>
      </c>
    </row>
    <row r="339" spans="3:3" x14ac:dyDescent="0.2">
      <c r="C339">
        <v>5</v>
      </c>
    </row>
    <row r="340" spans="3:3" x14ac:dyDescent="0.2">
      <c r="C340">
        <v>5</v>
      </c>
    </row>
    <row r="341" spans="3:3" x14ac:dyDescent="0.2">
      <c r="C341">
        <v>5</v>
      </c>
    </row>
    <row r="342" spans="3:3" x14ac:dyDescent="0.2">
      <c r="C342">
        <v>5</v>
      </c>
    </row>
    <row r="343" spans="3:3" x14ac:dyDescent="0.2">
      <c r="C343">
        <v>5</v>
      </c>
    </row>
    <row r="344" spans="3:3" x14ac:dyDescent="0.2">
      <c r="C344">
        <v>5</v>
      </c>
    </row>
    <row r="345" spans="3:3" x14ac:dyDescent="0.2">
      <c r="C345">
        <v>5</v>
      </c>
    </row>
    <row r="346" spans="3:3" x14ac:dyDescent="0.2">
      <c r="C346">
        <v>5</v>
      </c>
    </row>
    <row r="347" spans="3:3" x14ac:dyDescent="0.2">
      <c r="C347">
        <v>5</v>
      </c>
    </row>
    <row r="348" spans="3:3" x14ac:dyDescent="0.2">
      <c r="C348">
        <v>5</v>
      </c>
    </row>
    <row r="349" spans="3:3" x14ac:dyDescent="0.2">
      <c r="C349">
        <v>5</v>
      </c>
    </row>
    <row r="350" spans="3:3" x14ac:dyDescent="0.2">
      <c r="C350">
        <v>5</v>
      </c>
    </row>
    <row r="351" spans="3:3" x14ac:dyDescent="0.2">
      <c r="C351">
        <v>5</v>
      </c>
    </row>
    <row r="352" spans="3:3" x14ac:dyDescent="0.2">
      <c r="C352">
        <v>5</v>
      </c>
    </row>
    <row r="353" spans="3:3" x14ac:dyDescent="0.2">
      <c r="C353">
        <v>5</v>
      </c>
    </row>
    <row r="354" spans="3:3" x14ac:dyDescent="0.2">
      <c r="C354">
        <v>5</v>
      </c>
    </row>
    <row r="355" spans="3:3" x14ac:dyDescent="0.2">
      <c r="C355">
        <v>5</v>
      </c>
    </row>
    <row r="356" spans="3:3" x14ac:dyDescent="0.2">
      <c r="C356">
        <v>5</v>
      </c>
    </row>
    <row r="357" spans="3:3" x14ac:dyDescent="0.2">
      <c r="C357">
        <v>5</v>
      </c>
    </row>
    <row r="358" spans="3:3" x14ac:dyDescent="0.2">
      <c r="C358">
        <v>5</v>
      </c>
    </row>
    <row r="359" spans="3:3" x14ac:dyDescent="0.2">
      <c r="C359">
        <v>5</v>
      </c>
    </row>
    <row r="360" spans="3:3" x14ac:dyDescent="0.2">
      <c r="C360">
        <v>5</v>
      </c>
    </row>
    <row r="361" spans="3:3" x14ac:dyDescent="0.2">
      <c r="C361">
        <v>5</v>
      </c>
    </row>
    <row r="362" spans="3:3" x14ac:dyDescent="0.2">
      <c r="C362">
        <v>5</v>
      </c>
    </row>
    <row r="363" spans="3:3" x14ac:dyDescent="0.2">
      <c r="C363">
        <v>5</v>
      </c>
    </row>
    <row r="364" spans="3:3" x14ac:dyDescent="0.2">
      <c r="C364">
        <v>5</v>
      </c>
    </row>
    <row r="365" spans="3:3" x14ac:dyDescent="0.2">
      <c r="C365">
        <v>5</v>
      </c>
    </row>
    <row r="366" spans="3:3" x14ac:dyDescent="0.2">
      <c r="C366">
        <v>5</v>
      </c>
    </row>
    <row r="367" spans="3:3" x14ac:dyDescent="0.2">
      <c r="C367">
        <v>5</v>
      </c>
    </row>
    <row r="368" spans="3:3" x14ac:dyDescent="0.2">
      <c r="C368">
        <v>10</v>
      </c>
    </row>
    <row r="369" spans="3:3" x14ac:dyDescent="0.2">
      <c r="C369">
        <v>10</v>
      </c>
    </row>
    <row r="370" spans="3:3" x14ac:dyDescent="0.2">
      <c r="C370">
        <v>10</v>
      </c>
    </row>
    <row r="371" spans="3:3" x14ac:dyDescent="0.2">
      <c r="C371">
        <v>10</v>
      </c>
    </row>
    <row r="372" spans="3:3" x14ac:dyDescent="0.2">
      <c r="C372">
        <v>10</v>
      </c>
    </row>
    <row r="373" spans="3:3" x14ac:dyDescent="0.2">
      <c r="C373">
        <v>10</v>
      </c>
    </row>
    <row r="374" spans="3:3" x14ac:dyDescent="0.2">
      <c r="C374">
        <v>10</v>
      </c>
    </row>
    <row r="375" spans="3:3" x14ac:dyDescent="0.2">
      <c r="C375">
        <v>10</v>
      </c>
    </row>
    <row r="376" spans="3:3" x14ac:dyDescent="0.2">
      <c r="C376">
        <v>10</v>
      </c>
    </row>
    <row r="377" spans="3:3" x14ac:dyDescent="0.2">
      <c r="C377">
        <v>10</v>
      </c>
    </row>
    <row r="378" spans="3:3" x14ac:dyDescent="0.2">
      <c r="C378">
        <v>10</v>
      </c>
    </row>
    <row r="379" spans="3:3" x14ac:dyDescent="0.2">
      <c r="C379">
        <v>10</v>
      </c>
    </row>
    <row r="380" spans="3:3" x14ac:dyDescent="0.2">
      <c r="C380">
        <v>10</v>
      </c>
    </row>
    <row r="381" spans="3:3" x14ac:dyDescent="0.2">
      <c r="C381">
        <v>10</v>
      </c>
    </row>
    <row r="382" spans="3:3" x14ac:dyDescent="0.2">
      <c r="C382">
        <v>10</v>
      </c>
    </row>
    <row r="383" spans="3:3" x14ac:dyDescent="0.2">
      <c r="C383">
        <v>10</v>
      </c>
    </row>
    <row r="384" spans="3:3" x14ac:dyDescent="0.2">
      <c r="C384">
        <v>10</v>
      </c>
    </row>
    <row r="385" spans="3:3" x14ac:dyDescent="0.2">
      <c r="C385">
        <v>10</v>
      </c>
    </row>
    <row r="386" spans="3:3" x14ac:dyDescent="0.2">
      <c r="C386">
        <v>10</v>
      </c>
    </row>
    <row r="387" spans="3:3" x14ac:dyDescent="0.2">
      <c r="C387">
        <v>10</v>
      </c>
    </row>
    <row r="388" spans="3:3" x14ac:dyDescent="0.2">
      <c r="C388">
        <v>10</v>
      </c>
    </row>
    <row r="389" spans="3:3" x14ac:dyDescent="0.2">
      <c r="C389">
        <v>10</v>
      </c>
    </row>
    <row r="390" spans="3:3" x14ac:dyDescent="0.2">
      <c r="C390">
        <v>10</v>
      </c>
    </row>
    <row r="391" spans="3:3" x14ac:dyDescent="0.2">
      <c r="C391">
        <v>10</v>
      </c>
    </row>
    <row r="392" spans="3:3" x14ac:dyDescent="0.2">
      <c r="C392">
        <v>10</v>
      </c>
    </row>
    <row r="393" spans="3:3" x14ac:dyDescent="0.2">
      <c r="C393">
        <v>10</v>
      </c>
    </row>
    <row r="394" spans="3:3" x14ac:dyDescent="0.2">
      <c r="C394">
        <v>10</v>
      </c>
    </row>
    <row r="395" spans="3:3" x14ac:dyDescent="0.2">
      <c r="C395">
        <v>10</v>
      </c>
    </row>
    <row r="396" spans="3:3" x14ac:dyDescent="0.2">
      <c r="C396">
        <v>10</v>
      </c>
    </row>
    <row r="397" spans="3:3" x14ac:dyDescent="0.2">
      <c r="C397">
        <v>10</v>
      </c>
    </row>
    <row r="398" spans="3:3" x14ac:dyDescent="0.2">
      <c r="C398">
        <v>10</v>
      </c>
    </row>
    <row r="399" spans="3:3" x14ac:dyDescent="0.2">
      <c r="C399">
        <v>10</v>
      </c>
    </row>
    <row r="400" spans="3:3" x14ac:dyDescent="0.2">
      <c r="C400">
        <v>10</v>
      </c>
    </row>
    <row r="401" spans="3:3" x14ac:dyDescent="0.2">
      <c r="C401">
        <v>10</v>
      </c>
    </row>
    <row r="402" spans="3:3" x14ac:dyDescent="0.2">
      <c r="C402">
        <v>10</v>
      </c>
    </row>
    <row r="403" spans="3:3" x14ac:dyDescent="0.2">
      <c r="C403">
        <v>10</v>
      </c>
    </row>
    <row r="404" spans="3:3" x14ac:dyDescent="0.2">
      <c r="C404">
        <v>10</v>
      </c>
    </row>
    <row r="405" spans="3:3" x14ac:dyDescent="0.2">
      <c r="C405">
        <v>10</v>
      </c>
    </row>
    <row r="406" spans="3:3" x14ac:dyDescent="0.2">
      <c r="C406">
        <v>10</v>
      </c>
    </row>
    <row r="407" spans="3:3" x14ac:dyDescent="0.2">
      <c r="C407">
        <v>10</v>
      </c>
    </row>
    <row r="408" spans="3:3" x14ac:dyDescent="0.2">
      <c r="C408">
        <v>10</v>
      </c>
    </row>
    <row r="409" spans="3:3" x14ac:dyDescent="0.2">
      <c r="C409">
        <v>10</v>
      </c>
    </row>
    <row r="410" spans="3:3" x14ac:dyDescent="0.2">
      <c r="C410">
        <v>10</v>
      </c>
    </row>
    <row r="411" spans="3:3" x14ac:dyDescent="0.2">
      <c r="C411">
        <v>10</v>
      </c>
    </row>
    <row r="412" spans="3:3" x14ac:dyDescent="0.2">
      <c r="C412">
        <v>10</v>
      </c>
    </row>
    <row r="413" spans="3:3" x14ac:dyDescent="0.2">
      <c r="C413">
        <v>10</v>
      </c>
    </row>
    <row r="414" spans="3:3" x14ac:dyDescent="0.2">
      <c r="C414">
        <v>10</v>
      </c>
    </row>
    <row r="415" spans="3:3" x14ac:dyDescent="0.2">
      <c r="C415">
        <v>10</v>
      </c>
    </row>
    <row r="416" spans="3:3" x14ac:dyDescent="0.2">
      <c r="C416">
        <v>10</v>
      </c>
    </row>
    <row r="417" spans="3:3" x14ac:dyDescent="0.2">
      <c r="C417">
        <v>10</v>
      </c>
    </row>
    <row r="418" spans="3:3" x14ac:dyDescent="0.2">
      <c r="C418">
        <v>10</v>
      </c>
    </row>
    <row r="419" spans="3:3" x14ac:dyDescent="0.2">
      <c r="C419">
        <v>10</v>
      </c>
    </row>
    <row r="420" spans="3:3" x14ac:dyDescent="0.2">
      <c r="C420">
        <v>10</v>
      </c>
    </row>
    <row r="421" spans="3:3" x14ac:dyDescent="0.2">
      <c r="C421">
        <v>10</v>
      </c>
    </row>
    <row r="422" spans="3:3" x14ac:dyDescent="0.2">
      <c r="C422">
        <v>10</v>
      </c>
    </row>
    <row r="423" spans="3:3" x14ac:dyDescent="0.2">
      <c r="C423">
        <v>10</v>
      </c>
    </row>
    <row r="424" spans="3:3" x14ac:dyDescent="0.2">
      <c r="C424">
        <v>10</v>
      </c>
    </row>
    <row r="425" spans="3:3" x14ac:dyDescent="0.2">
      <c r="C425">
        <v>10</v>
      </c>
    </row>
    <row r="426" spans="3:3" x14ac:dyDescent="0.2">
      <c r="C426">
        <v>10</v>
      </c>
    </row>
    <row r="427" spans="3:3" x14ac:dyDescent="0.2">
      <c r="C427">
        <v>10</v>
      </c>
    </row>
    <row r="428" spans="3:3" x14ac:dyDescent="0.2">
      <c r="C428">
        <v>10</v>
      </c>
    </row>
    <row r="429" spans="3:3" x14ac:dyDescent="0.2">
      <c r="C429">
        <v>10</v>
      </c>
    </row>
    <row r="430" spans="3:3" x14ac:dyDescent="0.2">
      <c r="C430">
        <v>10</v>
      </c>
    </row>
    <row r="431" spans="3:3" x14ac:dyDescent="0.2">
      <c r="C431">
        <v>10</v>
      </c>
    </row>
    <row r="432" spans="3:3" x14ac:dyDescent="0.2">
      <c r="C432">
        <v>10</v>
      </c>
    </row>
    <row r="433" spans="3:3" x14ac:dyDescent="0.2">
      <c r="C433">
        <v>10</v>
      </c>
    </row>
    <row r="434" spans="3:3" x14ac:dyDescent="0.2">
      <c r="C434">
        <v>10</v>
      </c>
    </row>
    <row r="435" spans="3:3" x14ac:dyDescent="0.2">
      <c r="C435">
        <v>10</v>
      </c>
    </row>
    <row r="436" spans="3:3" x14ac:dyDescent="0.2">
      <c r="C436">
        <v>10</v>
      </c>
    </row>
    <row r="437" spans="3:3" x14ac:dyDescent="0.2">
      <c r="C437">
        <v>10</v>
      </c>
    </row>
    <row r="438" spans="3:3" x14ac:dyDescent="0.2">
      <c r="C438">
        <v>10</v>
      </c>
    </row>
    <row r="439" spans="3:3" x14ac:dyDescent="0.2">
      <c r="C439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F57B5-BFDB-8F43-B7CF-8990312F9F60}">
  <dimension ref="A1:E337"/>
  <sheetViews>
    <sheetView workbookViewId="0">
      <selection activeCell="G37" sqref="G37:M52"/>
    </sheetView>
  </sheetViews>
  <sheetFormatPr baseColWidth="10" defaultRowHeight="16" x14ac:dyDescent="0.2"/>
  <cols>
    <col min="4" max="4" width="11.1640625" bestFit="1" customWidth="1"/>
    <col min="8" max="11" width="11.1640625" bestFit="1" customWidth="1"/>
  </cols>
  <sheetData>
    <row r="1" spans="1:5" x14ac:dyDescent="0.2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2">
      <c r="A2" t="s">
        <v>21</v>
      </c>
      <c r="B2">
        <v>1</v>
      </c>
      <c r="C2">
        <v>1</v>
      </c>
      <c r="D2">
        <f>3/(0.002*10^-4)</f>
        <v>14999999.999999998</v>
      </c>
      <c r="E2" t="s">
        <v>18</v>
      </c>
    </row>
    <row r="3" spans="1:5" x14ac:dyDescent="0.2">
      <c r="A3" t="s">
        <v>21</v>
      </c>
      <c r="B3">
        <v>2</v>
      </c>
      <c r="C3">
        <v>1</v>
      </c>
      <c r="D3">
        <f>1/(0.002*10^-4)</f>
        <v>5000000</v>
      </c>
      <c r="E3" t="s">
        <v>18</v>
      </c>
    </row>
    <row r="4" spans="1:5" x14ac:dyDescent="0.2">
      <c r="A4" t="s">
        <v>21</v>
      </c>
      <c r="B4">
        <v>3</v>
      </c>
      <c r="C4">
        <v>1</v>
      </c>
      <c r="D4">
        <f>1/(0.002*10^-4)</f>
        <v>5000000</v>
      </c>
      <c r="E4" t="s">
        <v>18</v>
      </c>
    </row>
    <row r="5" spans="1:5" x14ac:dyDescent="0.2">
      <c r="A5" t="s">
        <v>21</v>
      </c>
      <c r="B5">
        <v>1</v>
      </c>
      <c r="C5">
        <v>1</v>
      </c>
      <c r="D5">
        <f>2/(0.002*10^-4)</f>
        <v>10000000</v>
      </c>
      <c r="E5" t="s">
        <v>19</v>
      </c>
    </row>
    <row r="6" spans="1:5" x14ac:dyDescent="0.2">
      <c r="A6" t="s">
        <v>21</v>
      </c>
      <c r="B6">
        <v>2</v>
      </c>
      <c r="C6">
        <v>1</v>
      </c>
      <c r="D6">
        <f>1/(0.002*10^-4)</f>
        <v>5000000</v>
      </c>
      <c r="E6" t="s">
        <v>19</v>
      </c>
    </row>
    <row r="7" spans="1:5" x14ac:dyDescent="0.2">
      <c r="A7" t="s">
        <v>21</v>
      </c>
      <c r="B7">
        <v>3</v>
      </c>
      <c r="C7">
        <v>1</v>
      </c>
      <c r="D7">
        <f>1/(0.002*10^-4)</f>
        <v>5000000</v>
      </c>
      <c r="E7" t="s">
        <v>19</v>
      </c>
    </row>
    <row r="8" spans="1:5" x14ac:dyDescent="0.2">
      <c r="A8" t="s">
        <v>1</v>
      </c>
      <c r="B8">
        <v>1</v>
      </c>
      <c r="C8">
        <v>1</v>
      </c>
      <c r="D8">
        <f>1/(0.002*10^-3)</f>
        <v>500000</v>
      </c>
      <c r="E8" t="s">
        <v>18</v>
      </c>
    </row>
    <row r="9" spans="1:5" x14ac:dyDescent="0.2">
      <c r="A9" t="s">
        <v>1</v>
      </c>
      <c r="B9">
        <v>2</v>
      </c>
      <c r="C9">
        <v>1</v>
      </c>
      <c r="D9">
        <f>0/(0.002*10^-3)</f>
        <v>0</v>
      </c>
      <c r="E9" t="s">
        <v>18</v>
      </c>
    </row>
    <row r="10" spans="1:5" x14ac:dyDescent="0.2">
      <c r="A10" t="s">
        <v>1</v>
      </c>
      <c r="B10">
        <v>3</v>
      </c>
      <c r="C10">
        <v>1</v>
      </c>
      <c r="D10">
        <f>0/(0.002*10^-3)</f>
        <v>0</v>
      </c>
      <c r="E10" t="s">
        <v>18</v>
      </c>
    </row>
    <row r="11" spans="1:5" x14ac:dyDescent="0.2">
      <c r="A11" t="s">
        <v>2</v>
      </c>
      <c r="B11">
        <v>1</v>
      </c>
      <c r="C11">
        <v>1</v>
      </c>
      <c r="D11">
        <f>1/(0.002*10^-4)</f>
        <v>5000000</v>
      </c>
      <c r="E11" t="s">
        <v>18</v>
      </c>
    </row>
    <row r="12" spans="1:5" x14ac:dyDescent="0.2">
      <c r="A12" t="s">
        <v>2</v>
      </c>
      <c r="B12">
        <v>2</v>
      </c>
      <c r="C12">
        <v>1</v>
      </c>
      <c r="D12">
        <f>1/(0.002*10^-4)</f>
        <v>5000000</v>
      </c>
      <c r="E12" t="s">
        <v>18</v>
      </c>
    </row>
    <row r="13" spans="1:5" x14ac:dyDescent="0.2">
      <c r="A13" t="s">
        <v>2</v>
      </c>
      <c r="B13">
        <v>3</v>
      </c>
      <c r="C13">
        <v>1</v>
      </c>
      <c r="D13">
        <f>0/(0.002*10^-4)</f>
        <v>0</v>
      </c>
      <c r="E13" t="s">
        <v>18</v>
      </c>
    </row>
    <row r="14" spans="1:5" x14ac:dyDescent="0.2">
      <c r="A14" t="s">
        <v>3</v>
      </c>
      <c r="B14">
        <v>1</v>
      </c>
      <c r="C14">
        <v>1</v>
      </c>
      <c r="D14">
        <f>7/(0.002*10^-4)</f>
        <v>35000000</v>
      </c>
      <c r="E14" t="s">
        <v>18</v>
      </c>
    </row>
    <row r="15" spans="1:5" x14ac:dyDescent="0.2">
      <c r="A15" t="s">
        <v>3</v>
      </c>
      <c r="B15">
        <v>2</v>
      </c>
      <c r="C15">
        <v>1</v>
      </c>
      <c r="D15">
        <f>7/(0.002*10^-4)</f>
        <v>35000000</v>
      </c>
      <c r="E15" t="s">
        <v>18</v>
      </c>
    </row>
    <row r="16" spans="1:5" x14ac:dyDescent="0.2">
      <c r="A16" t="s">
        <v>3</v>
      </c>
      <c r="B16">
        <v>3</v>
      </c>
      <c r="C16">
        <v>1</v>
      </c>
      <c r="D16">
        <f>11/(0.002*10^-4)</f>
        <v>54999999.999999993</v>
      </c>
      <c r="E16" t="s">
        <v>18</v>
      </c>
    </row>
    <row r="17" spans="1:5" x14ac:dyDescent="0.2">
      <c r="A17" t="s">
        <v>7</v>
      </c>
      <c r="B17">
        <v>1</v>
      </c>
      <c r="C17">
        <v>1</v>
      </c>
      <c r="D17">
        <f>1/(0.002*10^-1)</f>
        <v>5000</v>
      </c>
      <c r="E17" t="s">
        <v>18</v>
      </c>
    </row>
    <row r="18" spans="1:5" x14ac:dyDescent="0.2">
      <c r="A18" t="s">
        <v>7</v>
      </c>
      <c r="B18">
        <v>2</v>
      </c>
      <c r="C18">
        <v>1</v>
      </c>
      <c r="D18">
        <f>1/(0.002*10^-1)</f>
        <v>5000</v>
      </c>
      <c r="E18" t="s">
        <v>18</v>
      </c>
    </row>
    <row r="19" spans="1:5" x14ac:dyDescent="0.2">
      <c r="A19" t="s">
        <v>7</v>
      </c>
      <c r="B19">
        <v>3</v>
      </c>
      <c r="C19">
        <v>1</v>
      </c>
      <c r="D19">
        <f>0/(0.002*10^-1)</f>
        <v>0</v>
      </c>
      <c r="E19" t="s">
        <v>18</v>
      </c>
    </row>
    <row r="20" spans="1:5" x14ac:dyDescent="0.2">
      <c r="A20" t="s">
        <v>8</v>
      </c>
      <c r="B20">
        <v>1</v>
      </c>
      <c r="C20">
        <v>1</v>
      </c>
      <c r="D20">
        <f>1/(0.002*10^-2)</f>
        <v>49999.999999999993</v>
      </c>
      <c r="E20" t="s">
        <v>18</v>
      </c>
    </row>
    <row r="21" spans="1:5" x14ac:dyDescent="0.2">
      <c r="A21" t="s">
        <v>8</v>
      </c>
      <c r="B21">
        <v>2</v>
      </c>
      <c r="C21">
        <v>1</v>
      </c>
      <c r="D21">
        <f>2/(0.002*10^-2)</f>
        <v>99999.999999999985</v>
      </c>
      <c r="E21" t="s">
        <v>18</v>
      </c>
    </row>
    <row r="22" spans="1:5" x14ac:dyDescent="0.2">
      <c r="A22" t="s">
        <v>8</v>
      </c>
      <c r="B22">
        <v>3</v>
      </c>
      <c r="C22">
        <v>1</v>
      </c>
      <c r="D22">
        <f>1/(0.002*10^-2)</f>
        <v>49999.999999999993</v>
      </c>
      <c r="E22" t="s">
        <v>18</v>
      </c>
    </row>
    <row r="23" spans="1:5" x14ac:dyDescent="0.2">
      <c r="A23" t="s">
        <v>9</v>
      </c>
      <c r="B23">
        <v>1</v>
      </c>
      <c r="C23">
        <v>1</v>
      </c>
      <c r="D23">
        <f>0/(0.002*10^-5)</f>
        <v>0</v>
      </c>
      <c r="E23" t="s">
        <v>18</v>
      </c>
    </row>
    <row r="24" spans="1:5" x14ac:dyDescent="0.2">
      <c r="A24" t="s">
        <v>9</v>
      </c>
      <c r="B24">
        <v>2</v>
      </c>
      <c r="C24">
        <v>1</v>
      </c>
      <c r="D24">
        <f>0/(0.002*10^-5)</f>
        <v>0</v>
      </c>
      <c r="E24" t="s">
        <v>18</v>
      </c>
    </row>
    <row r="25" spans="1:5" x14ac:dyDescent="0.2">
      <c r="A25" t="s">
        <v>9</v>
      </c>
      <c r="B25">
        <v>3</v>
      </c>
      <c r="C25">
        <v>1</v>
      </c>
      <c r="D25">
        <f>0/(0.002*10^-5)</f>
        <v>0</v>
      </c>
      <c r="E25" t="s">
        <v>18</v>
      </c>
    </row>
    <row r="26" spans="1:5" x14ac:dyDescent="0.2">
      <c r="A26" t="s">
        <v>10</v>
      </c>
      <c r="B26">
        <v>1</v>
      </c>
      <c r="C26">
        <v>1</v>
      </c>
      <c r="D26">
        <f>1/(0.002*10^-4)</f>
        <v>5000000</v>
      </c>
      <c r="E26" t="s">
        <v>18</v>
      </c>
    </row>
    <row r="27" spans="1:5" x14ac:dyDescent="0.2">
      <c r="A27" t="s">
        <v>10</v>
      </c>
      <c r="B27">
        <v>2</v>
      </c>
      <c r="C27">
        <v>1</v>
      </c>
      <c r="D27">
        <f>0/(0.002*10^-4)</f>
        <v>0</v>
      </c>
      <c r="E27" t="s">
        <v>18</v>
      </c>
    </row>
    <row r="28" spans="1:5" x14ac:dyDescent="0.2">
      <c r="A28" t="s">
        <v>10</v>
      </c>
      <c r="B28">
        <v>3</v>
      </c>
      <c r="C28">
        <v>1</v>
      </c>
      <c r="D28">
        <f>0/(0.002*10^-4)</f>
        <v>0</v>
      </c>
      <c r="E28" t="s">
        <v>18</v>
      </c>
    </row>
    <row r="29" spans="1:5" x14ac:dyDescent="0.2">
      <c r="A29" t="s">
        <v>11</v>
      </c>
      <c r="B29">
        <v>1</v>
      </c>
      <c r="C29">
        <v>1</v>
      </c>
      <c r="D29">
        <f>1/(0.002*10^-2)</f>
        <v>49999.999999999993</v>
      </c>
      <c r="E29" t="s">
        <v>18</v>
      </c>
    </row>
    <row r="30" spans="1:5" x14ac:dyDescent="0.2">
      <c r="A30" t="s">
        <v>11</v>
      </c>
      <c r="B30">
        <v>2</v>
      </c>
      <c r="C30">
        <v>1</v>
      </c>
      <c r="D30">
        <f>0/(0.002*10^-2)</f>
        <v>0</v>
      </c>
      <c r="E30" t="s">
        <v>18</v>
      </c>
    </row>
    <row r="31" spans="1:5" x14ac:dyDescent="0.2">
      <c r="A31" t="s">
        <v>11</v>
      </c>
      <c r="B31">
        <v>3</v>
      </c>
      <c r="C31">
        <v>1</v>
      </c>
      <c r="D31">
        <f>0/(0.002*10^-2)</f>
        <v>0</v>
      </c>
      <c r="E31" t="s">
        <v>18</v>
      </c>
    </row>
    <row r="32" spans="1:5" x14ac:dyDescent="0.2">
      <c r="A32" t="s">
        <v>12</v>
      </c>
      <c r="B32">
        <v>1</v>
      </c>
      <c r="C32">
        <v>1</v>
      </c>
      <c r="D32">
        <f>0/(0.002*10^-3)</f>
        <v>0</v>
      </c>
      <c r="E32" t="s">
        <v>18</v>
      </c>
    </row>
    <row r="33" spans="1:5" x14ac:dyDescent="0.2">
      <c r="A33" t="s">
        <v>12</v>
      </c>
      <c r="B33">
        <v>2</v>
      </c>
      <c r="C33">
        <v>1</v>
      </c>
      <c r="D33">
        <f>1/(0.002*10^-3)</f>
        <v>500000</v>
      </c>
      <c r="E33" t="s">
        <v>18</v>
      </c>
    </row>
    <row r="34" spans="1:5" x14ac:dyDescent="0.2">
      <c r="A34" t="s">
        <v>12</v>
      </c>
      <c r="B34">
        <v>3</v>
      </c>
      <c r="C34">
        <v>1</v>
      </c>
      <c r="D34">
        <f>2/(0.002*10^-3)</f>
        <v>1000000</v>
      </c>
      <c r="E34" t="s">
        <v>18</v>
      </c>
    </row>
    <row r="35" spans="1:5" x14ac:dyDescent="0.2">
      <c r="A35" t="s">
        <v>23</v>
      </c>
      <c r="B35">
        <v>1</v>
      </c>
      <c r="C35">
        <v>1</v>
      </c>
      <c r="D35">
        <f>1/(0.002*10^-6)</f>
        <v>499999999.99999994</v>
      </c>
      <c r="E35" t="s">
        <v>18</v>
      </c>
    </row>
    <row r="36" spans="1:5" x14ac:dyDescent="0.2">
      <c r="A36" t="s">
        <v>23</v>
      </c>
      <c r="B36">
        <v>2</v>
      </c>
      <c r="C36">
        <v>1</v>
      </c>
      <c r="D36">
        <f>1/(0.002*10^-6)</f>
        <v>499999999.99999994</v>
      </c>
      <c r="E36" t="s">
        <v>18</v>
      </c>
    </row>
    <row r="37" spans="1:5" x14ac:dyDescent="0.2">
      <c r="A37" t="s">
        <v>23</v>
      </c>
      <c r="B37">
        <v>3</v>
      </c>
      <c r="C37">
        <v>1</v>
      </c>
      <c r="D37">
        <f>0/(0.002*10^-6)</f>
        <v>0</v>
      </c>
      <c r="E37" t="s">
        <v>18</v>
      </c>
    </row>
    <row r="38" spans="1:5" x14ac:dyDescent="0.2">
      <c r="A38" t="s">
        <v>25</v>
      </c>
      <c r="B38">
        <v>1</v>
      </c>
      <c r="C38">
        <v>1</v>
      </c>
      <c r="D38">
        <f>2/(0.002*10^-6)</f>
        <v>999999999.99999988</v>
      </c>
      <c r="E38" t="s">
        <v>18</v>
      </c>
    </row>
    <row r="39" spans="1:5" x14ac:dyDescent="0.2">
      <c r="A39" t="s">
        <v>25</v>
      </c>
      <c r="B39">
        <v>2</v>
      </c>
      <c r="C39">
        <v>1</v>
      </c>
      <c r="D39">
        <f>1/(0.002*10^-6)</f>
        <v>499999999.99999994</v>
      </c>
      <c r="E39" t="s">
        <v>18</v>
      </c>
    </row>
    <row r="40" spans="1:5" x14ac:dyDescent="0.2">
      <c r="A40" t="s">
        <v>25</v>
      </c>
      <c r="B40">
        <v>3</v>
      </c>
      <c r="C40">
        <v>1</v>
      </c>
      <c r="D40">
        <f>1/(0.002*10^-6)</f>
        <v>499999999.99999994</v>
      </c>
      <c r="E40" t="s">
        <v>18</v>
      </c>
    </row>
    <row r="41" spans="1:5" x14ac:dyDescent="0.2">
      <c r="A41" t="s">
        <v>26</v>
      </c>
      <c r="B41">
        <v>1</v>
      </c>
      <c r="C41">
        <v>1</v>
      </c>
      <c r="D41">
        <f>1/(0.002*10^-6)</f>
        <v>499999999.99999994</v>
      </c>
      <c r="E41" t="s">
        <v>18</v>
      </c>
    </row>
    <row r="42" spans="1:5" x14ac:dyDescent="0.2">
      <c r="A42" t="s">
        <v>26</v>
      </c>
      <c r="B42">
        <v>2</v>
      </c>
      <c r="C42">
        <v>1</v>
      </c>
      <c r="D42">
        <f>3/(0.002*10^-6)</f>
        <v>1500000000</v>
      </c>
      <c r="E42" t="s">
        <v>18</v>
      </c>
    </row>
    <row r="43" spans="1:5" x14ac:dyDescent="0.2">
      <c r="A43" t="s">
        <v>26</v>
      </c>
      <c r="B43">
        <v>3</v>
      </c>
      <c r="C43">
        <v>1</v>
      </c>
      <c r="D43">
        <f>0/(0.002*10^-6)</f>
        <v>0</v>
      </c>
      <c r="E43" t="s">
        <v>18</v>
      </c>
    </row>
    <row r="44" spans="1:5" x14ac:dyDescent="0.2">
      <c r="A44" t="s">
        <v>4</v>
      </c>
      <c r="B44">
        <v>1</v>
      </c>
      <c r="C44">
        <v>1</v>
      </c>
      <c r="D44">
        <f>1/(0.002*10^-6)</f>
        <v>499999999.99999994</v>
      </c>
      <c r="E44" t="s">
        <v>19</v>
      </c>
    </row>
    <row r="45" spans="1:5" x14ac:dyDescent="0.2">
      <c r="A45" t="s">
        <v>4</v>
      </c>
      <c r="B45">
        <v>2</v>
      </c>
      <c r="C45">
        <v>1</v>
      </c>
      <c r="D45">
        <f>4/(0.002*10^-6)</f>
        <v>1999999999.9999998</v>
      </c>
      <c r="E45" t="s">
        <v>19</v>
      </c>
    </row>
    <row r="46" spans="1:5" x14ac:dyDescent="0.2">
      <c r="A46" t="s">
        <v>4</v>
      </c>
      <c r="B46">
        <v>3</v>
      </c>
      <c r="C46">
        <v>1</v>
      </c>
      <c r="D46">
        <f>4/(0.002*10^-6)</f>
        <v>1999999999.9999998</v>
      </c>
      <c r="E46" t="s">
        <v>19</v>
      </c>
    </row>
    <row r="47" spans="1:5" x14ac:dyDescent="0.2">
      <c r="A47" t="s">
        <v>5</v>
      </c>
      <c r="B47">
        <v>1</v>
      </c>
      <c r="C47">
        <v>1</v>
      </c>
      <c r="D47">
        <f>7/(0.002*10^-5)</f>
        <v>350000000</v>
      </c>
      <c r="E47" t="s">
        <v>19</v>
      </c>
    </row>
    <row r="48" spans="1:5" x14ac:dyDescent="0.2">
      <c r="A48" t="s">
        <v>5</v>
      </c>
      <c r="B48">
        <v>2</v>
      </c>
      <c r="C48">
        <v>1</v>
      </c>
      <c r="D48">
        <f>10/(0.002*10^-5)</f>
        <v>500000000</v>
      </c>
      <c r="E48" t="s">
        <v>19</v>
      </c>
    </row>
    <row r="49" spans="1:5" x14ac:dyDescent="0.2">
      <c r="A49" t="s">
        <v>5</v>
      </c>
      <c r="B49">
        <v>3</v>
      </c>
      <c r="C49">
        <v>1</v>
      </c>
      <c r="D49">
        <f>8/(0.002*10^-5)</f>
        <v>400000000</v>
      </c>
      <c r="E49" t="s">
        <v>19</v>
      </c>
    </row>
    <row r="50" spans="1:5" x14ac:dyDescent="0.2">
      <c r="A50" t="s">
        <v>6</v>
      </c>
      <c r="B50">
        <v>1</v>
      </c>
      <c r="C50">
        <v>1</v>
      </c>
      <c r="D50">
        <f>0/(0.002*10^-6)</f>
        <v>0</v>
      </c>
      <c r="E50" t="s">
        <v>19</v>
      </c>
    </row>
    <row r="51" spans="1:5" x14ac:dyDescent="0.2">
      <c r="A51" t="s">
        <v>6</v>
      </c>
      <c r="B51">
        <v>2</v>
      </c>
      <c r="C51">
        <v>1</v>
      </c>
      <c r="D51">
        <f>3/(0.002*10^-6)</f>
        <v>1500000000</v>
      </c>
      <c r="E51" t="s">
        <v>19</v>
      </c>
    </row>
    <row r="52" spans="1:5" x14ac:dyDescent="0.2">
      <c r="A52" t="s">
        <v>6</v>
      </c>
      <c r="B52">
        <v>3</v>
      </c>
      <c r="C52">
        <v>1</v>
      </c>
      <c r="D52">
        <f>2/(0.002*10^-6)</f>
        <v>999999999.99999988</v>
      </c>
      <c r="E52" t="s">
        <v>19</v>
      </c>
    </row>
    <row r="53" spans="1:5" x14ac:dyDescent="0.2">
      <c r="A53" t="s">
        <v>7</v>
      </c>
      <c r="B53">
        <v>1</v>
      </c>
      <c r="C53">
        <v>1</v>
      </c>
      <c r="D53">
        <f>3/(0.002*10^-1)</f>
        <v>15000</v>
      </c>
      <c r="E53" t="s">
        <v>19</v>
      </c>
    </row>
    <row r="54" spans="1:5" x14ac:dyDescent="0.2">
      <c r="A54" t="s">
        <v>7</v>
      </c>
      <c r="B54">
        <v>2</v>
      </c>
      <c r="C54">
        <v>1</v>
      </c>
      <c r="D54">
        <f>1/(0.002*10^-1)</f>
        <v>5000</v>
      </c>
      <c r="E54" t="s">
        <v>19</v>
      </c>
    </row>
    <row r="55" spans="1:5" x14ac:dyDescent="0.2">
      <c r="A55" t="s">
        <v>7</v>
      </c>
      <c r="B55">
        <v>3</v>
      </c>
      <c r="C55">
        <v>1</v>
      </c>
      <c r="D55">
        <f>0/(0.002*10^-1)</f>
        <v>0</v>
      </c>
      <c r="E55" t="s">
        <v>19</v>
      </c>
    </row>
    <row r="56" spans="1:5" x14ac:dyDescent="0.2">
      <c r="A56" t="s">
        <v>8</v>
      </c>
      <c r="B56">
        <v>1</v>
      </c>
      <c r="C56">
        <v>1</v>
      </c>
      <c r="D56">
        <f>6/(0.002*10^-2)</f>
        <v>300000</v>
      </c>
      <c r="E56" t="s">
        <v>19</v>
      </c>
    </row>
    <row r="57" spans="1:5" x14ac:dyDescent="0.2">
      <c r="A57" t="s">
        <v>8</v>
      </c>
      <c r="B57">
        <v>2</v>
      </c>
      <c r="C57">
        <v>1</v>
      </c>
      <c r="D57">
        <f>2/(0.002*10^-2)</f>
        <v>99999.999999999985</v>
      </c>
      <c r="E57" t="s">
        <v>19</v>
      </c>
    </row>
    <row r="58" spans="1:5" x14ac:dyDescent="0.2">
      <c r="A58" t="s">
        <v>8</v>
      </c>
      <c r="B58">
        <v>3</v>
      </c>
      <c r="C58">
        <v>1</v>
      </c>
      <c r="D58">
        <f>4/(0.002*10^-2)</f>
        <v>199999.99999999997</v>
      </c>
      <c r="E58" t="s">
        <v>19</v>
      </c>
    </row>
    <row r="59" spans="1:5" x14ac:dyDescent="0.2">
      <c r="A59" t="s">
        <v>9</v>
      </c>
      <c r="B59">
        <v>1</v>
      </c>
      <c r="C59">
        <v>1</v>
      </c>
      <c r="D59">
        <f>1/(0.002*10^-5)</f>
        <v>50000000</v>
      </c>
      <c r="E59" t="s">
        <v>19</v>
      </c>
    </row>
    <row r="60" spans="1:5" x14ac:dyDescent="0.2">
      <c r="A60" t="s">
        <v>9</v>
      </c>
      <c r="B60">
        <v>2</v>
      </c>
      <c r="C60">
        <v>1</v>
      </c>
      <c r="D60">
        <f>1/(0.002*10^-5)</f>
        <v>50000000</v>
      </c>
      <c r="E60" t="s">
        <v>19</v>
      </c>
    </row>
    <row r="61" spans="1:5" x14ac:dyDescent="0.2">
      <c r="A61" t="s">
        <v>9</v>
      </c>
      <c r="B61">
        <v>3</v>
      </c>
      <c r="C61">
        <v>1</v>
      </c>
      <c r="D61">
        <f>1/(0.002*10^-5)</f>
        <v>50000000</v>
      </c>
      <c r="E61" t="s">
        <v>19</v>
      </c>
    </row>
    <row r="62" spans="1:5" x14ac:dyDescent="0.2">
      <c r="A62" t="s">
        <v>10</v>
      </c>
      <c r="B62">
        <v>1</v>
      </c>
      <c r="C62">
        <v>1</v>
      </c>
      <c r="D62">
        <f>6/(0.002*10^-4)</f>
        <v>29999999.999999996</v>
      </c>
      <c r="E62" t="s">
        <v>19</v>
      </c>
    </row>
    <row r="63" spans="1:5" x14ac:dyDescent="0.2">
      <c r="A63" t="s">
        <v>10</v>
      </c>
      <c r="B63">
        <v>2</v>
      </c>
      <c r="C63">
        <v>1</v>
      </c>
      <c r="D63">
        <f>5/(0.002*10^-4)</f>
        <v>24999999.999999996</v>
      </c>
      <c r="E63" t="s">
        <v>19</v>
      </c>
    </row>
    <row r="64" spans="1:5" x14ac:dyDescent="0.2">
      <c r="A64" t="s">
        <v>10</v>
      </c>
      <c r="B64">
        <v>3</v>
      </c>
      <c r="C64">
        <v>1</v>
      </c>
      <c r="D64">
        <f>2/(0.002*10^-4)</f>
        <v>10000000</v>
      </c>
      <c r="E64" t="s">
        <v>19</v>
      </c>
    </row>
    <row r="65" spans="1:5" x14ac:dyDescent="0.2">
      <c r="A65" t="s">
        <v>11</v>
      </c>
      <c r="B65">
        <v>1</v>
      </c>
      <c r="C65">
        <v>1</v>
      </c>
      <c r="D65">
        <f>1/(0.002*10^-2)</f>
        <v>49999.999999999993</v>
      </c>
      <c r="E65" t="s">
        <v>19</v>
      </c>
    </row>
    <row r="66" spans="1:5" x14ac:dyDescent="0.2">
      <c r="A66" t="s">
        <v>11</v>
      </c>
      <c r="B66">
        <v>2</v>
      </c>
      <c r="C66">
        <v>1</v>
      </c>
      <c r="D66">
        <f>0/(0.002*10^-2)</f>
        <v>0</v>
      </c>
      <c r="E66" t="s">
        <v>19</v>
      </c>
    </row>
    <row r="67" spans="1:5" x14ac:dyDescent="0.2">
      <c r="A67" t="s">
        <v>11</v>
      </c>
      <c r="B67">
        <v>3</v>
      </c>
      <c r="C67">
        <v>1</v>
      </c>
      <c r="D67">
        <f>0/(0.002*10^-2)</f>
        <v>0</v>
      </c>
      <c r="E67" t="s">
        <v>19</v>
      </c>
    </row>
    <row r="68" spans="1:5" x14ac:dyDescent="0.2">
      <c r="A68" t="s">
        <v>12</v>
      </c>
      <c r="B68">
        <v>1</v>
      </c>
      <c r="C68">
        <v>1</v>
      </c>
      <c r="D68">
        <f>0/(0.002*10^-3)</f>
        <v>0</v>
      </c>
      <c r="E68" t="s">
        <v>19</v>
      </c>
    </row>
    <row r="69" spans="1:5" x14ac:dyDescent="0.2">
      <c r="A69" t="s">
        <v>12</v>
      </c>
      <c r="B69">
        <v>2</v>
      </c>
      <c r="C69">
        <v>1</v>
      </c>
      <c r="D69">
        <f>0/(0.002*10^-3)</f>
        <v>0</v>
      </c>
      <c r="E69" t="s">
        <v>19</v>
      </c>
    </row>
    <row r="70" spans="1:5" x14ac:dyDescent="0.2">
      <c r="A70" t="s">
        <v>12</v>
      </c>
      <c r="B70">
        <v>3</v>
      </c>
      <c r="C70">
        <v>1</v>
      </c>
      <c r="D70">
        <f>0/(0.002*10^-3)</f>
        <v>0</v>
      </c>
      <c r="E70" t="s">
        <v>19</v>
      </c>
    </row>
    <row r="71" spans="1:5" x14ac:dyDescent="0.2">
      <c r="A71" t="s">
        <v>24</v>
      </c>
      <c r="B71">
        <v>1</v>
      </c>
      <c r="C71">
        <v>1</v>
      </c>
      <c r="D71">
        <f>2/(0.002*10^-6)</f>
        <v>999999999.99999988</v>
      </c>
      <c r="E71" t="s">
        <v>19</v>
      </c>
    </row>
    <row r="72" spans="1:5" x14ac:dyDescent="0.2">
      <c r="A72" t="s">
        <v>24</v>
      </c>
      <c r="B72">
        <v>2</v>
      </c>
      <c r="C72">
        <v>1</v>
      </c>
      <c r="D72">
        <f>1/(0.002*10^-6)</f>
        <v>499999999.99999994</v>
      </c>
      <c r="E72" t="s">
        <v>19</v>
      </c>
    </row>
    <row r="73" spans="1:5" x14ac:dyDescent="0.2">
      <c r="A73" t="s">
        <v>24</v>
      </c>
      <c r="B73">
        <v>3</v>
      </c>
      <c r="C73">
        <v>1</v>
      </c>
      <c r="D73">
        <f>1/(0.002*10^-6)</f>
        <v>499999999.99999994</v>
      </c>
      <c r="E73" t="s">
        <v>19</v>
      </c>
    </row>
    <row r="74" spans="1:5" x14ac:dyDescent="0.2">
      <c r="A74" t="s">
        <v>25</v>
      </c>
      <c r="B74">
        <v>1</v>
      </c>
      <c r="C74">
        <v>1</v>
      </c>
      <c r="D74">
        <f>1/(0.002*10^-6)</f>
        <v>499999999.99999994</v>
      </c>
      <c r="E74" t="s">
        <v>19</v>
      </c>
    </row>
    <row r="75" spans="1:5" x14ac:dyDescent="0.2">
      <c r="A75" t="s">
        <v>25</v>
      </c>
      <c r="B75">
        <v>2</v>
      </c>
      <c r="C75">
        <v>1</v>
      </c>
      <c r="D75">
        <f>0/(0.002*10^-6)</f>
        <v>0</v>
      </c>
      <c r="E75" t="s">
        <v>19</v>
      </c>
    </row>
    <row r="76" spans="1:5" x14ac:dyDescent="0.2">
      <c r="A76" t="s">
        <v>25</v>
      </c>
      <c r="B76">
        <v>3</v>
      </c>
      <c r="C76">
        <v>1</v>
      </c>
      <c r="D76">
        <f>2/(0.002*10^-6)</f>
        <v>999999999.99999988</v>
      </c>
      <c r="E76" t="s">
        <v>19</v>
      </c>
    </row>
    <row r="77" spans="1:5" x14ac:dyDescent="0.2">
      <c r="A77" t="s">
        <v>26</v>
      </c>
      <c r="B77">
        <v>1</v>
      </c>
      <c r="C77">
        <v>1</v>
      </c>
      <c r="D77">
        <f>2/(0.002*10^-6)</f>
        <v>999999999.99999988</v>
      </c>
      <c r="E77" t="s">
        <v>19</v>
      </c>
    </row>
    <row r="78" spans="1:5" x14ac:dyDescent="0.2">
      <c r="A78" t="s">
        <v>26</v>
      </c>
      <c r="B78">
        <v>2</v>
      </c>
      <c r="C78">
        <v>1</v>
      </c>
      <c r="D78">
        <f>1/(0.002*10^-6)</f>
        <v>499999999.99999994</v>
      </c>
      <c r="E78" t="s">
        <v>19</v>
      </c>
    </row>
    <row r="79" spans="1:5" x14ac:dyDescent="0.2">
      <c r="A79" t="s">
        <v>26</v>
      </c>
      <c r="B79">
        <v>3</v>
      </c>
      <c r="C79">
        <v>1</v>
      </c>
      <c r="D79">
        <f>1/(0.002*10^-6)</f>
        <v>499999999.99999994</v>
      </c>
      <c r="E79" t="s">
        <v>19</v>
      </c>
    </row>
    <row r="80" spans="1:5" x14ac:dyDescent="0.2">
      <c r="A80" t="s">
        <v>21</v>
      </c>
      <c r="B80">
        <v>1</v>
      </c>
      <c r="C80">
        <v>2</v>
      </c>
      <c r="D80">
        <f>1/(0.002*10^-5)</f>
        <v>50000000</v>
      </c>
      <c r="E80" t="s">
        <v>18</v>
      </c>
    </row>
    <row r="81" spans="1:5" x14ac:dyDescent="0.2">
      <c r="A81" t="s">
        <v>21</v>
      </c>
      <c r="B81">
        <v>2</v>
      </c>
      <c r="C81">
        <v>2</v>
      </c>
      <c r="D81">
        <f>1/(0.002*10^-5)</f>
        <v>50000000</v>
      </c>
      <c r="E81" t="s">
        <v>18</v>
      </c>
    </row>
    <row r="82" spans="1:5" x14ac:dyDescent="0.2">
      <c r="A82" t="s">
        <v>21</v>
      </c>
      <c r="B82">
        <v>3</v>
      </c>
      <c r="C82">
        <v>2</v>
      </c>
      <c r="D82">
        <f>3/(0.002*10^-5)</f>
        <v>150000000</v>
      </c>
      <c r="E82" t="s">
        <v>18</v>
      </c>
    </row>
    <row r="83" spans="1:5" x14ac:dyDescent="0.2">
      <c r="A83" t="s">
        <v>21</v>
      </c>
      <c r="B83">
        <v>1</v>
      </c>
      <c r="C83">
        <v>2</v>
      </c>
      <c r="D83">
        <f>4/(0.002*10^-4)</f>
        <v>20000000</v>
      </c>
      <c r="E83" t="s">
        <v>19</v>
      </c>
    </row>
    <row r="84" spans="1:5" x14ac:dyDescent="0.2">
      <c r="A84" t="s">
        <v>21</v>
      </c>
      <c r="B84">
        <v>2</v>
      </c>
      <c r="C84">
        <v>2</v>
      </c>
      <c r="D84">
        <f>4/(0.002*10^-4)</f>
        <v>20000000</v>
      </c>
      <c r="E84" t="s">
        <v>19</v>
      </c>
    </row>
    <row r="85" spans="1:5" x14ac:dyDescent="0.2">
      <c r="A85" t="s">
        <v>21</v>
      </c>
      <c r="B85">
        <v>3</v>
      </c>
      <c r="C85">
        <v>2</v>
      </c>
      <c r="D85">
        <f>5/(0.002*10^-4)</f>
        <v>24999999.999999996</v>
      </c>
      <c r="E85" t="s">
        <v>19</v>
      </c>
    </row>
    <row r="86" spans="1:5" x14ac:dyDescent="0.2">
      <c r="A86" t="s">
        <v>1</v>
      </c>
      <c r="B86">
        <v>1</v>
      </c>
      <c r="C86">
        <v>2</v>
      </c>
      <c r="D86">
        <f>4/(0.002*10^-6)</f>
        <v>1999999999.9999998</v>
      </c>
      <c r="E86" t="s">
        <v>18</v>
      </c>
    </row>
    <row r="87" spans="1:5" x14ac:dyDescent="0.2">
      <c r="A87" t="s">
        <v>1</v>
      </c>
      <c r="B87">
        <v>2</v>
      </c>
      <c r="C87">
        <v>2</v>
      </c>
      <c r="D87">
        <f>4/(0.002*10^-6)</f>
        <v>1999999999.9999998</v>
      </c>
      <c r="E87" t="s">
        <v>18</v>
      </c>
    </row>
    <row r="88" spans="1:5" x14ac:dyDescent="0.2">
      <c r="A88" t="s">
        <v>1</v>
      </c>
      <c r="B88">
        <v>3</v>
      </c>
      <c r="C88">
        <v>2</v>
      </c>
      <c r="D88">
        <f>3/(0.002*10^-6)</f>
        <v>1500000000</v>
      </c>
      <c r="E88" t="s">
        <v>18</v>
      </c>
    </row>
    <row r="89" spans="1:5" x14ac:dyDescent="0.2">
      <c r="A89" t="s">
        <v>2</v>
      </c>
      <c r="B89">
        <v>1</v>
      </c>
      <c r="C89">
        <v>2</v>
      </c>
      <c r="D89">
        <f>4/(0.002*10^-6)</f>
        <v>1999999999.9999998</v>
      </c>
      <c r="E89" t="s">
        <v>18</v>
      </c>
    </row>
    <row r="90" spans="1:5" x14ac:dyDescent="0.2">
      <c r="A90" t="s">
        <v>2</v>
      </c>
      <c r="B90">
        <v>2</v>
      </c>
      <c r="C90">
        <v>2</v>
      </c>
      <c r="D90">
        <f>4/(0.002*10^-6)</f>
        <v>1999999999.9999998</v>
      </c>
      <c r="E90" t="s">
        <v>18</v>
      </c>
    </row>
    <row r="91" spans="1:5" x14ac:dyDescent="0.2">
      <c r="A91" t="s">
        <v>2</v>
      </c>
      <c r="B91">
        <v>3</v>
      </c>
      <c r="C91">
        <v>2</v>
      </c>
      <c r="D91">
        <f>1/(0.002*10^-6)</f>
        <v>499999999.99999994</v>
      </c>
      <c r="E91" t="s">
        <v>18</v>
      </c>
    </row>
    <row r="92" spans="1:5" x14ac:dyDescent="0.2">
      <c r="A92" t="s">
        <v>3</v>
      </c>
      <c r="B92">
        <v>1</v>
      </c>
      <c r="C92">
        <v>2</v>
      </c>
      <c r="D92">
        <f>0/(0.002*10^-6)</f>
        <v>0</v>
      </c>
      <c r="E92" t="s">
        <v>18</v>
      </c>
    </row>
    <row r="93" spans="1:5" x14ac:dyDescent="0.2">
      <c r="A93" t="s">
        <v>3</v>
      </c>
      <c r="B93">
        <v>2</v>
      </c>
      <c r="C93">
        <v>2</v>
      </c>
      <c r="D93">
        <f>1/(0.002*10^-6)</f>
        <v>499999999.99999994</v>
      </c>
      <c r="E93" t="s">
        <v>18</v>
      </c>
    </row>
    <row r="94" spans="1:5" x14ac:dyDescent="0.2">
      <c r="A94" t="s">
        <v>3</v>
      </c>
      <c r="B94">
        <v>3</v>
      </c>
      <c r="C94">
        <v>2</v>
      </c>
      <c r="D94">
        <f>1/(0.002*10^-6)</f>
        <v>499999999.99999994</v>
      </c>
      <c r="E94" t="s">
        <v>18</v>
      </c>
    </row>
    <row r="95" spans="1:5" x14ac:dyDescent="0.2">
      <c r="A95" t="s">
        <v>7</v>
      </c>
      <c r="B95">
        <v>1</v>
      </c>
      <c r="C95">
        <v>2</v>
      </c>
      <c r="D95">
        <f>2/(0.002*10^-6)</f>
        <v>999999999.99999988</v>
      </c>
      <c r="E95" t="s">
        <v>18</v>
      </c>
    </row>
    <row r="96" spans="1:5" x14ac:dyDescent="0.2">
      <c r="A96" t="s">
        <v>7</v>
      </c>
      <c r="B96">
        <v>2</v>
      </c>
      <c r="C96">
        <v>2</v>
      </c>
      <c r="D96">
        <f>5/(0.002*10^-6)</f>
        <v>2500000000</v>
      </c>
      <c r="E96" t="s">
        <v>18</v>
      </c>
    </row>
    <row r="97" spans="1:5" x14ac:dyDescent="0.2">
      <c r="A97" t="s">
        <v>7</v>
      </c>
      <c r="B97">
        <v>3</v>
      </c>
      <c r="C97">
        <v>2</v>
      </c>
      <c r="D97">
        <f>1/(0.002*10^-6)</f>
        <v>499999999.99999994</v>
      </c>
      <c r="E97" t="s">
        <v>18</v>
      </c>
    </row>
    <row r="98" spans="1:5" x14ac:dyDescent="0.2">
      <c r="A98" t="s">
        <v>8</v>
      </c>
      <c r="B98">
        <v>1</v>
      </c>
      <c r="C98">
        <v>2</v>
      </c>
      <c r="D98">
        <f>7/(0.002*10^-6)</f>
        <v>3500000000</v>
      </c>
      <c r="E98" t="s">
        <v>18</v>
      </c>
    </row>
    <row r="99" spans="1:5" x14ac:dyDescent="0.2">
      <c r="A99" t="s">
        <v>8</v>
      </c>
      <c r="B99">
        <v>2</v>
      </c>
      <c r="C99">
        <v>2</v>
      </c>
      <c r="D99">
        <f>6/(0.002*10^-6)</f>
        <v>3000000000</v>
      </c>
      <c r="E99" t="s">
        <v>18</v>
      </c>
    </row>
    <row r="100" spans="1:5" x14ac:dyDescent="0.2">
      <c r="A100" t="s">
        <v>8</v>
      </c>
      <c r="B100">
        <v>3</v>
      </c>
      <c r="C100">
        <v>2</v>
      </c>
      <c r="D100">
        <f>7/(0.002*10^-6)</f>
        <v>3500000000</v>
      </c>
      <c r="E100" t="s">
        <v>18</v>
      </c>
    </row>
    <row r="101" spans="1:5" x14ac:dyDescent="0.2">
      <c r="A101" t="s">
        <v>9</v>
      </c>
      <c r="B101">
        <v>1</v>
      </c>
      <c r="C101">
        <v>2</v>
      </c>
      <c r="D101">
        <f>4/(0.002*10^-6)</f>
        <v>1999999999.9999998</v>
      </c>
      <c r="E101" t="s">
        <v>18</v>
      </c>
    </row>
    <row r="102" spans="1:5" x14ac:dyDescent="0.2">
      <c r="A102" t="s">
        <v>9</v>
      </c>
      <c r="B102">
        <v>2</v>
      </c>
      <c r="C102">
        <v>2</v>
      </c>
      <c r="D102">
        <f>4/(0.002*10^-6)</f>
        <v>1999999999.9999998</v>
      </c>
      <c r="E102" t="s">
        <v>18</v>
      </c>
    </row>
    <row r="103" spans="1:5" x14ac:dyDescent="0.2">
      <c r="A103" t="s">
        <v>9</v>
      </c>
      <c r="B103">
        <v>3</v>
      </c>
      <c r="C103">
        <v>2</v>
      </c>
      <c r="D103">
        <f>2/(0.002*10^-6)</f>
        <v>999999999.99999988</v>
      </c>
      <c r="E103" t="s">
        <v>18</v>
      </c>
    </row>
    <row r="104" spans="1:5" x14ac:dyDescent="0.2">
      <c r="A104" t="s">
        <v>10</v>
      </c>
      <c r="B104">
        <v>1</v>
      </c>
      <c r="C104">
        <v>2</v>
      </c>
      <c r="D104">
        <f>2/(0.002*10^-6)</f>
        <v>999999999.99999988</v>
      </c>
      <c r="E104" t="s">
        <v>18</v>
      </c>
    </row>
    <row r="105" spans="1:5" x14ac:dyDescent="0.2">
      <c r="A105" t="s">
        <v>10</v>
      </c>
      <c r="B105">
        <v>2</v>
      </c>
      <c r="C105">
        <v>2</v>
      </c>
      <c r="D105">
        <f>1/(0.002*10^-6)</f>
        <v>499999999.99999994</v>
      </c>
      <c r="E105" t="s">
        <v>18</v>
      </c>
    </row>
    <row r="106" spans="1:5" x14ac:dyDescent="0.2">
      <c r="A106" t="s">
        <v>10</v>
      </c>
      <c r="B106">
        <v>3</v>
      </c>
      <c r="C106">
        <v>2</v>
      </c>
      <c r="D106">
        <f>1/(0.002*10^-6)</f>
        <v>499999999.99999994</v>
      </c>
      <c r="E106" t="s">
        <v>18</v>
      </c>
    </row>
    <row r="107" spans="1:5" x14ac:dyDescent="0.2">
      <c r="A107" t="s">
        <v>11</v>
      </c>
      <c r="B107">
        <v>1</v>
      </c>
      <c r="C107">
        <v>2</v>
      </c>
      <c r="D107">
        <f>2/(0.002*10^-6)</f>
        <v>999999999.99999988</v>
      </c>
      <c r="E107" t="s">
        <v>18</v>
      </c>
    </row>
    <row r="108" spans="1:5" x14ac:dyDescent="0.2">
      <c r="A108" t="s">
        <v>11</v>
      </c>
      <c r="B108">
        <v>2</v>
      </c>
      <c r="C108">
        <v>2</v>
      </c>
      <c r="D108">
        <f>1/(0.002*10^-6)</f>
        <v>499999999.99999994</v>
      </c>
      <c r="E108" t="s">
        <v>18</v>
      </c>
    </row>
    <row r="109" spans="1:5" x14ac:dyDescent="0.2">
      <c r="A109" t="s">
        <v>11</v>
      </c>
      <c r="B109">
        <v>3</v>
      </c>
      <c r="C109">
        <v>2</v>
      </c>
      <c r="D109">
        <f>6/(0.002*10^-6)</f>
        <v>3000000000</v>
      </c>
      <c r="E109" t="s">
        <v>18</v>
      </c>
    </row>
    <row r="110" spans="1:5" x14ac:dyDescent="0.2">
      <c r="A110" t="s">
        <v>12</v>
      </c>
      <c r="B110">
        <v>1</v>
      </c>
      <c r="C110">
        <v>2</v>
      </c>
      <c r="D110">
        <f>2/(0.002*10^-6)</f>
        <v>999999999.99999988</v>
      </c>
      <c r="E110" t="s">
        <v>18</v>
      </c>
    </row>
    <row r="111" spans="1:5" x14ac:dyDescent="0.2">
      <c r="A111" t="s">
        <v>12</v>
      </c>
      <c r="B111">
        <v>2</v>
      </c>
      <c r="C111">
        <v>2</v>
      </c>
      <c r="D111">
        <f>0/(0.002*10^-6)</f>
        <v>0</v>
      </c>
      <c r="E111" t="s">
        <v>18</v>
      </c>
    </row>
    <row r="112" spans="1:5" x14ac:dyDescent="0.2">
      <c r="A112" t="s">
        <v>12</v>
      </c>
      <c r="B112">
        <v>3</v>
      </c>
      <c r="C112">
        <v>2</v>
      </c>
      <c r="D112">
        <f>2/(0.002*10^-6)</f>
        <v>999999999.99999988</v>
      </c>
      <c r="E112" t="s">
        <v>18</v>
      </c>
    </row>
    <row r="113" spans="1:5" x14ac:dyDescent="0.2">
      <c r="A113" t="s">
        <v>23</v>
      </c>
      <c r="B113">
        <v>1</v>
      </c>
      <c r="C113">
        <v>2</v>
      </c>
      <c r="D113">
        <f>1/(0.002*10^-6)</f>
        <v>499999999.99999994</v>
      </c>
      <c r="E113" t="s">
        <v>18</v>
      </c>
    </row>
    <row r="114" spans="1:5" x14ac:dyDescent="0.2">
      <c r="A114" t="s">
        <v>23</v>
      </c>
      <c r="B114">
        <v>2</v>
      </c>
      <c r="C114">
        <v>2</v>
      </c>
      <c r="D114">
        <f>2/(0.002*10^-6)</f>
        <v>999999999.99999988</v>
      </c>
      <c r="E114" t="s">
        <v>18</v>
      </c>
    </row>
    <row r="115" spans="1:5" x14ac:dyDescent="0.2">
      <c r="A115" t="s">
        <v>23</v>
      </c>
      <c r="B115">
        <v>3</v>
      </c>
      <c r="C115">
        <v>2</v>
      </c>
      <c r="D115">
        <f>1/(0.002*10^-6)</f>
        <v>499999999.99999994</v>
      </c>
      <c r="E115" t="s">
        <v>18</v>
      </c>
    </row>
    <row r="116" spans="1:5" x14ac:dyDescent="0.2">
      <c r="A116" t="s">
        <v>25</v>
      </c>
      <c r="B116">
        <v>1</v>
      </c>
      <c r="C116">
        <v>2</v>
      </c>
      <c r="D116">
        <f>2/(0.002*10^-6)</f>
        <v>999999999.99999988</v>
      </c>
      <c r="E116" t="s">
        <v>18</v>
      </c>
    </row>
    <row r="117" spans="1:5" x14ac:dyDescent="0.2">
      <c r="A117" t="s">
        <v>25</v>
      </c>
      <c r="B117">
        <v>2</v>
      </c>
      <c r="C117">
        <v>2</v>
      </c>
      <c r="D117">
        <f>1/(0.002*10^-6)</f>
        <v>499999999.99999994</v>
      </c>
      <c r="E117" t="s">
        <v>18</v>
      </c>
    </row>
    <row r="118" spans="1:5" x14ac:dyDescent="0.2">
      <c r="A118" t="s">
        <v>25</v>
      </c>
      <c r="B118">
        <v>3</v>
      </c>
      <c r="C118">
        <v>2</v>
      </c>
      <c r="D118">
        <f>1/(0.002*10^-6)</f>
        <v>499999999.99999994</v>
      </c>
      <c r="E118" t="s">
        <v>18</v>
      </c>
    </row>
    <row r="119" spans="1:5" x14ac:dyDescent="0.2">
      <c r="A119" t="s">
        <v>26</v>
      </c>
      <c r="B119">
        <v>1</v>
      </c>
      <c r="C119">
        <v>2</v>
      </c>
      <c r="D119">
        <f>2/(0.002*10^-6)</f>
        <v>999999999.99999988</v>
      </c>
      <c r="E119" t="s">
        <v>18</v>
      </c>
    </row>
    <row r="120" spans="1:5" x14ac:dyDescent="0.2">
      <c r="A120" t="s">
        <v>26</v>
      </c>
      <c r="B120">
        <v>2</v>
      </c>
      <c r="C120">
        <v>2</v>
      </c>
      <c r="D120">
        <f>5/(0.002*10^-6)</f>
        <v>2500000000</v>
      </c>
      <c r="E120" t="s">
        <v>18</v>
      </c>
    </row>
    <row r="121" spans="1:5" x14ac:dyDescent="0.2">
      <c r="A121" t="s">
        <v>26</v>
      </c>
      <c r="B121">
        <v>3</v>
      </c>
      <c r="C121">
        <v>2</v>
      </c>
      <c r="D121">
        <f>1/(0.002*10^-6)</f>
        <v>499999999.99999994</v>
      </c>
      <c r="E121" t="s">
        <v>18</v>
      </c>
    </row>
    <row r="122" spans="1:5" x14ac:dyDescent="0.2">
      <c r="A122" t="s">
        <v>4</v>
      </c>
      <c r="B122">
        <v>1</v>
      </c>
      <c r="C122">
        <v>2</v>
      </c>
      <c r="D122">
        <f>6/(0.002*10^-6)</f>
        <v>3000000000</v>
      </c>
      <c r="E122" t="s">
        <v>19</v>
      </c>
    </row>
    <row r="123" spans="1:5" x14ac:dyDescent="0.2">
      <c r="A123" t="s">
        <v>4</v>
      </c>
      <c r="B123">
        <v>2</v>
      </c>
      <c r="C123">
        <v>2</v>
      </c>
      <c r="D123">
        <f>1/(0.002*10^-6)</f>
        <v>499999999.99999994</v>
      </c>
      <c r="E123" t="s">
        <v>19</v>
      </c>
    </row>
    <row r="124" spans="1:5" x14ac:dyDescent="0.2">
      <c r="A124" t="s">
        <v>4</v>
      </c>
      <c r="B124">
        <v>3</v>
      </c>
      <c r="C124">
        <v>2</v>
      </c>
      <c r="D124">
        <f>4/(0.002*10^-6)</f>
        <v>1999999999.9999998</v>
      </c>
      <c r="E124" t="s">
        <v>19</v>
      </c>
    </row>
    <row r="125" spans="1:5" x14ac:dyDescent="0.2">
      <c r="A125" t="s">
        <v>5</v>
      </c>
      <c r="B125">
        <v>1</v>
      </c>
      <c r="C125">
        <v>2</v>
      </c>
      <c r="D125">
        <f>2/(0.002*10^-6)</f>
        <v>999999999.99999988</v>
      </c>
      <c r="E125" t="s">
        <v>19</v>
      </c>
    </row>
    <row r="126" spans="1:5" x14ac:dyDescent="0.2">
      <c r="A126" t="s">
        <v>5</v>
      </c>
      <c r="B126">
        <v>2</v>
      </c>
      <c r="C126">
        <v>2</v>
      </c>
      <c r="D126">
        <f>2/(0.002*10^-6)</f>
        <v>999999999.99999988</v>
      </c>
      <c r="E126" t="s">
        <v>19</v>
      </c>
    </row>
    <row r="127" spans="1:5" x14ac:dyDescent="0.2">
      <c r="A127" t="s">
        <v>5</v>
      </c>
      <c r="B127">
        <v>3</v>
      </c>
      <c r="C127">
        <v>2</v>
      </c>
      <c r="D127">
        <f>3/(0.002*10^-6)</f>
        <v>1500000000</v>
      </c>
      <c r="E127" t="s">
        <v>19</v>
      </c>
    </row>
    <row r="128" spans="1:5" x14ac:dyDescent="0.2">
      <c r="A128" t="s">
        <v>6</v>
      </c>
      <c r="B128">
        <v>1</v>
      </c>
      <c r="C128">
        <v>2</v>
      </c>
      <c r="D128">
        <f>1/(0.002*10^-3)</f>
        <v>500000</v>
      </c>
      <c r="E128" t="s">
        <v>19</v>
      </c>
    </row>
    <row r="129" spans="1:5" x14ac:dyDescent="0.2">
      <c r="A129" t="s">
        <v>6</v>
      </c>
      <c r="B129">
        <v>2</v>
      </c>
      <c r="C129">
        <v>2</v>
      </c>
      <c r="D129">
        <f>3/(0.002*10^-3)</f>
        <v>1500000</v>
      </c>
      <c r="E129" t="s">
        <v>19</v>
      </c>
    </row>
    <row r="130" spans="1:5" x14ac:dyDescent="0.2">
      <c r="A130" t="s">
        <v>6</v>
      </c>
      <c r="B130">
        <v>3</v>
      </c>
      <c r="C130">
        <v>2</v>
      </c>
      <c r="D130">
        <f>2/(0.002*10^-3)</f>
        <v>1000000</v>
      </c>
      <c r="E130" t="s">
        <v>19</v>
      </c>
    </row>
    <row r="131" spans="1:5" x14ac:dyDescent="0.2">
      <c r="A131" t="s">
        <v>7</v>
      </c>
      <c r="B131">
        <v>1</v>
      </c>
      <c r="C131">
        <v>2</v>
      </c>
      <c r="D131">
        <f>2/(0.002*10^-6)</f>
        <v>999999999.99999988</v>
      </c>
      <c r="E131" t="s">
        <v>19</v>
      </c>
    </row>
    <row r="132" spans="1:5" x14ac:dyDescent="0.2">
      <c r="A132" t="s">
        <v>7</v>
      </c>
      <c r="B132">
        <v>2</v>
      </c>
      <c r="C132">
        <v>2</v>
      </c>
      <c r="D132">
        <f>1/(0.002*10^-6)</f>
        <v>499999999.99999994</v>
      </c>
      <c r="E132" t="s">
        <v>19</v>
      </c>
    </row>
    <row r="133" spans="1:5" x14ac:dyDescent="0.2">
      <c r="A133" t="s">
        <v>7</v>
      </c>
      <c r="B133">
        <v>3</v>
      </c>
      <c r="C133">
        <v>2</v>
      </c>
      <c r="D133">
        <f>0/(0.002*10^-6)</f>
        <v>0</v>
      </c>
      <c r="E133" t="s">
        <v>19</v>
      </c>
    </row>
    <row r="134" spans="1:5" x14ac:dyDescent="0.2">
      <c r="A134" t="s">
        <v>8</v>
      </c>
      <c r="B134">
        <v>1</v>
      </c>
      <c r="C134">
        <v>2</v>
      </c>
      <c r="D134">
        <f>0/(0.002*10^-6)</f>
        <v>0</v>
      </c>
      <c r="E134" t="s">
        <v>19</v>
      </c>
    </row>
    <row r="135" spans="1:5" x14ac:dyDescent="0.2">
      <c r="A135" t="s">
        <v>8</v>
      </c>
      <c r="B135">
        <v>2</v>
      </c>
      <c r="C135">
        <v>2</v>
      </c>
      <c r="D135">
        <f>0/(0.002*10^-6)</f>
        <v>0</v>
      </c>
      <c r="E135" t="s">
        <v>19</v>
      </c>
    </row>
    <row r="136" spans="1:5" x14ac:dyDescent="0.2">
      <c r="A136" t="s">
        <v>8</v>
      </c>
      <c r="B136">
        <v>3</v>
      </c>
      <c r="C136">
        <v>2</v>
      </c>
      <c r="D136">
        <f>0/(0.002*10^-6)</f>
        <v>0</v>
      </c>
      <c r="E136" t="s">
        <v>19</v>
      </c>
    </row>
    <row r="137" spans="1:5" x14ac:dyDescent="0.2">
      <c r="A137" t="s">
        <v>9</v>
      </c>
      <c r="B137">
        <v>1</v>
      </c>
      <c r="C137">
        <v>2</v>
      </c>
      <c r="D137">
        <f>1/(0.002*10^-6)</f>
        <v>499999999.99999994</v>
      </c>
      <c r="E137" t="s">
        <v>19</v>
      </c>
    </row>
    <row r="138" spans="1:5" x14ac:dyDescent="0.2">
      <c r="A138" t="s">
        <v>9</v>
      </c>
      <c r="B138">
        <v>2</v>
      </c>
      <c r="C138">
        <v>2</v>
      </c>
      <c r="D138">
        <f t="shared" ref="D138:D148" si="0">0/(0.002*10^-6)</f>
        <v>0</v>
      </c>
      <c r="E138" t="s">
        <v>19</v>
      </c>
    </row>
    <row r="139" spans="1:5" x14ac:dyDescent="0.2">
      <c r="A139" t="s">
        <v>9</v>
      </c>
      <c r="B139">
        <v>3</v>
      </c>
      <c r="C139">
        <v>2</v>
      </c>
      <c r="D139">
        <f t="shared" si="0"/>
        <v>0</v>
      </c>
      <c r="E139" t="s">
        <v>19</v>
      </c>
    </row>
    <row r="140" spans="1:5" x14ac:dyDescent="0.2">
      <c r="A140" t="s">
        <v>10</v>
      </c>
      <c r="B140">
        <v>1</v>
      </c>
      <c r="C140">
        <v>2</v>
      </c>
      <c r="D140">
        <f t="shared" si="0"/>
        <v>0</v>
      </c>
      <c r="E140" t="s">
        <v>19</v>
      </c>
    </row>
    <row r="141" spans="1:5" x14ac:dyDescent="0.2">
      <c r="A141" t="s">
        <v>10</v>
      </c>
      <c r="B141">
        <v>2</v>
      </c>
      <c r="C141">
        <v>2</v>
      </c>
      <c r="D141">
        <f t="shared" si="0"/>
        <v>0</v>
      </c>
      <c r="E141" t="s">
        <v>19</v>
      </c>
    </row>
    <row r="142" spans="1:5" x14ac:dyDescent="0.2">
      <c r="A142" t="s">
        <v>10</v>
      </c>
      <c r="B142">
        <v>3</v>
      </c>
      <c r="C142">
        <v>2</v>
      </c>
      <c r="D142">
        <f t="shared" si="0"/>
        <v>0</v>
      </c>
      <c r="E142" t="s">
        <v>19</v>
      </c>
    </row>
    <row r="143" spans="1:5" x14ac:dyDescent="0.2">
      <c r="A143" t="s">
        <v>11</v>
      </c>
      <c r="B143">
        <v>1</v>
      </c>
      <c r="C143">
        <v>2</v>
      </c>
      <c r="D143">
        <f t="shared" si="0"/>
        <v>0</v>
      </c>
      <c r="E143" t="s">
        <v>19</v>
      </c>
    </row>
    <row r="144" spans="1:5" x14ac:dyDescent="0.2">
      <c r="A144" t="s">
        <v>11</v>
      </c>
      <c r="B144">
        <v>2</v>
      </c>
      <c r="C144">
        <v>2</v>
      </c>
      <c r="D144">
        <f t="shared" si="0"/>
        <v>0</v>
      </c>
      <c r="E144" t="s">
        <v>19</v>
      </c>
    </row>
    <row r="145" spans="1:5" x14ac:dyDescent="0.2">
      <c r="A145" t="s">
        <v>11</v>
      </c>
      <c r="B145">
        <v>3</v>
      </c>
      <c r="C145">
        <v>2</v>
      </c>
      <c r="D145">
        <f t="shared" si="0"/>
        <v>0</v>
      </c>
      <c r="E145" t="s">
        <v>19</v>
      </c>
    </row>
    <row r="146" spans="1:5" x14ac:dyDescent="0.2">
      <c r="A146" t="s">
        <v>12</v>
      </c>
      <c r="B146">
        <v>1</v>
      </c>
      <c r="C146">
        <v>2</v>
      </c>
      <c r="D146">
        <f t="shared" si="0"/>
        <v>0</v>
      </c>
      <c r="E146" t="s">
        <v>19</v>
      </c>
    </row>
    <row r="147" spans="1:5" x14ac:dyDescent="0.2">
      <c r="A147" t="s">
        <v>12</v>
      </c>
      <c r="B147">
        <v>2</v>
      </c>
      <c r="C147">
        <v>2</v>
      </c>
      <c r="D147">
        <f t="shared" si="0"/>
        <v>0</v>
      </c>
      <c r="E147" t="s">
        <v>19</v>
      </c>
    </row>
    <row r="148" spans="1:5" x14ac:dyDescent="0.2">
      <c r="A148" t="s">
        <v>12</v>
      </c>
      <c r="B148">
        <v>3</v>
      </c>
      <c r="C148">
        <v>2</v>
      </c>
      <c r="D148">
        <f t="shared" si="0"/>
        <v>0</v>
      </c>
      <c r="E148" t="s">
        <v>19</v>
      </c>
    </row>
    <row r="149" spans="1:5" x14ac:dyDescent="0.2">
      <c r="A149" t="s">
        <v>24</v>
      </c>
      <c r="B149">
        <v>1</v>
      </c>
      <c r="C149">
        <v>2</v>
      </c>
      <c r="D149">
        <f>2/(0.002*10^-6)</f>
        <v>999999999.99999988</v>
      </c>
      <c r="E149" t="s">
        <v>19</v>
      </c>
    </row>
    <row r="150" spans="1:5" x14ac:dyDescent="0.2">
      <c r="A150" t="s">
        <v>24</v>
      </c>
      <c r="B150">
        <v>2</v>
      </c>
      <c r="C150">
        <v>2</v>
      </c>
      <c r="D150">
        <f>1/(0.002*10^-6)</f>
        <v>499999999.99999994</v>
      </c>
      <c r="E150" t="s">
        <v>19</v>
      </c>
    </row>
    <row r="151" spans="1:5" x14ac:dyDescent="0.2">
      <c r="A151" t="s">
        <v>24</v>
      </c>
      <c r="B151">
        <v>3</v>
      </c>
      <c r="C151">
        <v>2</v>
      </c>
      <c r="D151">
        <f>1/(0.002*10^-6)</f>
        <v>499999999.99999994</v>
      </c>
      <c r="E151" t="s">
        <v>19</v>
      </c>
    </row>
    <row r="152" spans="1:5" x14ac:dyDescent="0.2">
      <c r="A152" t="s">
        <v>25</v>
      </c>
      <c r="B152">
        <v>1</v>
      </c>
      <c r="C152">
        <v>2</v>
      </c>
      <c r="D152">
        <f>0/(0.002*10^-6)</f>
        <v>0</v>
      </c>
      <c r="E152" t="s">
        <v>19</v>
      </c>
    </row>
    <row r="153" spans="1:5" x14ac:dyDescent="0.2">
      <c r="A153" t="s">
        <v>25</v>
      </c>
      <c r="B153">
        <v>2</v>
      </c>
      <c r="C153">
        <v>2</v>
      </c>
      <c r="D153">
        <f>1/(0.002*10^-6)</f>
        <v>499999999.99999994</v>
      </c>
      <c r="E153" t="s">
        <v>19</v>
      </c>
    </row>
    <row r="154" spans="1:5" x14ac:dyDescent="0.2">
      <c r="A154" t="s">
        <v>25</v>
      </c>
      <c r="B154">
        <v>3</v>
      </c>
      <c r="C154">
        <v>2</v>
      </c>
      <c r="D154">
        <f>1/(0.002*10^-6)</f>
        <v>499999999.99999994</v>
      </c>
      <c r="E154" t="s">
        <v>19</v>
      </c>
    </row>
    <row r="155" spans="1:5" x14ac:dyDescent="0.2">
      <c r="A155" t="s">
        <v>26</v>
      </c>
      <c r="B155">
        <v>1</v>
      </c>
      <c r="C155">
        <v>2</v>
      </c>
      <c r="D155">
        <f>2/(0.002*10^-6)</f>
        <v>999999999.99999988</v>
      </c>
      <c r="E155" t="s">
        <v>19</v>
      </c>
    </row>
    <row r="156" spans="1:5" x14ac:dyDescent="0.2">
      <c r="A156" t="s">
        <v>26</v>
      </c>
      <c r="B156">
        <v>2</v>
      </c>
      <c r="C156">
        <v>2</v>
      </c>
      <c r="D156">
        <f>1/(0.002*10^-6)</f>
        <v>499999999.99999994</v>
      </c>
      <c r="E156" t="s">
        <v>19</v>
      </c>
    </row>
    <row r="157" spans="1:5" x14ac:dyDescent="0.2">
      <c r="A157" t="s">
        <v>26</v>
      </c>
      <c r="B157">
        <v>3</v>
      </c>
      <c r="C157">
        <v>2</v>
      </c>
      <c r="D157">
        <f>1/(0.002*10^-6)</f>
        <v>499999999.99999994</v>
      </c>
      <c r="E157" t="s">
        <v>19</v>
      </c>
    </row>
    <row r="158" spans="1:5" x14ac:dyDescent="0.2">
      <c r="A158" t="s">
        <v>21</v>
      </c>
      <c r="B158">
        <v>1</v>
      </c>
      <c r="C158">
        <v>3</v>
      </c>
      <c r="D158">
        <f>2/(0.002*10^-4)</f>
        <v>10000000</v>
      </c>
      <c r="E158" t="s">
        <v>18</v>
      </c>
    </row>
    <row r="159" spans="1:5" x14ac:dyDescent="0.2">
      <c r="A159" t="s">
        <v>21</v>
      </c>
      <c r="B159">
        <v>2</v>
      </c>
      <c r="C159">
        <v>3</v>
      </c>
      <c r="D159">
        <f>1/(0.002*10^-4)</f>
        <v>5000000</v>
      </c>
      <c r="E159" t="s">
        <v>18</v>
      </c>
    </row>
    <row r="160" spans="1:5" x14ac:dyDescent="0.2">
      <c r="A160" t="s">
        <v>21</v>
      </c>
      <c r="B160">
        <v>3</v>
      </c>
      <c r="C160">
        <v>3</v>
      </c>
      <c r="D160">
        <f>3/(0.002*10^-4)</f>
        <v>14999999.999999998</v>
      </c>
      <c r="E160" t="s">
        <v>18</v>
      </c>
    </row>
    <row r="161" spans="1:5" x14ac:dyDescent="0.2">
      <c r="A161" t="s">
        <v>21</v>
      </c>
      <c r="B161">
        <v>1</v>
      </c>
      <c r="C161">
        <v>3</v>
      </c>
      <c r="D161">
        <f>1/(0.002*10^-4)</f>
        <v>5000000</v>
      </c>
      <c r="E161" t="s">
        <v>19</v>
      </c>
    </row>
    <row r="162" spans="1:5" x14ac:dyDescent="0.2">
      <c r="A162" t="s">
        <v>21</v>
      </c>
      <c r="B162">
        <v>2</v>
      </c>
      <c r="C162">
        <v>3</v>
      </c>
      <c r="D162">
        <f>1/(0.002*10^-4)</f>
        <v>5000000</v>
      </c>
      <c r="E162" t="s">
        <v>19</v>
      </c>
    </row>
    <row r="163" spans="1:5" x14ac:dyDescent="0.2">
      <c r="A163" t="s">
        <v>21</v>
      </c>
      <c r="B163">
        <v>3</v>
      </c>
      <c r="C163">
        <v>3</v>
      </c>
      <c r="D163">
        <f>4/(0.002*10^-4)</f>
        <v>20000000</v>
      </c>
      <c r="E163" t="s">
        <v>19</v>
      </c>
    </row>
    <row r="164" spans="1:5" x14ac:dyDescent="0.2">
      <c r="A164" t="s">
        <v>1</v>
      </c>
      <c r="B164">
        <v>1</v>
      </c>
      <c r="C164">
        <v>3</v>
      </c>
      <c r="E164" t="s">
        <v>18</v>
      </c>
    </row>
    <row r="165" spans="1:5" x14ac:dyDescent="0.2">
      <c r="A165" t="s">
        <v>1</v>
      </c>
      <c r="B165">
        <v>2</v>
      </c>
      <c r="C165">
        <v>3</v>
      </c>
      <c r="E165" t="s">
        <v>18</v>
      </c>
    </row>
    <row r="166" spans="1:5" x14ac:dyDescent="0.2">
      <c r="A166" t="s">
        <v>1</v>
      </c>
      <c r="B166">
        <v>3</v>
      </c>
      <c r="C166">
        <v>3</v>
      </c>
      <c r="E166" t="s">
        <v>18</v>
      </c>
    </row>
    <row r="167" spans="1:5" x14ac:dyDescent="0.2">
      <c r="A167" t="s">
        <v>2</v>
      </c>
      <c r="B167">
        <v>1</v>
      </c>
      <c r="C167">
        <v>3</v>
      </c>
      <c r="E167" t="s">
        <v>18</v>
      </c>
    </row>
    <row r="168" spans="1:5" x14ac:dyDescent="0.2">
      <c r="A168" t="s">
        <v>2</v>
      </c>
      <c r="B168">
        <v>2</v>
      </c>
      <c r="C168">
        <v>3</v>
      </c>
      <c r="E168" t="s">
        <v>18</v>
      </c>
    </row>
    <row r="169" spans="1:5" x14ac:dyDescent="0.2">
      <c r="A169" t="s">
        <v>2</v>
      </c>
      <c r="B169">
        <v>3</v>
      </c>
      <c r="C169">
        <v>3</v>
      </c>
      <c r="E169" t="s">
        <v>18</v>
      </c>
    </row>
    <row r="170" spans="1:5" x14ac:dyDescent="0.2">
      <c r="A170" t="s">
        <v>3</v>
      </c>
      <c r="B170">
        <v>1</v>
      </c>
      <c r="C170">
        <v>3</v>
      </c>
      <c r="E170" t="s">
        <v>18</v>
      </c>
    </row>
    <row r="171" spans="1:5" x14ac:dyDescent="0.2">
      <c r="A171" t="s">
        <v>3</v>
      </c>
      <c r="B171">
        <v>2</v>
      </c>
      <c r="C171">
        <v>3</v>
      </c>
      <c r="E171" t="s">
        <v>18</v>
      </c>
    </row>
    <row r="172" spans="1:5" x14ac:dyDescent="0.2">
      <c r="A172" t="s">
        <v>3</v>
      </c>
      <c r="B172">
        <v>3</v>
      </c>
      <c r="C172">
        <v>3</v>
      </c>
      <c r="E172" t="s">
        <v>18</v>
      </c>
    </row>
    <row r="173" spans="1:5" x14ac:dyDescent="0.2">
      <c r="A173" t="s">
        <v>4</v>
      </c>
      <c r="B173">
        <v>1</v>
      </c>
      <c r="C173">
        <v>3</v>
      </c>
      <c r="E173" t="s">
        <v>18</v>
      </c>
    </row>
    <row r="174" spans="1:5" x14ac:dyDescent="0.2">
      <c r="A174" t="s">
        <v>4</v>
      </c>
      <c r="B174">
        <v>2</v>
      </c>
      <c r="C174">
        <v>3</v>
      </c>
      <c r="E174" t="s">
        <v>18</v>
      </c>
    </row>
    <row r="175" spans="1:5" x14ac:dyDescent="0.2">
      <c r="A175" t="s">
        <v>4</v>
      </c>
      <c r="B175">
        <v>3</v>
      </c>
      <c r="C175">
        <v>3</v>
      </c>
      <c r="E175" t="s">
        <v>18</v>
      </c>
    </row>
    <row r="176" spans="1:5" x14ac:dyDescent="0.2">
      <c r="A176" t="s">
        <v>5</v>
      </c>
      <c r="B176">
        <v>1</v>
      </c>
      <c r="C176">
        <v>3</v>
      </c>
      <c r="E176" t="s">
        <v>18</v>
      </c>
    </row>
    <row r="177" spans="1:5" x14ac:dyDescent="0.2">
      <c r="A177" t="s">
        <v>5</v>
      </c>
      <c r="B177">
        <v>2</v>
      </c>
      <c r="C177">
        <v>3</v>
      </c>
      <c r="E177" t="s">
        <v>18</v>
      </c>
    </row>
    <row r="178" spans="1:5" x14ac:dyDescent="0.2">
      <c r="A178" t="s">
        <v>5</v>
      </c>
      <c r="B178">
        <v>3</v>
      </c>
      <c r="C178">
        <v>3</v>
      </c>
      <c r="E178" t="s">
        <v>18</v>
      </c>
    </row>
    <row r="179" spans="1:5" x14ac:dyDescent="0.2">
      <c r="A179" t="s">
        <v>6</v>
      </c>
      <c r="B179">
        <v>1</v>
      </c>
      <c r="C179">
        <v>3</v>
      </c>
      <c r="E179" t="s">
        <v>18</v>
      </c>
    </row>
    <row r="180" spans="1:5" x14ac:dyDescent="0.2">
      <c r="A180" t="s">
        <v>6</v>
      </c>
      <c r="B180">
        <v>2</v>
      </c>
      <c r="C180">
        <v>3</v>
      </c>
      <c r="E180" t="s">
        <v>18</v>
      </c>
    </row>
    <row r="181" spans="1:5" x14ac:dyDescent="0.2">
      <c r="A181" t="s">
        <v>6</v>
      </c>
      <c r="B181">
        <v>3</v>
      </c>
      <c r="C181">
        <v>3</v>
      </c>
      <c r="E181" t="s">
        <v>18</v>
      </c>
    </row>
    <row r="182" spans="1:5" x14ac:dyDescent="0.2">
      <c r="A182" t="s">
        <v>7</v>
      </c>
      <c r="B182">
        <v>1</v>
      </c>
      <c r="C182">
        <v>3</v>
      </c>
      <c r="E182" t="s">
        <v>18</v>
      </c>
    </row>
    <row r="183" spans="1:5" x14ac:dyDescent="0.2">
      <c r="A183" t="s">
        <v>7</v>
      </c>
      <c r="B183">
        <v>2</v>
      </c>
      <c r="C183">
        <v>3</v>
      </c>
      <c r="E183" t="s">
        <v>18</v>
      </c>
    </row>
    <row r="184" spans="1:5" x14ac:dyDescent="0.2">
      <c r="A184" t="s">
        <v>7</v>
      </c>
      <c r="B184">
        <v>3</v>
      </c>
      <c r="C184">
        <v>3</v>
      </c>
      <c r="E184" t="s">
        <v>18</v>
      </c>
    </row>
    <row r="185" spans="1:5" x14ac:dyDescent="0.2">
      <c r="A185" t="s">
        <v>8</v>
      </c>
      <c r="B185">
        <v>1</v>
      </c>
      <c r="C185">
        <v>3</v>
      </c>
      <c r="E185" t="s">
        <v>18</v>
      </c>
    </row>
    <row r="186" spans="1:5" x14ac:dyDescent="0.2">
      <c r="A186" t="s">
        <v>8</v>
      </c>
      <c r="B186">
        <v>2</v>
      </c>
      <c r="C186">
        <v>3</v>
      </c>
      <c r="E186" t="s">
        <v>18</v>
      </c>
    </row>
    <row r="187" spans="1:5" x14ac:dyDescent="0.2">
      <c r="A187" t="s">
        <v>8</v>
      </c>
      <c r="B187">
        <v>3</v>
      </c>
      <c r="C187">
        <v>3</v>
      </c>
      <c r="E187" t="s">
        <v>18</v>
      </c>
    </row>
    <row r="188" spans="1:5" x14ac:dyDescent="0.2">
      <c r="A188" t="s">
        <v>9</v>
      </c>
      <c r="B188">
        <v>1</v>
      </c>
      <c r="C188">
        <v>3</v>
      </c>
      <c r="E188" t="s">
        <v>18</v>
      </c>
    </row>
    <row r="189" spans="1:5" x14ac:dyDescent="0.2">
      <c r="A189" t="s">
        <v>9</v>
      </c>
      <c r="B189">
        <v>2</v>
      </c>
      <c r="C189">
        <v>3</v>
      </c>
      <c r="E189" t="s">
        <v>18</v>
      </c>
    </row>
    <row r="190" spans="1:5" x14ac:dyDescent="0.2">
      <c r="A190" t="s">
        <v>9</v>
      </c>
      <c r="B190">
        <v>3</v>
      </c>
      <c r="C190">
        <v>3</v>
      </c>
      <c r="E190" t="s">
        <v>18</v>
      </c>
    </row>
    <row r="191" spans="1:5" x14ac:dyDescent="0.2">
      <c r="A191" t="s">
        <v>10</v>
      </c>
      <c r="B191">
        <v>1</v>
      </c>
      <c r="C191">
        <v>3</v>
      </c>
      <c r="E191" t="s">
        <v>18</v>
      </c>
    </row>
    <row r="192" spans="1:5" x14ac:dyDescent="0.2">
      <c r="A192" t="s">
        <v>10</v>
      </c>
      <c r="B192">
        <v>2</v>
      </c>
      <c r="C192">
        <v>3</v>
      </c>
      <c r="E192" t="s">
        <v>18</v>
      </c>
    </row>
    <row r="193" spans="1:5" x14ac:dyDescent="0.2">
      <c r="A193" t="s">
        <v>10</v>
      </c>
      <c r="B193">
        <v>3</v>
      </c>
      <c r="C193">
        <v>3</v>
      </c>
      <c r="E193" t="s">
        <v>18</v>
      </c>
    </row>
    <row r="194" spans="1:5" x14ac:dyDescent="0.2">
      <c r="A194" t="s">
        <v>11</v>
      </c>
      <c r="B194">
        <v>1</v>
      </c>
      <c r="C194">
        <v>4</v>
      </c>
      <c r="E194" t="s">
        <v>18</v>
      </c>
    </row>
    <row r="195" spans="1:5" x14ac:dyDescent="0.2">
      <c r="A195" t="s">
        <v>11</v>
      </c>
      <c r="B195">
        <v>2</v>
      </c>
      <c r="C195">
        <v>4</v>
      </c>
      <c r="E195" t="s">
        <v>18</v>
      </c>
    </row>
    <row r="196" spans="1:5" x14ac:dyDescent="0.2">
      <c r="A196" t="s">
        <v>11</v>
      </c>
      <c r="B196">
        <v>3</v>
      </c>
      <c r="C196">
        <v>4</v>
      </c>
      <c r="E196" t="s">
        <v>18</v>
      </c>
    </row>
    <row r="197" spans="1:5" x14ac:dyDescent="0.2">
      <c r="A197" t="s">
        <v>12</v>
      </c>
      <c r="B197">
        <v>1</v>
      </c>
      <c r="C197">
        <v>4</v>
      </c>
      <c r="E197" t="s">
        <v>18</v>
      </c>
    </row>
    <row r="198" spans="1:5" x14ac:dyDescent="0.2">
      <c r="A198" t="s">
        <v>12</v>
      </c>
      <c r="B198">
        <v>2</v>
      </c>
      <c r="C198">
        <v>4</v>
      </c>
      <c r="E198" t="s">
        <v>18</v>
      </c>
    </row>
    <row r="199" spans="1:5" x14ac:dyDescent="0.2">
      <c r="A199" t="s">
        <v>12</v>
      </c>
      <c r="B199">
        <v>3</v>
      </c>
      <c r="C199">
        <v>4</v>
      </c>
      <c r="E199" t="s">
        <v>18</v>
      </c>
    </row>
    <row r="200" spans="1:5" x14ac:dyDescent="0.2">
      <c r="A200" t="s">
        <v>23</v>
      </c>
      <c r="B200">
        <v>1</v>
      </c>
      <c r="C200">
        <v>4</v>
      </c>
      <c r="E200" t="s">
        <v>18</v>
      </c>
    </row>
    <row r="201" spans="1:5" x14ac:dyDescent="0.2">
      <c r="A201" t="s">
        <v>23</v>
      </c>
      <c r="B201">
        <v>2</v>
      </c>
      <c r="C201">
        <v>4</v>
      </c>
      <c r="E201" t="s">
        <v>18</v>
      </c>
    </row>
    <row r="202" spans="1:5" x14ac:dyDescent="0.2">
      <c r="A202" t="s">
        <v>23</v>
      </c>
      <c r="B202">
        <v>3</v>
      </c>
      <c r="C202">
        <v>4</v>
      </c>
      <c r="E202" t="s">
        <v>18</v>
      </c>
    </row>
    <row r="203" spans="1:5" x14ac:dyDescent="0.2">
      <c r="A203" t="s">
        <v>24</v>
      </c>
      <c r="B203">
        <v>1</v>
      </c>
      <c r="C203">
        <v>4</v>
      </c>
      <c r="E203" t="s">
        <v>18</v>
      </c>
    </row>
    <row r="204" spans="1:5" x14ac:dyDescent="0.2">
      <c r="A204" t="s">
        <v>24</v>
      </c>
      <c r="B204">
        <v>2</v>
      </c>
      <c r="C204">
        <v>4</v>
      </c>
      <c r="E204" t="s">
        <v>18</v>
      </c>
    </row>
    <row r="205" spans="1:5" x14ac:dyDescent="0.2">
      <c r="A205" t="s">
        <v>24</v>
      </c>
      <c r="B205">
        <v>3</v>
      </c>
      <c r="C205">
        <v>4</v>
      </c>
      <c r="E205" t="s">
        <v>18</v>
      </c>
    </row>
    <row r="206" spans="1:5" x14ac:dyDescent="0.2">
      <c r="A206" t="s">
        <v>25</v>
      </c>
      <c r="B206">
        <v>1</v>
      </c>
      <c r="C206">
        <v>4</v>
      </c>
      <c r="E206" t="s">
        <v>18</v>
      </c>
    </row>
    <row r="207" spans="1:5" x14ac:dyDescent="0.2">
      <c r="A207" t="s">
        <v>25</v>
      </c>
      <c r="B207">
        <v>2</v>
      </c>
      <c r="C207">
        <v>4</v>
      </c>
      <c r="E207" t="s">
        <v>18</v>
      </c>
    </row>
    <row r="208" spans="1:5" x14ac:dyDescent="0.2">
      <c r="A208" t="s">
        <v>25</v>
      </c>
      <c r="B208">
        <v>3</v>
      </c>
      <c r="C208">
        <v>4</v>
      </c>
      <c r="E208" t="s">
        <v>18</v>
      </c>
    </row>
    <row r="209" spans="1:5" x14ac:dyDescent="0.2">
      <c r="A209" t="s">
        <v>26</v>
      </c>
      <c r="B209">
        <v>1</v>
      </c>
      <c r="C209">
        <v>4</v>
      </c>
      <c r="E209" t="s">
        <v>18</v>
      </c>
    </row>
    <row r="210" spans="1:5" x14ac:dyDescent="0.2">
      <c r="A210" t="s">
        <v>26</v>
      </c>
      <c r="B210">
        <v>2</v>
      </c>
      <c r="C210">
        <v>4</v>
      </c>
      <c r="E210" t="s">
        <v>18</v>
      </c>
    </row>
    <row r="211" spans="1:5" x14ac:dyDescent="0.2">
      <c r="A211" t="s">
        <v>26</v>
      </c>
      <c r="B211">
        <v>3</v>
      </c>
      <c r="C211">
        <v>4</v>
      </c>
      <c r="E211" t="s">
        <v>18</v>
      </c>
    </row>
    <row r="212" spans="1:5" x14ac:dyDescent="0.2">
      <c r="A212" t="s">
        <v>1</v>
      </c>
      <c r="B212">
        <v>1</v>
      </c>
      <c r="C212">
        <v>4</v>
      </c>
      <c r="E212" t="s">
        <v>19</v>
      </c>
    </row>
    <row r="213" spans="1:5" x14ac:dyDescent="0.2">
      <c r="A213" t="s">
        <v>1</v>
      </c>
      <c r="B213">
        <v>2</v>
      </c>
      <c r="C213">
        <v>4</v>
      </c>
      <c r="E213" t="s">
        <v>19</v>
      </c>
    </row>
    <row r="214" spans="1:5" x14ac:dyDescent="0.2">
      <c r="A214" t="s">
        <v>1</v>
      </c>
      <c r="B214">
        <v>3</v>
      </c>
      <c r="C214">
        <v>4</v>
      </c>
      <c r="E214" t="s">
        <v>19</v>
      </c>
    </row>
    <row r="215" spans="1:5" x14ac:dyDescent="0.2">
      <c r="A215" t="s">
        <v>2</v>
      </c>
      <c r="B215">
        <v>1</v>
      </c>
      <c r="C215">
        <v>4</v>
      </c>
      <c r="E215" t="s">
        <v>19</v>
      </c>
    </row>
    <row r="216" spans="1:5" x14ac:dyDescent="0.2">
      <c r="A216" t="s">
        <v>2</v>
      </c>
      <c r="B216">
        <v>2</v>
      </c>
      <c r="C216">
        <v>4</v>
      </c>
      <c r="E216" t="s">
        <v>19</v>
      </c>
    </row>
    <row r="217" spans="1:5" x14ac:dyDescent="0.2">
      <c r="A217" t="s">
        <v>2</v>
      </c>
      <c r="B217">
        <v>3</v>
      </c>
      <c r="C217">
        <v>4</v>
      </c>
      <c r="E217" t="s">
        <v>19</v>
      </c>
    </row>
    <row r="218" spans="1:5" x14ac:dyDescent="0.2">
      <c r="A218" t="s">
        <v>3</v>
      </c>
      <c r="B218">
        <v>1</v>
      </c>
      <c r="C218">
        <v>4</v>
      </c>
      <c r="E218" t="s">
        <v>19</v>
      </c>
    </row>
    <row r="219" spans="1:5" x14ac:dyDescent="0.2">
      <c r="A219" t="s">
        <v>3</v>
      </c>
      <c r="B219">
        <v>2</v>
      </c>
      <c r="C219">
        <v>4</v>
      </c>
      <c r="E219" t="s">
        <v>19</v>
      </c>
    </row>
    <row r="220" spans="1:5" x14ac:dyDescent="0.2">
      <c r="A220" t="s">
        <v>3</v>
      </c>
      <c r="B220">
        <v>3</v>
      </c>
      <c r="C220">
        <v>4</v>
      </c>
      <c r="E220" t="s">
        <v>19</v>
      </c>
    </row>
    <row r="221" spans="1:5" x14ac:dyDescent="0.2">
      <c r="A221" t="s">
        <v>4</v>
      </c>
      <c r="B221">
        <v>1</v>
      </c>
      <c r="C221">
        <v>4</v>
      </c>
      <c r="E221" t="s">
        <v>19</v>
      </c>
    </row>
    <row r="222" spans="1:5" x14ac:dyDescent="0.2">
      <c r="A222" t="s">
        <v>4</v>
      </c>
      <c r="B222">
        <v>2</v>
      </c>
      <c r="C222">
        <v>4</v>
      </c>
      <c r="E222" t="s">
        <v>19</v>
      </c>
    </row>
    <row r="223" spans="1:5" x14ac:dyDescent="0.2">
      <c r="A223" t="s">
        <v>4</v>
      </c>
      <c r="B223">
        <v>3</v>
      </c>
      <c r="C223">
        <v>4</v>
      </c>
      <c r="E223" t="s">
        <v>19</v>
      </c>
    </row>
    <row r="224" spans="1:5" x14ac:dyDescent="0.2">
      <c r="A224" t="s">
        <v>5</v>
      </c>
      <c r="B224">
        <v>1</v>
      </c>
      <c r="C224">
        <v>4</v>
      </c>
      <c r="E224" t="s">
        <v>19</v>
      </c>
    </row>
    <row r="225" spans="1:5" x14ac:dyDescent="0.2">
      <c r="A225" t="s">
        <v>5</v>
      </c>
      <c r="B225">
        <v>2</v>
      </c>
      <c r="C225">
        <v>4</v>
      </c>
      <c r="E225" t="s">
        <v>19</v>
      </c>
    </row>
    <row r="226" spans="1:5" x14ac:dyDescent="0.2">
      <c r="A226" t="s">
        <v>5</v>
      </c>
      <c r="B226">
        <v>3</v>
      </c>
      <c r="C226">
        <v>4</v>
      </c>
      <c r="E226" t="s">
        <v>19</v>
      </c>
    </row>
    <row r="227" spans="1:5" x14ac:dyDescent="0.2">
      <c r="A227" t="s">
        <v>6</v>
      </c>
      <c r="B227">
        <v>1</v>
      </c>
      <c r="C227">
        <v>4</v>
      </c>
      <c r="E227" t="s">
        <v>19</v>
      </c>
    </row>
    <row r="228" spans="1:5" x14ac:dyDescent="0.2">
      <c r="A228" t="s">
        <v>6</v>
      </c>
      <c r="B228">
        <v>2</v>
      </c>
      <c r="C228">
        <v>4</v>
      </c>
      <c r="E228" t="s">
        <v>19</v>
      </c>
    </row>
    <row r="229" spans="1:5" x14ac:dyDescent="0.2">
      <c r="A229" t="s">
        <v>6</v>
      </c>
      <c r="B229">
        <v>3</v>
      </c>
      <c r="C229">
        <v>4</v>
      </c>
      <c r="E229" t="s">
        <v>19</v>
      </c>
    </row>
    <row r="230" spans="1:5" x14ac:dyDescent="0.2">
      <c r="A230" t="s">
        <v>7</v>
      </c>
      <c r="B230">
        <v>1</v>
      </c>
      <c r="C230">
        <v>4</v>
      </c>
      <c r="E230" t="s">
        <v>19</v>
      </c>
    </row>
    <row r="231" spans="1:5" x14ac:dyDescent="0.2">
      <c r="A231" t="s">
        <v>7</v>
      </c>
      <c r="B231">
        <v>2</v>
      </c>
      <c r="C231">
        <v>4</v>
      </c>
      <c r="E231" t="s">
        <v>19</v>
      </c>
    </row>
    <row r="232" spans="1:5" x14ac:dyDescent="0.2">
      <c r="A232" t="s">
        <v>7</v>
      </c>
      <c r="B232">
        <v>3</v>
      </c>
      <c r="C232">
        <v>4</v>
      </c>
      <c r="E232" t="s">
        <v>19</v>
      </c>
    </row>
    <row r="233" spans="1:5" x14ac:dyDescent="0.2">
      <c r="A233" t="s">
        <v>8</v>
      </c>
      <c r="B233">
        <v>1</v>
      </c>
      <c r="C233">
        <v>4</v>
      </c>
      <c r="E233" t="s">
        <v>19</v>
      </c>
    </row>
    <row r="234" spans="1:5" x14ac:dyDescent="0.2">
      <c r="A234" t="s">
        <v>8</v>
      </c>
      <c r="B234">
        <v>2</v>
      </c>
      <c r="C234">
        <v>4</v>
      </c>
      <c r="E234" t="s">
        <v>19</v>
      </c>
    </row>
    <row r="235" spans="1:5" x14ac:dyDescent="0.2">
      <c r="A235" t="s">
        <v>8</v>
      </c>
      <c r="B235">
        <v>3</v>
      </c>
      <c r="C235">
        <v>4</v>
      </c>
      <c r="E235" t="s">
        <v>19</v>
      </c>
    </row>
    <row r="236" spans="1:5" x14ac:dyDescent="0.2">
      <c r="A236" t="s">
        <v>9</v>
      </c>
      <c r="B236">
        <v>1</v>
      </c>
      <c r="C236">
        <v>4</v>
      </c>
      <c r="E236" t="s">
        <v>19</v>
      </c>
    </row>
    <row r="237" spans="1:5" x14ac:dyDescent="0.2">
      <c r="A237" t="s">
        <v>9</v>
      </c>
      <c r="B237">
        <v>2</v>
      </c>
      <c r="C237">
        <v>4</v>
      </c>
      <c r="E237" t="s">
        <v>19</v>
      </c>
    </row>
    <row r="238" spans="1:5" x14ac:dyDescent="0.2">
      <c r="A238" t="s">
        <v>9</v>
      </c>
      <c r="B238">
        <v>3</v>
      </c>
      <c r="C238">
        <v>4</v>
      </c>
      <c r="E238" t="s">
        <v>19</v>
      </c>
    </row>
    <row r="239" spans="1:5" x14ac:dyDescent="0.2">
      <c r="A239" t="s">
        <v>10</v>
      </c>
      <c r="B239">
        <v>1</v>
      </c>
      <c r="C239">
        <v>4</v>
      </c>
      <c r="E239" t="s">
        <v>19</v>
      </c>
    </row>
    <row r="240" spans="1:5" x14ac:dyDescent="0.2">
      <c r="A240" t="s">
        <v>10</v>
      </c>
      <c r="B240">
        <v>2</v>
      </c>
      <c r="C240">
        <v>4</v>
      </c>
      <c r="E240" t="s">
        <v>19</v>
      </c>
    </row>
    <row r="241" spans="1:5" x14ac:dyDescent="0.2">
      <c r="A241" t="s">
        <v>10</v>
      </c>
      <c r="B241">
        <v>3</v>
      </c>
      <c r="C241">
        <v>4</v>
      </c>
      <c r="E241" t="s">
        <v>19</v>
      </c>
    </row>
    <row r="242" spans="1:5" x14ac:dyDescent="0.2">
      <c r="A242" t="s">
        <v>11</v>
      </c>
      <c r="B242">
        <v>1</v>
      </c>
      <c r="C242">
        <v>4</v>
      </c>
      <c r="E242" t="s">
        <v>19</v>
      </c>
    </row>
    <row r="243" spans="1:5" x14ac:dyDescent="0.2">
      <c r="A243" t="s">
        <v>11</v>
      </c>
      <c r="B243">
        <v>2</v>
      </c>
      <c r="C243">
        <v>4</v>
      </c>
      <c r="E243" t="s">
        <v>19</v>
      </c>
    </row>
    <row r="244" spans="1:5" x14ac:dyDescent="0.2">
      <c r="A244" t="s">
        <v>11</v>
      </c>
      <c r="B244">
        <v>3</v>
      </c>
      <c r="C244">
        <v>4</v>
      </c>
      <c r="E244" t="s">
        <v>19</v>
      </c>
    </row>
    <row r="245" spans="1:5" x14ac:dyDescent="0.2">
      <c r="A245" t="s">
        <v>12</v>
      </c>
      <c r="B245">
        <v>1</v>
      </c>
      <c r="C245">
        <v>4</v>
      </c>
      <c r="E245" t="s">
        <v>19</v>
      </c>
    </row>
    <row r="246" spans="1:5" x14ac:dyDescent="0.2">
      <c r="A246" t="s">
        <v>12</v>
      </c>
      <c r="B246">
        <v>2</v>
      </c>
      <c r="C246">
        <v>4</v>
      </c>
      <c r="E246" t="s">
        <v>19</v>
      </c>
    </row>
    <row r="247" spans="1:5" x14ac:dyDescent="0.2">
      <c r="A247" t="s">
        <v>12</v>
      </c>
      <c r="B247">
        <v>3</v>
      </c>
      <c r="C247">
        <v>4</v>
      </c>
      <c r="E247" t="s">
        <v>19</v>
      </c>
    </row>
    <row r="248" spans="1:5" x14ac:dyDescent="0.2">
      <c r="A248" t="s">
        <v>23</v>
      </c>
      <c r="B248">
        <v>1</v>
      </c>
      <c r="C248">
        <v>4</v>
      </c>
      <c r="E248" t="s">
        <v>18</v>
      </c>
    </row>
    <row r="249" spans="1:5" x14ac:dyDescent="0.2">
      <c r="A249" t="s">
        <v>23</v>
      </c>
      <c r="B249">
        <v>2</v>
      </c>
      <c r="C249">
        <v>4</v>
      </c>
      <c r="E249" t="s">
        <v>18</v>
      </c>
    </row>
    <row r="250" spans="1:5" x14ac:dyDescent="0.2">
      <c r="A250" t="s">
        <v>23</v>
      </c>
      <c r="B250">
        <v>3</v>
      </c>
      <c r="C250">
        <v>4</v>
      </c>
      <c r="E250" t="s">
        <v>18</v>
      </c>
    </row>
    <row r="251" spans="1:5" x14ac:dyDescent="0.2">
      <c r="A251" t="s">
        <v>24</v>
      </c>
      <c r="B251">
        <v>1</v>
      </c>
      <c r="C251">
        <v>4</v>
      </c>
      <c r="E251" t="s">
        <v>19</v>
      </c>
    </row>
    <row r="252" spans="1:5" x14ac:dyDescent="0.2">
      <c r="A252" t="s">
        <v>24</v>
      </c>
      <c r="B252">
        <v>2</v>
      </c>
      <c r="C252">
        <v>4</v>
      </c>
      <c r="E252" t="s">
        <v>19</v>
      </c>
    </row>
    <row r="253" spans="1:5" x14ac:dyDescent="0.2">
      <c r="A253" t="s">
        <v>24</v>
      </c>
      <c r="B253">
        <v>3</v>
      </c>
      <c r="C253">
        <v>4</v>
      </c>
      <c r="E253" t="s">
        <v>19</v>
      </c>
    </row>
    <row r="254" spans="1:5" x14ac:dyDescent="0.2">
      <c r="A254" t="s">
        <v>25</v>
      </c>
      <c r="B254">
        <v>1</v>
      </c>
      <c r="C254">
        <v>4</v>
      </c>
      <c r="E254" t="s">
        <v>19</v>
      </c>
    </row>
    <row r="255" spans="1:5" x14ac:dyDescent="0.2">
      <c r="A255" t="s">
        <v>25</v>
      </c>
      <c r="B255">
        <v>2</v>
      </c>
      <c r="C255">
        <v>4</v>
      </c>
      <c r="E255" t="s">
        <v>19</v>
      </c>
    </row>
    <row r="256" spans="1:5" x14ac:dyDescent="0.2">
      <c r="A256" t="s">
        <v>25</v>
      </c>
      <c r="B256">
        <v>3</v>
      </c>
      <c r="C256">
        <v>4</v>
      </c>
      <c r="E256" t="s">
        <v>19</v>
      </c>
    </row>
    <row r="257" spans="1:5" x14ac:dyDescent="0.2">
      <c r="A257" t="s">
        <v>26</v>
      </c>
      <c r="B257">
        <v>1</v>
      </c>
      <c r="C257">
        <v>4</v>
      </c>
      <c r="E257" t="s">
        <v>19</v>
      </c>
    </row>
    <row r="258" spans="1:5" x14ac:dyDescent="0.2">
      <c r="A258" t="s">
        <v>26</v>
      </c>
      <c r="B258">
        <v>2</v>
      </c>
      <c r="C258">
        <v>4</v>
      </c>
      <c r="E258" t="s">
        <v>19</v>
      </c>
    </row>
    <row r="259" spans="1:5" x14ac:dyDescent="0.2">
      <c r="A259" t="s">
        <v>26</v>
      </c>
      <c r="B259">
        <v>3</v>
      </c>
      <c r="C259">
        <v>4</v>
      </c>
      <c r="E259" t="s">
        <v>19</v>
      </c>
    </row>
    <row r="260" spans="1:5" x14ac:dyDescent="0.2">
      <c r="C260">
        <v>4</v>
      </c>
    </row>
    <row r="261" spans="1:5" x14ac:dyDescent="0.2">
      <c r="C261">
        <v>4</v>
      </c>
    </row>
    <row r="262" spans="1:5" x14ac:dyDescent="0.2">
      <c r="C262">
        <v>4</v>
      </c>
    </row>
    <row r="263" spans="1:5" x14ac:dyDescent="0.2">
      <c r="C263">
        <v>4</v>
      </c>
    </row>
    <row r="264" spans="1:5" x14ac:dyDescent="0.2">
      <c r="C264">
        <v>4</v>
      </c>
    </row>
    <row r="265" spans="1:5" x14ac:dyDescent="0.2">
      <c r="C265">
        <v>4</v>
      </c>
    </row>
    <row r="266" spans="1:5" x14ac:dyDescent="0.2">
      <c r="C266">
        <v>5</v>
      </c>
    </row>
    <row r="267" spans="1:5" x14ac:dyDescent="0.2">
      <c r="C267">
        <v>5</v>
      </c>
    </row>
    <row r="268" spans="1:5" x14ac:dyDescent="0.2">
      <c r="C268">
        <v>5</v>
      </c>
    </row>
    <row r="269" spans="1:5" x14ac:dyDescent="0.2">
      <c r="C269">
        <v>5</v>
      </c>
    </row>
    <row r="270" spans="1:5" x14ac:dyDescent="0.2">
      <c r="C270">
        <v>5</v>
      </c>
    </row>
    <row r="271" spans="1:5" x14ac:dyDescent="0.2">
      <c r="C271">
        <v>5</v>
      </c>
    </row>
    <row r="272" spans="1:5" x14ac:dyDescent="0.2">
      <c r="C272">
        <v>5</v>
      </c>
    </row>
    <row r="273" spans="3:3" x14ac:dyDescent="0.2">
      <c r="C273">
        <v>5</v>
      </c>
    </row>
    <row r="274" spans="3:3" x14ac:dyDescent="0.2">
      <c r="C274">
        <v>5</v>
      </c>
    </row>
    <row r="275" spans="3:3" x14ac:dyDescent="0.2">
      <c r="C275">
        <v>5</v>
      </c>
    </row>
    <row r="276" spans="3:3" x14ac:dyDescent="0.2">
      <c r="C276">
        <v>5</v>
      </c>
    </row>
    <row r="277" spans="3:3" x14ac:dyDescent="0.2">
      <c r="C277">
        <v>5</v>
      </c>
    </row>
    <row r="278" spans="3:3" x14ac:dyDescent="0.2">
      <c r="C278">
        <v>5</v>
      </c>
    </row>
    <row r="279" spans="3:3" x14ac:dyDescent="0.2">
      <c r="C279">
        <v>5</v>
      </c>
    </row>
    <row r="280" spans="3:3" x14ac:dyDescent="0.2">
      <c r="C280">
        <v>5</v>
      </c>
    </row>
    <row r="281" spans="3:3" x14ac:dyDescent="0.2">
      <c r="C281">
        <v>5</v>
      </c>
    </row>
    <row r="282" spans="3:3" x14ac:dyDescent="0.2">
      <c r="C282">
        <v>5</v>
      </c>
    </row>
    <row r="283" spans="3:3" x14ac:dyDescent="0.2">
      <c r="C283">
        <v>5</v>
      </c>
    </row>
    <row r="284" spans="3:3" x14ac:dyDescent="0.2">
      <c r="C284">
        <v>5</v>
      </c>
    </row>
    <row r="285" spans="3:3" x14ac:dyDescent="0.2">
      <c r="C285">
        <v>5</v>
      </c>
    </row>
    <row r="286" spans="3:3" x14ac:dyDescent="0.2">
      <c r="C286">
        <v>5</v>
      </c>
    </row>
    <row r="287" spans="3:3" x14ac:dyDescent="0.2">
      <c r="C287">
        <v>5</v>
      </c>
    </row>
    <row r="288" spans="3:3" x14ac:dyDescent="0.2">
      <c r="C288">
        <v>5</v>
      </c>
    </row>
    <row r="289" spans="3:3" x14ac:dyDescent="0.2">
      <c r="C289">
        <v>5</v>
      </c>
    </row>
    <row r="290" spans="3:3" x14ac:dyDescent="0.2">
      <c r="C290">
        <v>5</v>
      </c>
    </row>
    <row r="291" spans="3:3" x14ac:dyDescent="0.2">
      <c r="C291">
        <v>5</v>
      </c>
    </row>
    <row r="292" spans="3:3" x14ac:dyDescent="0.2">
      <c r="C292">
        <v>5</v>
      </c>
    </row>
    <row r="293" spans="3:3" x14ac:dyDescent="0.2">
      <c r="C293">
        <v>5</v>
      </c>
    </row>
    <row r="294" spans="3:3" x14ac:dyDescent="0.2">
      <c r="C294">
        <v>5</v>
      </c>
    </row>
    <row r="295" spans="3:3" x14ac:dyDescent="0.2">
      <c r="C295">
        <v>5</v>
      </c>
    </row>
    <row r="296" spans="3:3" x14ac:dyDescent="0.2">
      <c r="C296">
        <v>5</v>
      </c>
    </row>
    <row r="297" spans="3:3" x14ac:dyDescent="0.2">
      <c r="C297">
        <v>5</v>
      </c>
    </row>
    <row r="298" spans="3:3" x14ac:dyDescent="0.2">
      <c r="C298">
        <v>5</v>
      </c>
    </row>
    <row r="299" spans="3:3" x14ac:dyDescent="0.2">
      <c r="C299">
        <v>5</v>
      </c>
    </row>
    <row r="300" spans="3:3" x14ac:dyDescent="0.2">
      <c r="C300">
        <v>5</v>
      </c>
    </row>
    <row r="301" spans="3:3" x14ac:dyDescent="0.2">
      <c r="C301">
        <v>5</v>
      </c>
    </row>
    <row r="302" spans="3:3" x14ac:dyDescent="0.2">
      <c r="C302">
        <v>5</v>
      </c>
    </row>
    <row r="303" spans="3:3" x14ac:dyDescent="0.2">
      <c r="C303">
        <v>5</v>
      </c>
    </row>
    <row r="304" spans="3:3" x14ac:dyDescent="0.2">
      <c r="C304">
        <v>5</v>
      </c>
    </row>
    <row r="305" spans="3:3" x14ac:dyDescent="0.2">
      <c r="C305">
        <v>5</v>
      </c>
    </row>
    <row r="306" spans="3:3" x14ac:dyDescent="0.2">
      <c r="C306">
        <v>5</v>
      </c>
    </row>
    <row r="307" spans="3:3" x14ac:dyDescent="0.2">
      <c r="C307">
        <v>5</v>
      </c>
    </row>
    <row r="308" spans="3:3" x14ac:dyDescent="0.2">
      <c r="C308">
        <v>5</v>
      </c>
    </row>
    <row r="309" spans="3:3" x14ac:dyDescent="0.2">
      <c r="C309">
        <v>5</v>
      </c>
    </row>
    <row r="310" spans="3:3" x14ac:dyDescent="0.2">
      <c r="C310">
        <v>5</v>
      </c>
    </row>
    <row r="311" spans="3:3" x14ac:dyDescent="0.2">
      <c r="C311">
        <v>5</v>
      </c>
    </row>
    <row r="312" spans="3:3" x14ac:dyDescent="0.2">
      <c r="C312">
        <v>5</v>
      </c>
    </row>
    <row r="313" spans="3:3" x14ac:dyDescent="0.2">
      <c r="C313">
        <v>5</v>
      </c>
    </row>
    <row r="314" spans="3:3" x14ac:dyDescent="0.2">
      <c r="C314">
        <v>5</v>
      </c>
    </row>
    <row r="315" spans="3:3" x14ac:dyDescent="0.2">
      <c r="C315">
        <v>5</v>
      </c>
    </row>
    <row r="316" spans="3:3" x14ac:dyDescent="0.2">
      <c r="C316">
        <v>5</v>
      </c>
    </row>
    <row r="317" spans="3:3" x14ac:dyDescent="0.2">
      <c r="C317">
        <v>5</v>
      </c>
    </row>
    <row r="318" spans="3:3" x14ac:dyDescent="0.2">
      <c r="C318">
        <v>5</v>
      </c>
    </row>
    <row r="319" spans="3:3" x14ac:dyDescent="0.2">
      <c r="C319">
        <v>5</v>
      </c>
    </row>
    <row r="320" spans="3:3" x14ac:dyDescent="0.2">
      <c r="C320">
        <v>5</v>
      </c>
    </row>
    <row r="321" spans="3:3" x14ac:dyDescent="0.2">
      <c r="C321">
        <v>5</v>
      </c>
    </row>
    <row r="322" spans="3:3" x14ac:dyDescent="0.2">
      <c r="C322">
        <v>5</v>
      </c>
    </row>
    <row r="323" spans="3:3" x14ac:dyDescent="0.2">
      <c r="C323">
        <v>5</v>
      </c>
    </row>
    <row r="324" spans="3:3" x14ac:dyDescent="0.2">
      <c r="C324">
        <v>5</v>
      </c>
    </row>
    <row r="325" spans="3:3" x14ac:dyDescent="0.2">
      <c r="C325">
        <v>5</v>
      </c>
    </row>
    <row r="326" spans="3:3" x14ac:dyDescent="0.2">
      <c r="C326">
        <v>5</v>
      </c>
    </row>
    <row r="327" spans="3:3" x14ac:dyDescent="0.2">
      <c r="C327">
        <v>5</v>
      </c>
    </row>
    <row r="328" spans="3:3" x14ac:dyDescent="0.2">
      <c r="C328">
        <v>5</v>
      </c>
    </row>
    <row r="329" spans="3:3" x14ac:dyDescent="0.2">
      <c r="C329">
        <v>5</v>
      </c>
    </row>
    <row r="330" spans="3:3" x14ac:dyDescent="0.2">
      <c r="C330">
        <v>5</v>
      </c>
    </row>
    <row r="331" spans="3:3" x14ac:dyDescent="0.2">
      <c r="C331">
        <v>5</v>
      </c>
    </row>
    <row r="332" spans="3:3" x14ac:dyDescent="0.2">
      <c r="C332">
        <v>5</v>
      </c>
    </row>
    <row r="333" spans="3:3" x14ac:dyDescent="0.2">
      <c r="C333">
        <v>5</v>
      </c>
    </row>
    <row r="334" spans="3:3" x14ac:dyDescent="0.2">
      <c r="C334">
        <v>5</v>
      </c>
    </row>
    <row r="335" spans="3:3" x14ac:dyDescent="0.2">
      <c r="C335">
        <v>5</v>
      </c>
    </row>
    <row r="336" spans="3:3" x14ac:dyDescent="0.2">
      <c r="C336">
        <v>5</v>
      </c>
    </row>
    <row r="337" spans="3:3" x14ac:dyDescent="0.2">
      <c r="C337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C9541-E38A-5D4D-9B3F-14991432C677}">
  <dimension ref="A1:F51"/>
  <sheetViews>
    <sheetView tabSelected="1" workbookViewId="0">
      <selection activeCell="G9" sqref="G9:H22"/>
    </sheetView>
  </sheetViews>
  <sheetFormatPr baseColWidth="10" defaultRowHeight="16" x14ac:dyDescent="0.2"/>
  <sheetData>
    <row r="1" spans="1:6" x14ac:dyDescent="0.2">
      <c r="A1" t="s">
        <v>13</v>
      </c>
      <c r="B1" t="s">
        <v>27</v>
      </c>
      <c r="C1" t="s">
        <v>28</v>
      </c>
      <c r="D1" t="s">
        <v>17</v>
      </c>
      <c r="E1" t="s">
        <v>20</v>
      </c>
      <c r="F1" t="s">
        <v>15</v>
      </c>
    </row>
    <row r="2" spans="1:6" x14ac:dyDescent="0.2">
      <c r="A2" t="s">
        <v>22</v>
      </c>
      <c r="B2">
        <f>AVERAGE('PFUs raw'!D2:D4)</f>
        <v>3.3333333333333335</v>
      </c>
      <c r="C2">
        <f>STDEV('PFUs raw'!D2:D4)</f>
        <v>5.7735026918962573</v>
      </c>
      <c r="D2" t="s">
        <v>18</v>
      </c>
      <c r="E2">
        <f>B2/B27</f>
        <v>0.33333333333333337</v>
      </c>
      <c r="F2">
        <v>0</v>
      </c>
    </row>
    <row r="3" spans="1:6" x14ac:dyDescent="0.2">
      <c r="A3" t="s">
        <v>1</v>
      </c>
      <c r="B3">
        <f>AVERAGE('PFUs raw'!D8:D10)</f>
        <v>4166666666.6666665</v>
      </c>
      <c r="C3">
        <f>STDEV('PFUs raw'!D8:D10)</f>
        <v>288675134.59481317</v>
      </c>
      <c r="D3" t="s">
        <v>18</v>
      </c>
      <c r="E3">
        <f>B3/B28</f>
        <v>17857.142857142855</v>
      </c>
      <c r="F3">
        <v>1</v>
      </c>
    </row>
    <row r="4" spans="1:6" x14ac:dyDescent="0.2">
      <c r="A4" t="s">
        <v>2</v>
      </c>
      <c r="B4">
        <f>AVERAGE('PFUs raw'!D11:D13)</f>
        <v>2166666666.6666665</v>
      </c>
      <c r="C4">
        <f>STDEV('PFUs raw'!D11:D13)</f>
        <v>288675134.59481055</v>
      </c>
      <c r="D4" t="s">
        <v>18</v>
      </c>
      <c r="E4">
        <f>B4/B29</f>
        <v>16249.999999999998</v>
      </c>
      <c r="F4">
        <v>1</v>
      </c>
    </row>
    <row r="5" spans="1:6" x14ac:dyDescent="0.2">
      <c r="A5" t="s">
        <v>3</v>
      </c>
      <c r="B5">
        <f>AVERAGE('PFUs raw'!D14:D16)</f>
        <v>1500000000</v>
      </c>
      <c r="C5">
        <f>STDEV('PFUs raw'!D14:D16)</f>
        <v>499999999.99999946</v>
      </c>
      <c r="D5" t="s">
        <v>18</v>
      </c>
      <c r="E5">
        <f>B5/B30</f>
        <v>2903.2258064516136</v>
      </c>
      <c r="F5">
        <v>1</v>
      </c>
    </row>
    <row r="6" spans="1:6" x14ac:dyDescent="0.2">
      <c r="A6" t="s">
        <v>4</v>
      </c>
      <c r="B6">
        <f>AVERAGE('PFUs raw'!D17:D19)</f>
        <v>0</v>
      </c>
      <c r="C6">
        <f>STDEV('PFUs raw'!D17:D19)</f>
        <v>0</v>
      </c>
      <c r="D6" t="s">
        <v>18</v>
      </c>
      <c r="E6">
        <f>B6/B31</f>
        <v>0</v>
      </c>
      <c r="F6">
        <v>1</v>
      </c>
    </row>
    <row r="7" spans="1:6" x14ac:dyDescent="0.2">
      <c r="A7" t="s">
        <v>5</v>
      </c>
      <c r="B7">
        <f>AVERAGE('PFUs raw'!D23:D25)</f>
        <v>83333.333333333328</v>
      </c>
      <c r="C7">
        <f>STDEV('PFUs raw'!D23:D25)</f>
        <v>57735.026918962583</v>
      </c>
      <c r="D7" t="s">
        <v>18</v>
      </c>
      <c r="E7">
        <f>B7/B32</f>
        <v>1E-3</v>
      </c>
      <c r="F7">
        <v>1</v>
      </c>
    </row>
    <row r="8" spans="1:6" x14ac:dyDescent="0.2">
      <c r="A8" t="s">
        <v>6</v>
      </c>
      <c r="B8">
        <f>AVERAGE('PFUs raw'!D20:D22)</f>
        <v>4333333333.333333</v>
      </c>
      <c r="C8">
        <f>STDEV('PFUs raw'!D20:D22)</f>
        <v>1258305739.211791</v>
      </c>
      <c r="D8" t="s">
        <v>18</v>
      </c>
      <c r="E8">
        <f>B8/B33</f>
        <v>18.571428571428569</v>
      </c>
      <c r="F8">
        <v>1</v>
      </c>
    </row>
    <row r="9" spans="1:6" x14ac:dyDescent="0.2">
      <c r="A9" t="s">
        <v>7</v>
      </c>
      <c r="B9">
        <f>AVERAGE('PFUs raw'!$D26:$D28)</f>
        <v>2000000000</v>
      </c>
      <c r="C9">
        <f>STDEV('PFUs raw'!$D26:$D28)</f>
        <v>500000000</v>
      </c>
      <c r="D9" t="s">
        <v>18</v>
      </c>
      <c r="E9">
        <f t="shared" ref="E8:E26" si="0">B9/B34</f>
        <v>40</v>
      </c>
      <c r="F9">
        <v>1</v>
      </c>
    </row>
    <row r="10" spans="1:6" x14ac:dyDescent="0.2">
      <c r="A10" t="s">
        <v>8</v>
      </c>
      <c r="B10">
        <f>AVERAGE('PFUs raw'!$D29:$D31)</f>
        <v>2166666666.6666665</v>
      </c>
      <c r="C10">
        <f>STDEV('PFUs raw'!$D29:$D31)</f>
        <v>577350269.1896255</v>
      </c>
      <c r="D10" t="s">
        <v>18</v>
      </c>
      <c r="E10">
        <f t="shared" si="0"/>
        <v>8.6666666666666661</v>
      </c>
      <c r="F10">
        <v>1</v>
      </c>
    </row>
    <row r="11" spans="1:6" x14ac:dyDescent="0.2">
      <c r="A11" t="s">
        <v>9</v>
      </c>
      <c r="B11">
        <f>AVERAGE('PFUs raw'!$D32:$D34)</f>
        <v>2000000000</v>
      </c>
      <c r="C11">
        <f>STDEV('PFUs raw'!$D32:$D34)</f>
        <v>866025403.78443861</v>
      </c>
      <c r="D11" t="s">
        <v>18</v>
      </c>
      <c r="E11">
        <f t="shared" si="0"/>
        <v>12</v>
      </c>
      <c r="F11">
        <v>1</v>
      </c>
    </row>
    <row r="12" spans="1:6" x14ac:dyDescent="0.2">
      <c r="A12" t="s">
        <v>10</v>
      </c>
      <c r="B12">
        <f>AVERAGE('PFUs raw'!$D35:$D36,'PFUs raw'!$D37)</f>
        <v>2000000000</v>
      </c>
      <c r="C12">
        <f>STDEV('PFUs raw'!$D35:$D36,'PFUs raw'!$D37)</f>
        <v>866025403.78443861</v>
      </c>
      <c r="D12" t="s">
        <v>18</v>
      </c>
      <c r="E12">
        <f t="shared" si="0"/>
        <v>2.9268292682926829</v>
      </c>
      <c r="F12">
        <v>1</v>
      </c>
    </row>
    <row r="13" spans="1:6" x14ac:dyDescent="0.2">
      <c r="A13" t="s">
        <v>11</v>
      </c>
      <c r="B13">
        <f>AVERAGE('PFUs raw'!$D38:$D40)</f>
        <v>1833333333.3333333</v>
      </c>
      <c r="C13">
        <f>STDEV('PFUs raw'!$D38:$D40)</f>
        <v>1258305739.2117915</v>
      </c>
      <c r="D13" t="s">
        <v>18</v>
      </c>
      <c r="E13">
        <f t="shared" si="0"/>
        <v>4.7826086956521738</v>
      </c>
      <c r="F13">
        <v>1</v>
      </c>
    </row>
    <row r="14" spans="1:6" x14ac:dyDescent="0.2">
      <c r="A14" t="s">
        <v>12</v>
      </c>
      <c r="B14">
        <f>AVERAGE('PFUs raw'!$D41:$D43)</f>
        <v>1166666666.6666665</v>
      </c>
      <c r="C14">
        <f>STDEV('PFUs raw'!$D41:$D43)</f>
        <v>763762615.82597339</v>
      </c>
      <c r="D14" t="s">
        <v>18</v>
      </c>
      <c r="E14">
        <f t="shared" si="0"/>
        <v>9.9999999999999982</v>
      </c>
      <c r="F14">
        <v>1</v>
      </c>
    </row>
    <row r="15" spans="1:6" x14ac:dyDescent="0.2">
      <c r="A15" t="s">
        <v>1</v>
      </c>
      <c r="B15">
        <f>AVERAGE('PFUs raw'!$D80:$D82)</f>
        <v>1833333333.3333333</v>
      </c>
      <c r="C15">
        <f>STDEV('PFUs raw'!$D80:$D82)</f>
        <v>1040832999.7330662</v>
      </c>
      <c r="D15" t="s">
        <v>18</v>
      </c>
      <c r="E15">
        <f t="shared" si="0"/>
        <v>275000</v>
      </c>
      <c r="F15">
        <v>2</v>
      </c>
    </row>
    <row r="16" spans="1:6" x14ac:dyDescent="0.2">
      <c r="A16" t="s">
        <v>2</v>
      </c>
      <c r="B16">
        <f>AVERAGE('PFUs raw'!$D83:$D85)</f>
        <v>333333333.33333331</v>
      </c>
      <c r="C16">
        <f>STDEV('PFUs raw'!$D83:$D85)</f>
        <v>28867513.459481288</v>
      </c>
      <c r="D16" t="s">
        <v>18</v>
      </c>
      <c r="E16">
        <f t="shared" si="0"/>
        <v>99999.999999999985</v>
      </c>
      <c r="F16">
        <v>2</v>
      </c>
    </row>
    <row r="17" spans="1:6" x14ac:dyDescent="0.2">
      <c r="A17" t="s">
        <v>3</v>
      </c>
      <c r="B17">
        <f>AVERAGE('PFUs raw'!$D86:$D88)</f>
        <v>250000000</v>
      </c>
      <c r="C17">
        <f>STDEV('PFUs raw'!$D86:$D88)</f>
        <v>0</v>
      </c>
      <c r="D17" t="s">
        <v>18</v>
      </c>
      <c r="E17">
        <f t="shared" si="0"/>
        <v>29999.999999999996</v>
      </c>
      <c r="F17">
        <v>2</v>
      </c>
    </row>
    <row r="18" spans="1:6" x14ac:dyDescent="0.2">
      <c r="A18" t="s">
        <v>4</v>
      </c>
      <c r="B18">
        <f>AVERAGE('PFUs raw'!$D89:$D91)</f>
        <v>0</v>
      </c>
      <c r="C18">
        <f>STDEV('PFUs raw'!$D89:$D91)</f>
        <v>0</v>
      </c>
      <c r="D18" t="s">
        <v>18</v>
      </c>
      <c r="E18">
        <f>B18/B43</f>
        <v>0</v>
      </c>
      <c r="F18">
        <v>2</v>
      </c>
    </row>
    <row r="19" spans="1:6" x14ac:dyDescent="0.2">
      <c r="A19" t="s">
        <v>5</v>
      </c>
      <c r="B19">
        <f>AVERAGE('PFUs raw'!$D92:$D94)</f>
        <v>100000000</v>
      </c>
      <c r="C19">
        <f>STDEV('PFUs raw'!$D92:$D94)</f>
        <v>50000000</v>
      </c>
      <c r="D19" t="s">
        <v>18</v>
      </c>
      <c r="E19">
        <f t="shared" si="0"/>
        <v>0.66666666666666663</v>
      </c>
      <c r="F19">
        <v>2</v>
      </c>
    </row>
    <row r="20" spans="1:6" x14ac:dyDescent="0.2">
      <c r="A20" t="s">
        <v>6</v>
      </c>
      <c r="B20">
        <f>AVERAGE('PFUs raw'!$D95:$D97)</f>
        <v>3000000000</v>
      </c>
      <c r="C20">
        <f>STDEV('PFUs raw'!$D95:$D97)</f>
        <v>1500000000</v>
      </c>
      <c r="D20" t="s">
        <v>18</v>
      </c>
      <c r="E20">
        <f>B20/B45</f>
        <v>30</v>
      </c>
      <c r="F20">
        <v>2</v>
      </c>
    </row>
    <row r="21" spans="1:6" x14ac:dyDescent="0.2">
      <c r="A21" t="s">
        <v>7</v>
      </c>
      <c r="B21">
        <f>AVERAGE('PFUs raw'!$D98:$D100)</f>
        <v>250000000</v>
      </c>
      <c r="C21">
        <f>STDEV('PFUs raw'!$D98:$D100)</f>
        <v>150000000</v>
      </c>
      <c r="D21" t="s">
        <v>18</v>
      </c>
      <c r="E21">
        <f t="shared" si="0"/>
        <v>5</v>
      </c>
      <c r="F21">
        <v>2</v>
      </c>
    </row>
    <row r="22" spans="1:6" x14ac:dyDescent="0.2">
      <c r="A22" t="s">
        <v>8</v>
      </c>
      <c r="B22">
        <f>AVERAGE('PFUs raw'!$D101:$D103)</f>
        <v>666666666.66666663</v>
      </c>
      <c r="C22">
        <f>STDEV('PFUs raw'!$D101:$D103)</f>
        <v>288675134.59481293</v>
      </c>
      <c r="D22" t="s">
        <v>18</v>
      </c>
      <c r="E22">
        <f>B22/B47</f>
        <v>6666.6666666666661</v>
      </c>
      <c r="F22">
        <v>2</v>
      </c>
    </row>
    <row r="23" spans="1:6" x14ac:dyDescent="0.2">
      <c r="A23" t="s">
        <v>9</v>
      </c>
      <c r="B23">
        <f>AVERAGE('PFUs raw'!$D104:$D106)</f>
        <v>1166666666.6666667</v>
      </c>
      <c r="C23">
        <f>STDEV('PFUs raw'!$D104:$D106)</f>
        <v>1154700538.3792515</v>
      </c>
      <c r="D23" t="s">
        <v>18</v>
      </c>
      <c r="E23">
        <f t="shared" si="0"/>
        <v>6.3636363636363633</v>
      </c>
      <c r="F23">
        <v>2</v>
      </c>
    </row>
    <row r="24" spans="1:6" x14ac:dyDescent="0.2">
      <c r="A24" t="s">
        <v>10</v>
      </c>
      <c r="B24">
        <f>AVERAGE('PFUs raw'!$D107:$D109)</f>
        <v>833333333.33333337</v>
      </c>
      <c r="C24">
        <f>STDEV('PFUs raw'!$D107:$D109)</f>
        <v>763762615.82597339</v>
      </c>
      <c r="D24" t="s">
        <v>18</v>
      </c>
      <c r="E24">
        <f t="shared" si="0"/>
        <v>8.3333333333333339</v>
      </c>
      <c r="F24">
        <v>2</v>
      </c>
    </row>
    <row r="25" spans="1:6" x14ac:dyDescent="0.2">
      <c r="A25" t="s">
        <v>11</v>
      </c>
      <c r="B25">
        <f>AVERAGE('PFUs raw'!$D110:$D112)</f>
        <v>850000000</v>
      </c>
      <c r="C25">
        <f>STDEV('PFUs raw'!$D110:$D112)</f>
        <v>492442890.08980525</v>
      </c>
      <c r="D25" t="s">
        <v>18</v>
      </c>
      <c r="E25">
        <f t="shared" si="0"/>
        <v>3.6428571428571428</v>
      </c>
      <c r="F25">
        <v>2</v>
      </c>
    </row>
    <row r="26" spans="1:6" x14ac:dyDescent="0.2">
      <c r="A26" t="s">
        <v>12</v>
      </c>
      <c r="B26">
        <f>AVERAGE('PFUs raw'!$D113:$D115)</f>
        <v>983333333.33333337</v>
      </c>
      <c r="C26">
        <f>STDEV('PFUs raw'!$D113:$D115)</f>
        <v>368555739.79159957</v>
      </c>
      <c r="D26" t="s">
        <v>18</v>
      </c>
      <c r="E26">
        <f t="shared" si="0"/>
        <v>14.750000000000002</v>
      </c>
      <c r="F26">
        <v>2</v>
      </c>
    </row>
    <row r="27" spans="1:6" x14ac:dyDescent="0.2">
      <c r="A27" t="s">
        <v>22</v>
      </c>
      <c r="B27">
        <f>AVERAGE('PFUs raw'!$D5:$D7)</f>
        <v>10</v>
      </c>
      <c r="C27">
        <f>STDEV('PFUs raw'!$D5:$D7)</f>
        <v>0</v>
      </c>
      <c r="D27" t="s">
        <v>19</v>
      </c>
      <c r="F27">
        <v>0</v>
      </c>
    </row>
    <row r="28" spans="1:6" x14ac:dyDescent="0.2">
      <c r="A28" t="s">
        <v>1</v>
      </c>
      <c r="B28">
        <f>AVERAGE('PFUs raw'!$D44:$D46)</f>
        <v>233333.33333333334</v>
      </c>
      <c r="C28">
        <f>STDEV('PFUs raw'!$D44:$D46)</f>
        <v>76376.261582597304</v>
      </c>
      <c r="D28" t="s">
        <v>19</v>
      </c>
      <c r="F28">
        <v>1</v>
      </c>
    </row>
    <row r="29" spans="1:6" x14ac:dyDescent="0.2">
      <c r="A29" t="s">
        <v>2</v>
      </c>
      <c r="B29">
        <f>AVERAGE('PFUs raw'!$D47:$D49)</f>
        <v>133333.33333333334</v>
      </c>
      <c r="C29">
        <f>STDEV('PFUs raw'!$D47:$D49)</f>
        <v>76376.261582597275</v>
      </c>
      <c r="D29" t="s">
        <v>19</v>
      </c>
      <c r="F29">
        <v>1</v>
      </c>
    </row>
    <row r="30" spans="1:6" x14ac:dyDescent="0.2">
      <c r="A30" t="s">
        <v>3</v>
      </c>
      <c r="B30">
        <f>AVERAGE('PFUs raw'!$D50:$D52)</f>
        <v>516666.66666666657</v>
      </c>
      <c r="C30">
        <f>STDEV('PFUs raw'!$D50:$D52)</f>
        <v>225462.48764114466</v>
      </c>
      <c r="D30" t="s">
        <v>19</v>
      </c>
      <c r="F30">
        <v>1</v>
      </c>
    </row>
    <row r="31" spans="1:6" x14ac:dyDescent="0.2">
      <c r="A31" t="s">
        <v>4</v>
      </c>
      <c r="B31">
        <f>AVERAGE('PFUs raw'!$D53:$D55)</f>
        <v>200000000</v>
      </c>
      <c r="C31">
        <f>STDEV('PFUs raw'!$D53:$D55)</f>
        <v>100000000</v>
      </c>
      <c r="D31" t="s">
        <v>19</v>
      </c>
      <c r="F31">
        <v>1</v>
      </c>
    </row>
    <row r="32" spans="1:6" x14ac:dyDescent="0.2">
      <c r="A32" t="s">
        <v>5</v>
      </c>
      <c r="B32">
        <f>AVERAGE('PFUs raw'!$D56:$D58)</f>
        <v>83333333.333333328</v>
      </c>
      <c r="C32">
        <f>STDEV('PFUs raw'!$D56:$D58)</f>
        <v>28867513.459481299</v>
      </c>
      <c r="D32" t="s">
        <v>19</v>
      </c>
      <c r="F32">
        <v>1</v>
      </c>
    </row>
    <row r="33" spans="1:6" x14ac:dyDescent="0.2">
      <c r="A33" t="s">
        <v>6</v>
      </c>
      <c r="B33">
        <f>AVERAGE('PFUs raw'!$D59:$D61)</f>
        <v>233333333.33333334</v>
      </c>
      <c r="C33">
        <f>STDEV('PFUs raw'!$D59:$D61)</f>
        <v>28867513.459481195</v>
      </c>
      <c r="D33" t="s">
        <v>19</v>
      </c>
      <c r="F33">
        <v>1</v>
      </c>
    </row>
    <row r="34" spans="1:6" x14ac:dyDescent="0.2">
      <c r="A34" t="s">
        <v>7</v>
      </c>
      <c r="B34">
        <f>AVERAGE('PFUs raw'!$D62:$D64)</f>
        <v>50000000</v>
      </c>
      <c r="C34">
        <f>STDEV('PFUs raw'!$D62:$D64)</f>
        <v>14999999.999999966</v>
      </c>
      <c r="D34" t="s">
        <v>19</v>
      </c>
      <c r="F34">
        <v>1</v>
      </c>
    </row>
    <row r="35" spans="1:6" x14ac:dyDescent="0.2">
      <c r="A35" t="s">
        <v>8</v>
      </c>
      <c r="B35">
        <f>AVERAGE('PFUs raw'!$D65:$D67)</f>
        <v>250000000</v>
      </c>
      <c r="C35">
        <f>STDEV('PFUs raw'!$D65:$D67)</f>
        <v>100000000</v>
      </c>
      <c r="D35" t="s">
        <v>19</v>
      </c>
      <c r="F35">
        <v>1</v>
      </c>
    </row>
    <row r="36" spans="1:6" x14ac:dyDescent="0.2">
      <c r="A36" t="s">
        <v>9</v>
      </c>
      <c r="B36">
        <f>AVERAGE('PFUs raw'!$D68:$D70)</f>
        <v>166666666.66666666</v>
      </c>
      <c r="C36">
        <f>STDEV('PFUs raw'!$D68:$D70)</f>
        <v>76376261.582597345</v>
      </c>
      <c r="D36" t="s">
        <v>19</v>
      </c>
      <c r="F36">
        <v>1</v>
      </c>
    </row>
    <row r="37" spans="1:6" x14ac:dyDescent="0.2">
      <c r="A37" t="s">
        <v>10</v>
      </c>
      <c r="B37">
        <f>AVERAGE('PFUs raw'!$D71:$D73)</f>
        <v>683333333.33333337</v>
      </c>
      <c r="C37">
        <f>STDEV('PFUs raw'!$D71:$D73)</f>
        <v>160727512.68321604</v>
      </c>
      <c r="D37" t="s">
        <v>19</v>
      </c>
      <c r="F37">
        <v>1</v>
      </c>
    </row>
    <row r="38" spans="1:6" x14ac:dyDescent="0.2">
      <c r="A38" t="s">
        <v>11</v>
      </c>
      <c r="B38">
        <f>AVERAGE('PFUs raw'!$D74:$D76)</f>
        <v>383333333.33333331</v>
      </c>
      <c r="C38">
        <f>STDEV('PFUs raw'!$D74:$D76)</f>
        <v>57735026.918962672</v>
      </c>
      <c r="D38" t="s">
        <v>19</v>
      </c>
      <c r="F38">
        <v>1</v>
      </c>
    </row>
    <row r="39" spans="1:6" x14ac:dyDescent="0.2">
      <c r="A39" t="s">
        <v>12</v>
      </c>
      <c r="B39">
        <f>AVERAGE('PFUs raw'!$D77:$D79)</f>
        <v>116666666.66666667</v>
      </c>
      <c r="C39">
        <f>STDEV('PFUs raw'!$D77:$D79)</f>
        <v>57735026.918962568</v>
      </c>
      <c r="D39" t="s">
        <v>19</v>
      </c>
      <c r="F39">
        <v>1</v>
      </c>
    </row>
    <row r="40" spans="1:6" x14ac:dyDescent="0.2">
      <c r="A40" t="s">
        <v>1</v>
      </c>
      <c r="B40">
        <f>AVERAGE('PFUs raw'!$D116:$D118)</f>
        <v>6666.666666666667</v>
      </c>
      <c r="C40">
        <f>STDEV('PFUs raw'!$D116:$D118)</f>
        <v>2886.7513459481293</v>
      </c>
      <c r="D40" t="s">
        <v>19</v>
      </c>
      <c r="F40">
        <v>2</v>
      </c>
    </row>
    <row r="41" spans="1:6" x14ac:dyDescent="0.2">
      <c r="A41" t="s">
        <v>2</v>
      </c>
      <c r="B41">
        <f>AVERAGE('PFUs raw'!$D119:$D121)</f>
        <v>3333.3333333333335</v>
      </c>
      <c r="C41">
        <f>STDEV('PFUs raw'!$D119:$D121)</f>
        <v>2886.7513459481288</v>
      </c>
      <c r="D41" t="s">
        <v>19</v>
      </c>
      <c r="F41">
        <v>2</v>
      </c>
    </row>
    <row r="42" spans="1:6" x14ac:dyDescent="0.2">
      <c r="A42" t="s">
        <v>3</v>
      </c>
      <c r="B42">
        <f>AVERAGE('PFUs raw'!$D122:$D124)</f>
        <v>8333.3333333333339</v>
      </c>
      <c r="C42">
        <f>STDEV('PFUs raw'!$D122:$D124)</f>
        <v>2886.7513459481279</v>
      </c>
      <c r="D42" t="s">
        <v>19</v>
      </c>
      <c r="F42">
        <v>2</v>
      </c>
    </row>
    <row r="43" spans="1:6" x14ac:dyDescent="0.2">
      <c r="A43" t="s">
        <v>4</v>
      </c>
      <c r="B43">
        <f>AVERAGE('PFUs raw'!$D125:$D127)</f>
        <v>166666666.66666666</v>
      </c>
      <c r="C43">
        <f>STDEV('PFUs raw'!$D125:$D127)</f>
        <v>28867513.459481336</v>
      </c>
      <c r="D43" t="s">
        <v>19</v>
      </c>
      <c r="F43">
        <v>2</v>
      </c>
    </row>
    <row r="44" spans="1:6" x14ac:dyDescent="0.2">
      <c r="A44" t="s">
        <v>5</v>
      </c>
      <c r="B44">
        <f>AVERAGE('PFUs raw'!$D128:$D130)</f>
        <v>150000000</v>
      </c>
      <c r="C44">
        <f>STDEV('PFUs raw'!$D128:$D130)</f>
        <v>50000000</v>
      </c>
      <c r="D44" t="s">
        <v>19</v>
      </c>
      <c r="F44">
        <v>2</v>
      </c>
    </row>
    <row r="45" spans="1:6" x14ac:dyDescent="0.2">
      <c r="A45" t="s">
        <v>6</v>
      </c>
      <c r="B45">
        <f>AVERAGE('PFUs raw'!$D131:$D133)</f>
        <v>100000000</v>
      </c>
      <c r="C45">
        <f>STDEV('PFUs raw'!$D131:$D133)</f>
        <v>50000000</v>
      </c>
      <c r="D45" t="s">
        <v>19</v>
      </c>
      <c r="F45">
        <v>2</v>
      </c>
    </row>
    <row r="46" spans="1:6" x14ac:dyDescent="0.2">
      <c r="A46" t="s">
        <v>7</v>
      </c>
      <c r="B46">
        <f>AVERAGE('PFUs raw'!$D134:$D136)</f>
        <v>50000000</v>
      </c>
      <c r="C46">
        <f>STDEV('PFUs raw'!$D134:$D136)</f>
        <v>0</v>
      </c>
      <c r="D46" t="s">
        <v>19</v>
      </c>
      <c r="F46">
        <v>2</v>
      </c>
    </row>
    <row r="47" spans="1:6" x14ac:dyDescent="0.2">
      <c r="A47" t="s">
        <v>8</v>
      </c>
      <c r="B47">
        <f>AVERAGE('PFUs raw'!$D137:$D139)</f>
        <v>100000</v>
      </c>
      <c r="C47">
        <f>STDEV('PFUs raw'!$D137:$D139)</f>
        <v>49999.999999999964</v>
      </c>
      <c r="D47" t="s">
        <v>19</v>
      </c>
      <c r="F47">
        <v>2</v>
      </c>
    </row>
    <row r="48" spans="1:6" x14ac:dyDescent="0.2">
      <c r="A48" t="s">
        <v>9</v>
      </c>
      <c r="B48">
        <f>AVERAGE('PFUs raw'!$D140:$D142)</f>
        <v>183333333.33333334</v>
      </c>
      <c r="C48">
        <f>STDEV('PFUs raw'!$D140:$D142)</f>
        <v>76376261.582597345</v>
      </c>
      <c r="D48" t="s">
        <v>19</v>
      </c>
      <c r="F48">
        <v>2</v>
      </c>
    </row>
    <row r="49" spans="1:6" x14ac:dyDescent="0.2">
      <c r="A49" t="s">
        <v>10</v>
      </c>
      <c r="B49">
        <f>AVERAGE('PFUs raw'!$D143:$D145)</f>
        <v>100000000</v>
      </c>
      <c r="C49">
        <f>STDEV('PFUs raw'!$D143:$D145)</f>
        <v>50000000</v>
      </c>
      <c r="D49" t="s">
        <v>19</v>
      </c>
      <c r="F49">
        <v>2</v>
      </c>
    </row>
    <row r="50" spans="1:6" x14ac:dyDescent="0.2">
      <c r="A50" t="s">
        <v>11</v>
      </c>
      <c r="B50">
        <f>AVERAGE('PFUs raw'!$D146:$D148)</f>
        <v>233333333.33333334</v>
      </c>
      <c r="C50">
        <f>STDEV('PFUs raw'!$D146:$D148)</f>
        <v>125830573.92117915</v>
      </c>
      <c r="D50" t="s">
        <v>19</v>
      </c>
      <c r="F50">
        <v>2</v>
      </c>
    </row>
    <row r="51" spans="1:6" x14ac:dyDescent="0.2">
      <c r="A51" t="s">
        <v>12</v>
      </c>
      <c r="B51">
        <f>AVERAGE('PFUs raw'!$D149:$D151)</f>
        <v>66666666.666666664</v>
      </c>
      <c r="C51">
        <f>STDEV('PFUs raw'!$D149:$D151)</f>
        <v>28867513.459481284</v>
      </c>
      <c r="D51" t="s">
        <v>19</v>
      </c>
      <c r="F51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DB240-CF90-2C46-A108-B4567796A8F1}">
  <dimension ref="A1:F55"/>
  <sheetViews>
    <sheetView workbookViewId="0">
      <selection activeCell="E2" sqref="E2"/>
    </sheetView>
  </sheetViews>
  <sheetFormatPr baseColWidth="10" defaultRowHeight="16" x14ac:dyDescent="0.2"/>
  <sheetData>
    <row r="1" spans="1:6" x14ac:dyDescent="0.2">
      <c r="B1" t="s">
        <v>27</v>
      </c>
      <c r="C1" t="s">
        <v>28</v>
      </c>
      <c r="D1" t="s">
        <v>17</v>
      </c>
      <c r="E1" t="s">
        <v>29</v>
      </c>
      <c r="F1" t="s">
        <v>15</v>
      </c>
    </row>
    <row r="2" spans="1:6" x14ac:dyDescent="0.2">
      <c r="A2" t="s">
        <v>22</v>
      </c>
      <c r="B2">
        <f>AVERAGE('CFUs raw'!$D2:$D4)</f>
        <v>8333333.333333333</v>
      </c>
      <c r="C2">
        <f>STDEV('CFUs raw'!$D2:$D4)</f>
        <v>5773502.6918962542</v>
      </c>
      <c r="D2" t="s">
        <v>18</v>
      </c>
      <c r="E2">
        <f>B2/(B2+B29)</f>
        <v>0.55555555555555558</v>
      </c>
      <c r="F2">
        <v>1</v>
      </c>
    </row>
    <row r="3" spans="1:6" x14ac:dyDescent="0.2">
      <c r="A3" t="s">
        <v>1</v>
      </c>
      <c r="B3">
        <f>AVERAGE('CFUs raw'!$D8:$D10)</f>
        <v>166666.66666666666</v>
      </c>
      <c r="C3">
        <f>STDEV('CFUs raw'!$D8:$D10)</f>
        <v>288675.13459481287</v>
      </c>
      <c r="D3" t="s">
        <v>18</v>
      </c>
      <c r="F3">
        <v>1</v>
      </c>
    </row>
    <row r="4" spans="1:6" x14ac:dyDescent="0.2">
      <c r="A4" t="s">
        <v>2</v>
      </c>
      <c r="B4">
        <f>AVERAGE('CFUs raw'!$D11:$D13)</f>
        <v>3333333.3333333335</v>
      </c>
      <c r="C4">
        <f>STDEV('CFUs raw'!$D11:$D13)</f>
        <v>2886751.345948129</v>
      </c>
      <c r="D4" t="s">
        <v>18</v>
      </c>
      <c r="F4">
        <v>1</v>
      </c>
    </row>
    <row r="5" spans="1:6" x14ac:dyDescent="0.2">
      <c r="A5" t="s">
        <v>3</v>
      </c>
      <c r="B5">
        <f>AVERAGE('CFUs raw'!$D14:$D16)</f>
        <v>41666666.666666664</v>
      </c>
      <c r="C5">
        <f>STDEV('CFUs raw'!$D14:$D16)</f>
        <v>11547005.383792501</v>
      </c>
      <c r="D5" t="s">
        <v>18</v>
      </c>
      <c r="F5">
        <v>1</v>
      </c>
    </row>
    <row r="6" spans="1:6" x14ac:dyDescent="0.2">
      <c r="A6" t="s">
        <v>7</v>
      </c>
      <c r="B6">
        <f>AVERAGE('CFUs raw'!$D17:$D19)</f>
        <v>3333.3333333333335</v>
      </c>
      <c r="C6">
        <f>STDEV('CFUs raw'!$D17:$D19)</f>
        <v>2886.7513459481288</v>
      </c>
      <c r="D6" t="s">
        <v>18</v>
      </c>
      <c r="E6">
        <f t="shared" ref="E6:E11" si="0">B6/(B6+B33)</f>
        <v>0.33333333333333337</v>
      </c>
      <c r="F6">
        <v>1</v>
      </c>
    </row>
    <row r="7" spans="1:6" x14ac:dyDescent="0.2">
      <c r="A7" t="s">
        <v>8</v>
      </c>
      <c r="B7">
        <f>AVERAGE('CFUs raw'!$D20:$D22)</f>
        <v>66666.666666666657</v>
      </c>
      <c r="C7">
        <f>STDEV('CFUs raw'!$D20:$D22)</f>
        <v>28867.513459481299</v>
      </c>
      <c r="D7" t="s">
        <v>18</v>
      </c>
      <c r="E7">
        <f t="shared" si="0"/>
        <v>0.25</v>
      </c>
      <c r="F7">
        <v>1</v>
      </c>
    </row>
    <row r="8" spans="1:6" x14ac:dyDescent="0.2">
      <c r="A8" t="s">
        <v>9</v>
      </c>
      <c r="B8">
        <f>AVERAGE('CFUs raw'!$D23:$D25)</f>
        <v>0</v>
      </c>
      <c r="C8">
        <f>STDEV('CFUs raw'!$D23:$D25)</f>
        <v>0</v>
      </c>
      <c r="D8" t="s">
        <v>18</v>
      </c>
      <c r="E8">
        <f t="shared" si="0"/>
        <v>0</v>
      </c>
      <c r="F8">
        <v>1</v>
      </c>
    </row>
    <row r="9" spans="1:6" x14ac:dyDescent="0.2">
      <c r="A9" t="s">
        <v>10</v>
      </c>
      <c r="B9">
        <f>AVERAGE('CFUs raw'!$D26:$D28)</f>
        <v>1666666.6666666667</v>
      </c>
      <c r="C9">
        <f>STDEV('CFUs raw'!$D26:$D28)</f>
        <v>2886751.345948129</v>
      </c>
      <c r="D9" t="s">
        <v>18</v>
      </c>
      <c r="E9">
        <f t="shared" si="0"/>
        <v>7.1428571428571438E-2</v>
      </c>
      <c r="F9">
        <v>1</v>
      </c>
    </row>
    <row r="10" spans="1:6" x14ac:dyDescent="0.2">
      <c r="A10" t="s">
        <v>11</v>
      </c>
      <c r="B10">
        <f>AVERAGE('CFUs raw'!$D29:$D31)</f>
        <v>16666.666666666664</v>
      </c>
      <c r="C10">
        <f>STDEV('CFUs raw'!$D29:$D31)</f>
        <v>28867.513459481284</v>
      </c>
      <c r="D10" t="s">
        <v>18</v>
      </c>
      <c r="E10">
        <f t="shared" si="0"/>
        <v>0.5</v>
      </c>
      <c r="F10">
        <v>1</v>
      </c>
    </row>
    <row r="11" spans="1:6" x14ac:dyDescent="0.2">
      <c r="A11" t="s">
        <v>12</v>
      </c>
      <c r="B11">
        <f>AVERAGE('CFUs raw'!$D32:$D34)</f>
        <v>500000</v>
      </c>
      <c r="C11">
        <f>STDEV('CFUs raw'!$D32:$D34)</f>
        <v>500000</v>
      </c>
      <c r="D11" t="s">
        <v>18</v>
      </c>
      <c r="E11">
        <f t="shared" si="0"/>
        <v>1</v>
      </c>
      <c r="F11">
        <v>1</v>
      </c>
    </row>
    <row r="12" spans="1:6" x14ac:dyDescent="0.2">
      <c r="A12" t="s">
        <v>23</v>
      </c>
      <c r="B12">
        <f>AVERAGE('CFUs raw'!$D35:$D37)</f>
        <v>333333333.33333331</v>
      </c>
      <c r="C12">
        <f>STDEV('CFUs raw'!$D35:$D37)</f>
        <v>288675134.59481287</v>
      </c>
      <c r="D12" t="s">
        <v>18</v>
      </c>
      <c r="F12">
        <v>1</v>
      </c>
    </row>
    <row r="13" spans="1:6" x14ac:dyDescent="0.2">
      <c r="A13" t="s">
        <v>25</v>
      </c>
      <c r="B13">
        <f>AVERAGE('CFUs raw'!$D38:$D40)</f>
        <v>666666666.66666663</v>
      </c>
      <c r="C13">
        <f>STDEV('CFUs raw'!$D38:$D40)</f>
        <v>288675134.59481293</v>
      </c>
      <c r="D13" t="s">
        <v>18</v>
      </c>
      <c r="E13">
        <f>B13/(B13+B40)</f>
        <v>0.57142857142857151</v>
      </c>
      <c r="F13">
        <v>1</v>
      </c>
    </row>
    <row r="14" spans="1:6" x14ac:dyDescent="0.2">
      <c r="A14" t="s">
        <v>26</v>
      </c>
      <c r="B14">
        <f>AVERAGE('CFUs raw'!$D41:$D43)</f>
        <v>666666666.66666663</v>
      </c>
      <c r="C14">
        <f>STDEV('CFUs raw'!$D41:$D43)</f>
        <v>763762615.82597339</v>
      </c>
      <c r="D14" t="s">
        <v>18</v>
      </c>
      <c r="E14">
        <f>B14/(B14+B41)</f>
        <v>0.5</v>
      </c>
      <c r="F14">
        <v>1</v>
      </c>
    </row>
    <row r="15" spans="1:6" x14ac:dyDescent="0.2">
      <c r="A15" t="s">
        <v>22</v>
      </c>
      <c r="B15">
        <f>AVERAGE('CFUs raw'!$D80:$D82)</f>
        <v>83333333.333333328</v>
      </c>
      <c r="C15">
        <f>STDEV('CFUs raw'!$D80:$D82)</f>
        <v>57735026.918962583</v>
      </c>
      <c r="D15" t="s">
        <v>18</v>
      </c>
      <c r="E15">
        <f>B15/(B15+B42)</f>
        <v>0.79365079365079361</v>
      </c>
      <c r="F15">
        <v>2</v>
      </c>
    </row>
    <row r="16" spans="1:6" x14ac:dyDescent="0.2">
      <c r="A16" t="s">
        <v>1</v>
      </c>
      <c r="B16">
        <f>AVERAGE('CFUs raw'!$D86:$D88)</f>
        <v>1833333333.3333333</v>
      </c>
      <c r="C16">
        <f>STDEV('CFUs raw'!$D86:$D88)</f>
        <v>288675134.59481055</v>
      </c>
      <c r="D16" t="s">
        <v>18</v>
      </c>
      <c r="F16">
        <v>2</v>
      </c>
    </row>
    <row r="17" spans="1:6" x14ac:dyDescent="0.2">
      <c r="A17" t="s">
        <v>2</v>
      </c>
      <c r="B17">
        <f>AVERAGE('CFUs raw'!$D90:$D91,'CFUs raw'!$D89)</f>
        <v>1499999999.9999998</v>
      </c>
      <c r="C17">
        <f>STDEV('CFUs raw'!$D90:$D91,'CFUs raw'!$D89)</f>
        <v>866025403.78443897</v>
      </c>
      <c r="D17" t="s">
        <v>18</v>
      </c>
      <c r="F17">
        <v>2</v>
      </c>
    </row>
    <row r="18" spans="1:6" x14ac:dyDescent="0.2">
      <c r="A18" t="s">
        <v>3</v>
      </c>
      <c r="B18">
        <f>AVERAGE('CFUs raw'!$D92:$D94)</f>
        <v>333333333.33333331</v>
      </c>
      <c r="C18">
        <f>STDEV('CFUs raw'!$D92:$D94)</f>
        <v>288675134.59481287</v>
      </c>
      <c r="D18" t="s">
        <v>18</v>
      </c>
      <c r="F18">
        <v>2</v>
      </c>
    </row>
    <row r="19" spans="1:6" x14ac:dyDescent="0.2">
      <c r="A19" t="s">
        <v>7</v>
      </c>
      <c r="B19">
        <f>AVERAGE('CFUs raw'!$D95:$D97)</f>
        <v>1333333333.3333333</v>
      </c>
      <c r="C19">
        <f>STDEV('CFUs raw'!$D95:$D97)</f>
        <v>1040832999.7330664</v>
      </c>
      <c r="D19" t="s">
        <v>18</v>
      </c>
      <c r="E19">
        <f t="shared" ref="E19:E24" si="1">B19/(B19+B46)</f>
        <v>0.72727272727272729</v>
      </c>
      <c r="F19">
        <v>2</v>
      </c>
    </row>
    <row r="20" spans="1:6" x14ac:dyDescent="0.2">
      <c r="A20" t="s">
        <v>8</v>
      </c>
      <c r="B20">
        <f>AVERAGE('CFUs raw'!$D98:$D100)</f>
        <v>3333333333.3333335</v>
      </c>
      <c r="C20">
        <f>STDEV('CFUs raw'!$D98:$D100)</f>
        <v>288675134.59481287</v>
      </c>
      <c r="D20" t="s">
        <v>18</v>
      </c>
      <c r="E20">
        <f t="shared" si="1"/>
        <v>1</v>
      </c>
      <c r="F20">
        <v>2</v>
      </c>
    </row>
    <row r="21" spans="1:6" x14ac:dyDescent="0.2">
      <c r="A21" t="s">
        <v>9</v>
      </c>
      <c r="B21">
        <f>AVERAGE('CFUs raw'!$D110:$D111)</f>
        <v>499999999.99999994</v>
      </c>
      <c r="C21">
        <f>STDEV('CFUs raw'!$D110:$D111)</f>
        <v>707106781.1865474</v>
      </c>
      <c r="D21" t="s">
        <v>18</v>
      </c>
      <c r="E21">
        <f t="shared" si="1"/>
        <v>0.75</v>
      </c>
      <c r="F21">
        <v>2</v>
      </c>
    </row>
    <row r="22" spans="1:6" x14ac:dyDescent="0.2">
      <c r="A22" t="s">
        <v>10</v>
      </c>
      <c r="B22">
        <f>AVERAGE('CFUs raw'!$D104:$D106)</f>
        <v>666666666.66666663</v>
      </c>
      <c r="C22">
        <f>STDEV('CFUs raw'!$D104:$D106)</f>
        <v>288675134.59481293</v>
      </c>
      <c r="D22" t="s">
        <v>18</v>
      </c>
      <c r="E22">
        <f t="shared" si="1"/>
        <v>1</v>
      </c>
      <c r="F22">
        <v>2</v>
      </c>
    </row>
    <row r="23" spans="1:6" x14ac:dyDescent="0.2">
      <c r="A23" t="s">
        <v>11</v>
      </c>
      <c r="B23">
        <f>AVERAGE('CFUs raw'!$D107:$D109)</f>
        <v>1500000000</v>
      </c>
      <c r="C23">
        <f>STDEV('CFUs raw'!$D107:$D109)</f>
        <v>1322875655.5322952</v>
      </c>
      <c r="D23" t="s">
        <v>18</v>
      </c>
      <c r="E23">
        <f t="shared" si="1"/>
        <v>1</v>
      </c>
      <c r="F23">
        <v>2</v>
      </c>
    </row>
    <row r="24" spans="1:6" x14ac:dyDescent="0.2">
      <c r="A24" t="s">
        <v>12</v>
      </c>
      <c r="B24">
        <f>AVERAGE('CFUs raw'!$D110:$D111,'CFUs raw'!$D112)</f>
        <v>666666666.66666663</v>
      </c>
      <c r="C24">
        <f>STDEV('CFUs raw'!$D110:$D111,'CFUs raw'!$D112)</f>
        <v>577350269.18962574</v>
      </c>
      <c r="D24" t="s">
        <v>18</v>
      </c>
      <c r="E24">
        <f t="shared" si="1"/>
        <v>1</v>
      </c>
      <c r="F24">
        <v>2</v>
      </c>
    </row>
    <row r="25" spans="1:6" x14ac:dyDescent="0.2">
      <c r="A25" t="s">
        <v>23</v>
      </c>
      <c r="B25">
        <f>AVERAGE('CFUs raw'!$D113:$D115)</f>
        <v>666666666.66666663</v>
      </c>
      <c r="C25">
        <f>STDEV('CFUs raw'!$D113:$D115)</f>
        <v>288675134.59481293</v>
      </c>
      <c r="D25" t="s">
        <v>18</v>
      </c>
      <c r="F25">
        <v>2</v>
      </c>
    </row>
    <row r="26" spans="1:6" x14ac:dyDescent="0.2">
      <c r="A26" t="s">
        <v>25</v>
      </c>
      <c r="B26">
        <f>AVERAGE('CFUs raw'!$D116:$D118)</f>
        <v>666666666.66666663</v>
      </c>
      <c r="C26">
        <f>STDEV('CFUs raw'!$D116:$D118)</f>
        <v>288675134.59481293</v>
      </c>
      <c r="D26" t="s">
        <v>18</v>
      </c>
      <c r="E26">
        <f>B26/(B26+B53)</f>
        <v>0.66666666666666663</v>
      </c>
      <c r="F26">
        <v>2</v>
      </c>
    </row>
    <row r="27" spans="1:6" x14ac:dyDescent="0.2">
      <c r="A27" t="s">
        <v>26</v>
      </c>
      <c r="B27">
        <f>AVERAGE('CFUs raw'!$D119:$D121)</f>
        <v>1333333333.3333333</v>
      </c>
      <c r="C27">
        <f>STDEV('CFUs raw'!$D119:$D121)</f>
        <v>1040832999.7330664</v>
      </c>
      <c r="D27" t="s">
        <v>18</v>
      </c>
      <c r="E27">
        <f>B27/(B27+B54)</f>
        <v>0.66666666666666663</v>
      </c>
      <c r="F27">
        <v>2</v>
      </c>
    </row>
    <row r="28" spans="1:6" x14ac:dyDescent="0.2">
      <c r="A28" t="s">
        <v>22</v>
      </c>
      <c r="B28">
        <f>AVERAGE('CFUs raw'!$D158:$D160)</f>
        <v>10000000</v>
      </c>
      <c r="C28">
        <f>STDEV('CFUs raw'!$D158:$D160)</f>
        <v>4999999.9999999972</v>
      </c>
      <c r="D28" t="s">
        <v>18</v>
      </c>
      <c r="E28">
        <f>B28/(B28+B55)</f>
        <v>0.5</v>
      </c>
      <c r="F28">
        <v>3</v>
      </c>
    </row>
    <row r="29" spans="1:6" x14ac:dyDescent="0.2">
      <c r="A29" t="s">
        <v>22</v>
      </c>
      <c r="B29">
        <f>AVERAGE('CFUs raw'!$D5:$D7)</f>
        <v>6666666.666666667</v>
      </c>
      <c r="C29">
        <f>STDEV('CFUs raw'!$D5:$D7)</f>
        <v>2886751.3459481294</v>
      </c>
      <c r="D29" t="s">
        <v>19</v>
      </c>
      <c r="F29">
        <v>1</v>
      </c>
    </row>
    <row r="30" spans="1:6" x14ac:dyDescent="0.2">
      <c r="A30" t="s">
        <v>4</v>
      </c>
      <c r="B30">
        <f>AVERAGE('CFUs raw'!$D44:$D46)</f>
        <v>1499999999.9999998</v>
      </c>
      <c r="C30">
        <f>STDEV('CFUs raw'!$D44:$D46)</f>
        <v>866025403.78443897</v>
      </c>
      <c r="D30" t="s">
        <v>19</v>
      </c>
      <c r="F30">
        <v>1</v>
      </c>
    </row>
    <row r="31" spans="1:6" x14ac:dyDescent="0.2">
      <c r="A31" t="s">
        <v>5</v>
      </c>
      <c r="B31">
        <f>AVERAGE('CFUs raw'!$D47:$D49)</f>
        <v>416666666.66666669</v>
      </c>
      <c r="C31">
        <f>STDEV('CFUs raw'!$D47:$D49)</f>
        <v>76376261.582597405</v>
      </c>
      <c r="D31" t="s">
        <v>19</v>
      </c>
      <c r="F31">
        <v>1</v>
      </c>
    </row>
    <row r="32" spans="1:6" x14ac:dyDescent="0.2">
      <c r="A32" t="s">
        <v>6</v>
      </c>
      <c r="B32">
        <f>AVERAGE('CFUs raw'!$D50:$D52)</f>
        <v>833333333.33333337</v>
      </c>
      <c r="C32">
        <f>STDEV('CFUs raw'!$D50:$D52)</f>
        <v>763762615.82597339</v>
      </c>
      <c r="D32" t="s">
        <v>19</v>
      </c>
      <c r="F32">
        <v>1</v>
      </c>
    </row>
    <row r="33" spans="1:6" x14ac:dyDescent="0.2">
      <c r="A33" t="s">
        <v>7</v>
      </c>
      <c r="B33">
        <f>AVERAGE('CFUs raw'!$D53:$D55)</f>
        <v>6666.666666666667</v>
      </c>
      <c r="C33">
        <f>STDEV('CFUs raw'!$D53:$D55)</f>
        <v>7637.6261582597335</v>
      </c>
      <c r="D33" t="s">
        <v>19</v>
      </c>
      <c r="F33">
        <v>1</v>
      </c>
    </row>
    <row r="34" spans="1:6" x14ac:dyDescent="0.2">
      <c r="A34" t="s">
        <v>8</v>
      </c>
      <c r="B34">
        <f>AVERAGE('CFUs raw'!$D56:$D58)</f>
        <v>200000</v>
      </c>
      <c r="C34">
        <f>STDEV('CFUs raw'!$D56:$D58)</f>
        <v>100000</v>
      </c>
      <c r="D34" t="s">
        <v>19</v>
      </c>
      <c r="F34">
        <v>1</v>
      </c>
    </row>
    <row r="35" spans="1:6" x14ac:dyDescent="0.2">
      <c r="A35" t="s">
        <v>9</v>
      </c>
      <c r="B35">
        <f>AVERAGE('CFUs raw'!$D59:$D61)</f>
        <v>50000000</v>
      </c>
      <c r="C35">
        <f>STDEV('CFUs raw'!$D59:$D61)</f>
        <v>0</v>
      </c>
      <c r="D35" t="s">
        <v>19</v>
      </c>
      <c r="F35">
        <v>1</v>
      </c>
    </row>
    <row r="36" spans="1:6" x14ac:dyDescent="0.2">
      <c r="A36" t="s">
        <v>10</v>
      </c>
      <c r="B36">
        <f>AVERAGE('CFUs raw'!$D62:$D64)</f>
        <v>21666666.666666664</v>
      </c>
      <c r="C36">
        <f>STDEV('CFUs raw'!$D62:$D64)</f>
        <v>10408329.99733066</v>
      </c>
      <c r="D36" t="s">
        <v>19</v>
      </c>
      <c r="F36">
        <v>1</v>
      </c>
    </row>
    <row r="37" spans="1:6" x14ac:dyDescent="0.2">
      <c r="A37" t="s">
        <v>11</v>
      </c>
      <c r="B37">
        <f>AVERAGE('CFUs raw'!$D65:$D67)</f>
        <v>16666.666666666664</v>
      </c>
      <c r="C37">
        <f>STDEV('CFUs raw'!$D65:$D67)</f>
        <v>28867.513459481284</v>
      </c>
      <c r="D37" t="s">
        <v>19</v>
      </c>
      <c r="F37">
        <v>1</v>
      </c>
    </row>
    <row r="38" spans="1:6" x14ac:dyDescent="0.2">
      <c r="A38" t="s">
        <v>12</v>
      </c>
      <c r="B38">
        <f>AVERAGE('CFUs raw'!$D68:$D70)</f>
        <v>0</v>
      </c>
      <c r="C38">
        <f>STDEV('CFUs raw'!$D68:$D70)</f>
        <v>0</v>
      </c>
      <c r="D38" t="s">
        <v>19</v>
      </c>
      <c r="F38">
        <v>1</v>
      </c>
    </row>
    <row r="39" spans="1:6" x14ac:dyDescent="0.2">
      <c r="A39" t="s">
        <v>24</v>
      </c>
      <c r="B39">
        <f>AVERAGE('CFUs raw'!$D71:$D73)</f>
        <v>666666666.66666663</v>
      </c>
      <c r="C39">
        <f>STDEV('CFUs raw'!$D71:$D73)</f>
        <v>288675134.59481293</v>
      </c>
      <c r="D39" t="s">
        <v>19</v>
      </c>
      <c r="F39">
        <v>1</v>
      </c>
    </row>
    <row r="40" spans="1:6" x14ac:dyDescent="0.2">
      <c r="A40" t="s">
        <v>25</v>
      </c>
      <c r="B40">
        <f>AVERAGE('CFUs raw'!$D74:$D76)</f>
        <v>499999999.99999994</v>
      </c>
      <c r="C40">
        <f>STDEV('CFUs raw'!$D74:$D76)</f>
        <v>500000000</v>
      </c>
      <c r="D40" t="s">
        <v>19</v>
      </c>
      <c r="F40">
        <v>1</v>
      </c>
    </row>
    <row r="41" spans="1:6" x14ac:dyDescent="0.2">
      <c r="A41" t="s">
        <v>26</v>
      </c>
      <c r="B41">
        <f>AVERAGE('CFUs raw'!$D77:$D79)</f>
        <v>666666666.66666663</v>
      </c>
      <c r="C41">
        <f>STDEV('CFUs raw'!$D77:$D79)</f>
        <v>288675134.59481293</v>
      </c>
      <c r="D41" t="s">
        <v>19</v>
      </c>
      <c r="F41">
        <v>1</v>
      </c>
    </row>
    <row r="42" spans="1:6" x14ac:dyDescent="0.2">
      <c r="A42" t="s">
        <v>22</v>
      </c>
      <c r="B42">
        <f>AVERAGE('CFUs raw'!$D83:$D85)</f>
        <v>21666666.666666668</v>
      </c>
      <c r="C42">
        <f>STDEV('CFUs raw'!$D83:$D85)</f>
        <v>2886751.3459481359</v>
      </c>
      <c r="D42" t="s">
        <v>19</v>
      </c>
      <c r="F42">
        <v>2</v>
      </c>
    </row>
    <row r="43" spans="1:6" x14ac:dyDescent="0.2">
      <c r="A43" t="s">
        <v>4</v>
      </c>
      <c r="B43">
        <f>AVERAGE('CFUs raw'!$D122:$D124)</f>
        <v>1833333333.3333333</v>
      </c>
      <c r="C43">
        <f>STDEV('CFUs raw'!$D122:$D124)</f>
        <v>1258305739.2117915</v>
      </c>
      <c r="D43" t="s">
        <v>19</v>
      </c>
      <c r="F43">
        <v>2</v>
      </c>
    </row>
    <row r="44" spans="1:6" x14ac:dyDescent="0.2">
      <c r="A44" t="s">
        <v>5</v>
      </c>
      <c r="B44">
        <f>AVERAGE('CFUs raw'!$D125:$D127)</f>
        <v>1166666666.6666667</v>
      </c>
      <c r="C44">
        <f>STDEV('CFUs raw'!$D125:$D127)</f>
        <v>288675134.59481227</v>
      </c>
      <c r="D44" t="s">
        <v>19</v>
      </c>
      <c r="F44">
        <v>2</v>
      </c>
    </row>
    <row r="45" spans="1:6" x14ac:dyDescent="0.2">
      <c r="A45" t="s">
        <v>6</v>
      </c>
      <c r="B45">
        <f>AVERAGE('CFUs raw'!$D128:$D130)</f>
        <v>1000000</v>
      </c>
      <c r="C45">
        <f>STDEV('CFUs raw'!$D128:$D130)</f>
        <v>500000</v>
      </c>
      <c r="D45" t="s">
        <v>19</v>
      </c>
      <c r="F45">
        <v>2</v>
      </c>
    </row>
    <row r="46" spans="1:6" x14ac:dyDescent="0.2">
      <c r="A46" t="s">
        <v>7</v>
      </c>
      <c r="B46">
        <f>AVERAGE('CFUs raw'!$D131:$D133)</f>
        <v>499999999.99999994</v>
      </c>
      <c r="C46">
        <f>STDEV('CFUs raw'!$D131:$D133)</f>
        <v>500000000</v>
      </c>
      <c r="D46" t="s">
        <v>19</v>
      </c>
      <c r="F46">
        <v>2</v>
      </c>
    </row>
    <row r="47" spans="1:6" x14ac:dyDescent="0.2">
      <c r="A47" t="s">
        <v>8</v>
      </c>
      <c r="B47">
        <f>AVERAGE('CFUs raw'!$D134:$D136)</f>
        <v>0</v>
      </c>
      <c r="C47">
        <f>STDEV('CFUs raw'!$D134:$D136)</f>
        <v>0</v>
      </c>
      <c r="D47" t="s">
        <v>19</v>
      </c>
      <c r="F47">
        <v>2</v>
      </c>
    </row>
    <row r="48" spans="1:6" x14ac:dyDescent="0.2">
      <c r="A48" t="s">
        <v>9</v>
      </c>
      <c r="B48">
        <f>AVERAGE('CFUs raw'!$D137:$D139)</f>
        <v>166666666.66666666</v>
      </c>
      <c r="C48">
        <f>STDEV('CFUs raw'!$D137:$D139)</f>
        <v>288675134.59481287</v>
      </c>
      <c r="D48" t="s">
        <v>19</v>
      </c>
      <c r="F48">
        <v>2</v>
      </c>
    </row>
    <row r="49" spans="1:6" x14ac:dyDescent="0.2">
      <c r="A49" t="s">
        <v>10</v>
      </c>
      <c r="B49">
        <f>AVERAGE('CFUs raw'!$D141:$D142,'CFUs raw'!$D140)</f>
        <v>0</v>
      </c>
      <c r="C49">
        <f>STDEV('CFUs raw'!$D141:$D142,'CFUs raw'!$D140)</f>
        <v>0</v>
      </c>
      <c r="D49" t="s">
        <v>19</v>
      </c>
      <c r="F49">
        <v>2</v>
      </c>
    </row>
    <row r="50" spans="1:6" x14ac:dyDescent="0.2">
      <c r="A50" t="s">
        <v>11</v>
      </c>
      <c r="B50">
        <f>AVERAGE('CFUs raw'!$D143:$D145)</f>
        <v>0</v>
      </c>
      <c r="C50">
        <f>STDEV('CFUs raw'!$D143:$D145)</f>
        <v>0</v>
      </c>
      <c r="D50" t="s">
        <v>19</v>
      </c>
      <c r="F50">
        <v>2</v>
      </c>
    </row>
    <row r="51" spans="1:6" x14ac:dyDescent="0.2">
      <c r="A51" t="s">
        <v>12</v>
      </c>
      <c r="B51">
        <f>AVERAGE('CFUs raw'!$D146:$D148)</f>
        <v>0</v>
      </c>
      <c r="C51">
        <f>STDEV('CFUs raw'!$D146:$D148)</f>
        <v>0</v>
      </c>
      <c r="D51" t="s">
        <v>19</v>
      </c>
      <c r="F51">
        <v>2</v>
      </c>
    </row>
    <row r="52" spans="1:6" x14ac:dyDescent="0.2">
      <c r="A52" t="s">
        <v>24</v>
      </c>
      <c r="B52">
        <f>AVERAGE('CFUs raw'!$D149:$D151)</f>
        <v>666666666.66666663</v>
      </c>
      <c r="C52">
        <f>STDEV('CFUs raw'!$D149:$D151)</f>
        <v>288675134.59481293</v>
      </c>
      <c r="D52" t="s">
        <v>19</v>
      </c>
      <c r="F52">
        <v>2</v>
      </c>
    </row>
    <row r="53" spans="1:6" x14ac:dyDescent="0.2">
      <c r="A53" t="s">
        <v>25</v>
      </c>
      <c r="B53">
        <f>AVERAGE('CFUs raw'!$D152:$D154)</f>
        <v>333333333.33333331</v>
      </c>
      <c r="C53">
        <f>STDEV('CFUs raw'!$D152:$D154)</f>
        <v>288675134.59481287</v>
      </c>
      <c r="D53" t="s">
        <v>19</v>
      </c>
      <c r="F53">
        <v>2</v>
      </c>
    </row>
    <row r="54" spans="1:6" x14ac:dyDescent="0.2">
      <c r="A54" t="s">
        <v>26</v>
      </c>
      <c r="B54">
        <f>AVERAGE('CFUs raw'!$D155:$D157)</f>
        <v>666666666.66666663</v>
      </c>
      <c r="C54">
        <f>STDEV('CFUs raw'!$D155:$D157)</f>
        <v>288675134.59481293</v>
      </c>
      <c r="D54" t="s">
        <v>19</v>
      </c>
      <c r="F54">
        <v>2</v>
      </c>
    </row>
    <row r="55" spans="1:6" x14ac:dyDescent="0.2">
      <c r="A55" t="s">
        <v>22</v>
      </c>
      <c r="B55">
        <f>AVERAGE('CFUs raw'!$D161:$D163)</f>
        <v>10000000</v>
      </c>
      <c r="C55">
        <f>STDEV('CFUs raw'!$D161:$D163)</f>
        <v>8660254.037844386</v>
      </c>
      <c r="D55" t="s">
        <v>19</v>
      </c>
      <c r="F55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PFUs raw</vt:lpstr>
      <vt:lpstr>CFUs raw</vt:lpstr>
      <vt:lpstr>PFUs average</vt:lpstr>
      <vt:lpstr>CFUs 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 Bisesi</dc:creator>
  <cp:lastModifiedBy>Ave Bisesi</cp:lastModifiedBy>
  <dcterms:created xsi:type="dcterms:W3CDTF">2022-04-01T16:44:42Z</dcterms:created>
  <dcterms:modified xsi:type="dcterms:W3CDTF">2022-04-04T13:48:05Z</dcterms:modified>
</cp:coreProperties>
</file>