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 Data/25April2022 Phi vs P22 Flasks/"/>
    </mc:Choice>
  </mc:AlternateContent>
  <xr:revisionPtr revIDLastSave="0" documentId="8_{57055B9D-4BDF-3A4E-9F42-42C0DE6B5331}" xr6:coauthVersionLast="47" xr6:coauthVersionMax="47" xr10:uidLastSave="{00000000-0000-0000-0000-000000000000}"/>
  <bookViews>
    <workbookView xWindow="780" yWindow="1000" windowWidth="27640" windowHeight="15380" activeTab="2" xr2:uid="{EC72D719-28A7-6848-9D7E-2D47F122CA5D}"/>
  </bookViews>
  <sheets>
    <sheet name="PFU_raw" sheetId="1" r:id="rId1"/>
    <sheet name="PFU_stat" sheetId="2" r:id="rId2"/>
    <sheet name="CFU_raw" sheetId="3" r:id="rId3"/>
    <sheet name="CFU_sta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0" i="3" l="1"/>
  <c r="B238" i="3"/>
  <c r="B237" i="3"/>
  <c r="B236" i="3"/>
  <c r="B235" i="3"/>
  <c r="B234" i="3"/>
  <c r="B233" i="3"/>
  <c r="B232" i="3"/>
  <c r="B231" i="3"/>
  <c r="B230" i="3"/>
  <c r="B241" i="3"/>
  <c r="B239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58" i="3"/>
  <c r="B157" i="3"/>
  <c r="B156" i="3"/>
  <c r="B155" i="3"/>
  <c r="B143" i="3"/>
  <c r="B144" i="3"/>
  <c r="B145" i="3"/>
  <c r="B166" i="3"/>
  <c r="B165" i="3"/>
  <c r="B164" i="3"/>
  <c r="B163" i="3"/>
  <c r="B162" i="3"/>
  <c r="B161" i="3"/>
  <c r="B160" i="3"/>
  <c r="B159" i="3"/>
  <c r="B154" i="3"/>
  <c r="B153" i="3"/>
  <c r="B152" i="3"/>
  <c r="B151" i="3"/>
  <c r="B150" i="3"/>
  <c r="B149" i="3"/>
  <c r="B148" i="3"/>
  <c r="B147" i="3"/>
  <c r="B146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7" i="3"/>
  <c r="B106" i="3"/>
  <c r="B105" i="3"/>
  <c r="B104" i="3"/>
  <c r="B103" i="3"/>
  <c r="B102" i="3"/>
  <c r="B101" i="3"/>
  <c r="B100" i="3"/>
  <c r="B99" i="3"/>
  <c r="B98" i="3"/>
  <c r="B109" i="3"/>
  <c r="B108" i="3"/>
  <c r="B97" i="3"/>
  <c r="B96" i="3"/>
  <c r="B95" i="3"/>
  <c r="B94" i="3"/>
  <c r="B93" i="3"/>
  <c r="B92" i="3"/>
  <c r="B91" i="3"/>
  <c r="B90" i="3"/>
  <c r="B88" i="3"/>
  <c r="B87" i="3"/>
  <c r="B86" i="3"/>
  <c r="B89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6" i="3"/>
  <c r="B65" i="3"/>
  <c r="B64" i="3"/>
  <c r="B63" i="3"/>
  <c r="B62" i="3"/>
  <c r="B67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4" i="3"/>
  <c r="B43" i="3"/>
  <c r="B42" i="3"/>
  <c r="B41" i="3"/>
  <c r="B40" i="3"/>
  <c r="B39" i="3"/>
  <c r="B38" i="3"/>
  <c r="B45" i="3"/>
  <c r="B37" i="3"/>
  <c r="B36" i="3"/>
  <c r="B35" i="3"/>
  <c r="B34" i="3"/>
  <c r="B33" i="3"/>
  <c r="B32" i="3"/>
  <c r="B31" i="3"/>
  <c r="B29" i="3"/>
  <c r="B30" i="3"/>
  <c r="B28" i="3"/>
  <c r="B27" i="3"/>
  <c r="B26" i="3"/>
  <c r="B14" i="3"/>
  <c r="B25" i="3"/>
  <c r="B24" i="3"/>
  <c r="B23" i="3"/>
  <c r="B22" i="3"/>
  <c r="B21" i="3"/>
  <c r="B20" i="3"/>
  <c r="B19" i="3"/>
  <c r="B18" i="3"/>
  <c r="B17" i="3"/>
  <c r="B16" i="3"/>
  <c r="B15" i="3"/>
  <c r="B13" i="3"/>
  <c r="B12" i="3"/>
  <c r="B11" i="3"/>
  <c r="B10" i="3"/>
  <c r="B9" i="3"/>
  <c r="B8" i="3"/>
  <c r="B7" i="3"/>
  <c r="B6" i="3"/>
  <c r="B5" i="3"/>
  <c r="B4" i="3"/>
  <c r="B3" i="3"/>
  <c r="B2" i="3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34" i="1"/>
  <c r="B135" i="1"/>
  <c r="B136" i="1"/>
  <c r="B145" i="1"/>
  <c r="B144" i="1"/>
  <c r="B143" i="1"/>
  <c r="B142" i="1"/>
  <c r="B141" i="1"/>
  <c r="B140" i="1"/>
  <c r="B139" i="1"/>
  <c r="B138" i="1"/>
  <c r="B137" i="1"/>
  <c r="B133" i="1"/>
  <c r="B132" i="1"/>
  <c r="B131" i="1"/>
  <c r="B130" i="1"/>
  <c r="B129" i="1"/>
  <c r="B128" i="1"/>
  <c r="B124" i="1" l="1"/>
  <c r="B123" i="1" l="1"/>
  <c r="B122" i="1"/>
  <c r="B127" i="1"/>
  <c r="B126" i="1"/>
  <c r="B125" i="1"/>
  <c r="B121" i="1"/>
  <c r="B120" i="1"/>
  <c r="B119" i="1"/>
  <c r="B118" i="1"/>
  <c r="B117" i="1"/>
  <c r="B116" i="1"/>
  <c r="B115" i="1"/>
  <c r="B114" i="1"/>
  <c r="B113" i="1"/>
  <c r="B111" i="1"/>
  <c r="B110" i="1"/>
  <c r="B107" i="1"/>
  <c r="B97" i="1"/>
  <c r="B96" i="1"/>
  <c r="B95" i="1"/>
  <c r="B100" i="1"/>
  <c r="B99" i="1"/>
  <c r="B98" i="1"/>
  <c r="B94" i="1"/>
  <c r="B93" i="1"/>
  <c r="B92" i="1"/>
  <c r="B91" i="1"/>
  <c r="B90" i="1"/>
  <c r="B89" i="1"/>
  <c r="B80" i="1"/>
  <c r="B82" i="1"/>
  <c r="B81" i="1"/>
  <c r="B77" i="1"/>
  <c r="B79" i="1"/>
  <c r="B78" i="1"/>
  <c r="B76" i="1"/>
  <c r="B75" i="1"/>
  <c r="B74" i="1"/>
  <c r="B72" i="1"/>
  <c r="B71" i="1"/>
  <c r="B70" i="1"/>
  <c r="B68" i="1"/>
  <c r="B64" i="1"/>
  <c r="B63" i="1"/>
  <c r="B62" i="1"/>
  <c r="B61" i="1"/>
  <c r="B60" i="1"/>
  <c r="B59" i="1"/>
  <c r="B58" i="1"/>
  <c r="B57" i="1"/>
  <c r="B56" i="1"/>
  <c r="B69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<sst xmlns="http://schemas.openxmlformats.org/spreadsheetml/2006/main" count="1140" uniqueCount="14">
  <si>
    <t>Condition</t>
  </si>
  <si>
    <t>PFU</t>
  </si>
  <si>
    <t>Plate</t>
  </si>
  <si>
    <t>Timepoint</t>
  </si>
  <si>
    <t>Coop1</t>
  </si>
  <si>
    <t>Coop2</t>
  </si>
  <si>
    <t>Coop3</t>
  </si>
  <si>
    <t>Rep</t>
  </si>
  <si>
    <t>E</t>
  </si>
  <si>
    <t>S</t>
  </si>
  <si>
    <t>Average</t>
  </si>
  <si>
    <t>STDEV</t>
  </si>
  <si>
    <t>CFU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</si>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</sst>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797C9-DD56-4541-8FCC-0EC8C651443B}">
  <dimension ref="A1:E181"/>
  <sheetViews>
    <sheetView workbookViewId="0">
      <selection activeCell="E2" sqref="E2:E181"/>
    </sheetView>
  </sheetViews>
  <sheetFormatPr baseColWidth="10" defaultRowHeight="16" x14ac:dyDescent="0.2"/>
  <cols>
    <col min="2" max="2" width="12.1640625" bestFit="1" customWidth="1"/>
    <col min="12" max="12" width="12.1640625" bestFit="1" customWidth="1"/>
    <col min="13" max="13" width="11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">
      <c r="A2" t="s">
        <v>4</v>
      </c>
      <c r="B2">
        <f>25/(0.002*10^-6)</f>
        <v>12500000000</v>
      </c>
      <c r="C2" t="s">
        <v>8</v>
      </c>
      <c r="D2">
        <v>1</v>
      </c>
      <c r="E2">
        <v>1</v>
      </c>
    </row>
    <row r="3" spans="1:5" x14ac:dyDescent="0.2">
      <c r="A3" t="s">
        <v>4</v>
      </c>
      <c r="B3">
        <f>28/(0.002*10^-6)</f>
        <v>14000000000</v>
      </c>
      <c r="C3" t="s">
        <v>8</v>
      </c>
      <c r="D3">
        <v>1</v>
      </c>
      <c r="E3">
        <v>2</v>
      </c>
    </row>
    <row r="4" spans="1:5" x14ac:dyDescent="0.2">
      <c r="A4" t="s">
        <v>4</v>
      </c>
      <c r="B4">
        <f>25/(0.002*10^-6)</f>
        <v>12500000000</v>
      </c>
      <c r="C4" t="s">
        <v>8</v>
      </c>
      <c r="D4">
        <v>1</v>
      </c>
      <c r="E4">
        <v>3</v>
      </c>
    </row>
    <row r="5" spans="1:5" x14ac:dyDescent="0.2">
      <c r="A5" t="s">
        <v>5</v>
      </c>
      <c r="B5">
        <f>47/(0.002*10^-6)</f>
        <v>23500000000</v>
      </c>
      <c r="C5" t="s">
        <v>8</v>
      </c>
      <c r="D5">
        <v>1</v>
      </c>
      <c r="E5">
        <v>1</v>
      </c>
    </row>
    <row r="6" spans="1:5" x14ac:dyDescent="0.2">
      <c r="A6" t="s">
        <v>5</v>
      </c>
      <c r="B6">
        <f>50/(0.002*10^-6)</f>
        <v>25000000000</v>
      </c>
      <c r="C6" t="s">
        <v>8</v>
      </c>
      <c r="D6">
        <v>1</v>
      </c>
      <c r="E6">
        <v>2</v>
      </c>
    </row>
    <row r="7" spans="1:5" x14ac:dyDescent="0.2">
      <c r="A7" t="s">
        <v>5</v>
      </c>
      <c r="B7">
        <f>42/(0.002*10^-6)</f>
        <v>21000000000</v>
      </c>
      <c r="C7" t="s">
        <v>8</v>
      </c>
      <c r="D7">
        <v>1</v>
      </c>
      <c r="E7">
        <v>3</v>
      </c>
    </row>
    <row r="8" spans="1:5" x14ac:dyDescent="0.2">
      <c r="A8" t="s">
        <v>6</v>
      </c>
      <c r="B8">
        <f>32/(0.002*10^-6)</f>
        <v>15999999999.999998</v>
      </c>
      <c r="C8" t="s">
        <v>8</v>
      </c>
      <c r="D8">
        <v>1</v>
      </c>
      <c r="E8">
        <v>1</v>
      </c>
    </row>
    <row r="9" spans="1:5" x14ac:dyDescent="0.2">
      <c r="A9" t="s">
        <v>6</v>
      </c>
      <c r="B9">
        <f>37/(0.002*10^-6)</f>
        <v>18500000000</v>
      </c>
      <c r="C9" t="s">
        <v>8</v>
      </c>
      <c r="D9">
        <v>1</v>
      </c>
      <c r="E9">
        <v>2</v>
      </c>
    </row>
    <row r="10" spans="1:5" x14ac:dyDescent="0.2">
      <c r="A10" t="s">
        <v>6</v>
      </c>
      <c r="B10">
        <f>35/(0.002*10^-6)</f>
        <v>17500000000</v>
      </c>
      <c r="C10" t="s">
        <v>8</v>
      </c>
      <c r="D10">
        <v>1</v>
      </c>
      <c r="E10">
        <v>3</v>
      </c>
    </row>
    <row r="11" spans="1:5" x14ac:dyDescent="0.2">
      <c r="A11" t="s">
        <v>4</v>
      </c>
      <c r="B11">
        <f>5/(0.002*10^-3)</f>
        <v>2500000</v>
      </c>
      <c r="C11" t="s">
        <v>9</v>
      </c>
      <c r="D11">
        <v>1</v>
      </c>
      <c r="E11">
        <v>1</v>
      </c>
    </row>
    <row r="12" spans="1:5" x14ac:dyDescent="0.2">
      <c r="A12" t="s">
        <v>4</v>
      </c>
      <c r="B12">
        <f>5/(0.002*10^-3)</f>
        <v>2500000</v>
      </c>
      <c r="C12" t="s">
        <v>9</v>
      </c>
      <c r="D12">
        <v>1</v>
      </c>
      <c r="E12">
        <v>2</v>
      </c>
    </row>
    <row r="13" spans="1:5" x14ac:dyDescent="0.2">
      <c r="A13" t="s">
        <v>4</v>
      </c>
      <c r="B13">
        <f>5/(0.002*10^-3)</f>
        <v>2500000</v>
      </c>
      <c r="C13" t="s">
        <v>9</v>
      </c>
      <c r="D13">
        <v>1</v>
      </c>
      <c r="E13">
        <v>3</v>
      </c>
    </row>
    <row r="14" spans="1:5" x14ac:dyDescent="0.2">
      <c r="A14" t="s">
        <v>5</v>
      </c>
      <c r="B14">
        <v>0</v>
      </c>
      <c r="C14" t="s">
        <v>9</v>
      </c>
      <c r="D14">
        <v>1</v>
      </c>
      <c r="E14">
        <v>1</v>
      </c>
    </row>
    <row r="15" spans="1:5" x14ac:dyDescent="0.2">
      <c r="A15" t="s">
        <v>5</v>
      </c>
      <c r="B15">
        <v>0</v>
      </c>
      <c r="C15" t="s">
        <v>9</v>
      </c>
      <c r="D15">
        <v>1</v>
      </c>
      <c r="E15">
        <v>2</v>
      </c>
    </row>
    <row r="16" spans="1:5" x14ac:dyDescent="0.2">
      <c r="A16" t="s">
        <v>5</v>
      </c>
      <c r="B16">
        <v>0</v>
      </c>
      <c r="C16" t="s">
        <v>9</v>
      </c>
      <c r="D16">
        <v>1</v>
      </c>
      <c r="E16">
        <v>3</v>
      </c>
    </row>
    <row r="17" spans="1:5" x14ac:dyDescent="0.2">
      <c r="A17" t="s">
        <v>6</v>
      </c>
      <c r="B17">
        <f>3/(0.002*10^-4)</f>
        <v>14999999.999999998</v>
      </c>
      <c r="C17" t="s">
        <v>9</v>
      </c>
      <c r="D17">
        <v>1</v>
      </c>
      <c r="E17">
        <v>1</v>
      </c>
    </row>
    <row r="18" spans="1:5" x14ac:dyDescent="0.2">
      <c r="A18" t="s">
        <v>6</v>
      </c>
      <c r="B18">
        <f>1/(0.002*10^-4)</f>
        <v>5000000</v>
      </c>
      <c r="C18" t="s">
        <v>9</v>
      </c>
      <c r="D18">
        <v>1</v>
      </c>
      <c r="E18">
        <v>2</v>
      </c>
    </row>
    <row r="19" spans="1:5" x14ac:dyDescent="0.2">
      <c r="A19" t="s">
        <v>6</v>
      </c>
      <c r="B19">
        <f>3/(0.002*10^-4)</f>
        <v>14999999.999999998</v>
      </c>
      <c r="C19" t="s">
        <v>9</v>
      </c>
      <c r="D19">
        <v>1</v>
      </c>
      <c r="E19">
        <v>3</v>
      </c>
    </row>
    <row r="20" spans="1:5" x14ac:dyDescent="0.2">
      <c r="A20" s="1" t="s">
        <v>4</v>
      </c>
      <c r="B20">
        <f>20/(0.002*10^-5)</f>
        <v>1000000000</v>
      </c>
      <c r="C20" s="1" t="s">
        <v>8</v>
      </c>
      <c r="D20" s="1">
        <v>2</v>
      </c>
      <c r="E20" s="1">
        <v>1</v>
      </c>
    </row>
    <row r="21" spans="1:5" x14ac:dyDescent="0.2">
      <c r="A21" s="1" t="s">
        <v>4</v>
      </c>
      <c r="B21">
        <f>6/(0.002*10^-5)</f>
        <v>300000000</v>
      </c>
      <c r="C21" s="1" t="s">
        <v>8</v>
      </c>
      <c r="D21" s="1">
        <v>2</v>
      </c>
      <c r="E21" s="1">
        <v>2</v>
      </c>
    </row>
    <row r="22" spans="1:5" x14ac:dyDescent="0.2">
      <c r="A22" s="1" t="s">
        <v>4</v>
      </c>
      <c r="B22">
        <f>8/(0.002*10^-5)</f>
        <v>400000000</v>
      </c>
      <c r="C22" s="1" t="s">
        <v>8</v>
      </c>
      <c r="D22" s="1">
        <v>2</v>
      </c>
      <c r="E22" s="1">
        <v>3</v>
      </c>
    </row>
    <row r="23" spans="1:5" x14ac:dyDescent="0.2">
      <c r="A23" s="1" t="s">
        <v>5</v>
      </c>
      <c r="B23">
        <f>2/(0.002*10^-6)</f>
        <v>999999999.99999988</v>
      </c>
      <c r="C23" s="1" t="s">
        <v>8</v>
      </c>
      <c r="D23" s="1">
        <v>2</v>
      </c>
      <c r="E23" s="1">
        <v>1</v>
      </c>
    </row>
    <row r="24" spans="1:5" x14ac:dyDescent="0.2">
      <c r="A24" s="1" t="s">
        <v>5</v>
      </c>
      <c r="B24">
        <f>2/(0.002*10^-6)</f>
        <v>999999999.99999988</v>
      </c>
      <c r="C24" s="1" t="s">
        <v>8</v>
      </c>
      <c r="D24" s="1">
        <v>2</v>
      </c>
      <c r="E24" s="1">
        <v>2</v>
      </c>
    </row>
    <row r="25" spans="1:5" x14ac:dyDescent="0.2">
      <c r="A25" s="1" t="s">
        <v>5</v>
      </c>
      <c r="B25">
        <f>2/(0.002*10^-6)</f>
        <v>999999999.99999988</v>
      </c>
      <c r="C25" s="1" t="s">
        <v>8</v>
      </c>
      <c r="D25" s="1">
        <v>2</v>
      </c>
      <c r="E25" s="1">
        <v>3</v>
      </c>
    </row>
    <row r="26" spans="1:5" x14ac:dyDescent="0.2">
      <c r="A26" s="1" t="s">
        <v>6</v>
      </c>
      <c r="B26">
        <f>5/(0.002*10^-6)</f>
        <v>2500000000</v>
      </c>
      <c r="C26" s="1" t="s">
        <v>8</v>
      </c>
      <c r="D26" s="1">
        <v>2</v>
      </c>
      <c r="E26" s="1">
        <v>1</v>
      </c>
    </row>
    <row r="27" spans="1:5" x14ac:dyDescent="0.2">
      <c r="A27" s="1" t="s">
        <v>6</v>
      </c>
      <c r="B27">
        <f>5/(0.002*10^-6)</f>
        <v>2500000000</v>
      </c>
      <c r="C27" s="1" t="s">
        <v>8</v>
      </c>
      <c r="D27" s="1">
        <v>2</v>
      </c>
      <c r="E27" s="1">
        <v>2</v>
      </c>
    </row>
    <row r="28" spans="1:5" x14ac:dyDescent="0.2">
      <c r="A28" s="1" t="s">
        <v>6</v>
      </c>
      <c r="B28">
        <f>4/(0.002*10^-6)</f>
        <v>1999999999.9999998</v>
      </c>
      <c r="C28" s="1" t="s">
        <v>8</v>
      </c>
      <c r="D28" s="1">
        <v>2</v>
      </c>
      <c r="E28" s="1">
        <v>3</v>
      </c>
    </row>
    <row r="29" spans="1:5" x14ac:dyDescent="0.2">
      <c r="A29" s="1" t="s">
        <v>4</v>
      </c>
      <c r="B29">
        <f>25/(0.002*10^-2)</f>
        <v>1250000</v>
      </c>
      <c r="C29" s="1" t="s">
        <v>9</v>
      </c>
      <c r="D29" s="1">
        <v>2</v>
      </c>
      <c r="E29" s="1">
        <v>1</v>
      </c>
    </row>
    <row r="30" spans="1:5" x14ac:dyDescent="0.2">
      <c r="A30" s="1" t="s">
        <v>4</v>
      </c>
      <c r="B30">
        <f>27/(0.002*10^-2)</f>
        <v>1350000</v>
      </c>
      <c r="C30" s="1" t="s">
        <v>9</v>
      </c>
      <c r="D30" s="1">
        <v>2</v>
      </c>
      <c r="E30" s="1">
        <v>2</v>
      </c>
    </row>
    <row r="31" spans="1:5" x14ac:dyDescent="0.2">
      <c r="A31" s="1" t="s">
        <v>4</v>
      </c>
      <c r="B31">
        <f>9/(0.002*10^-2)</f>
        <v>449999.99999999994</v>
      </c>
      <c r="C31" s="1" t="s">
        <v>9</v>
      </c>
      <c r="D31" s="1">
        <v>2</v>
      </c>
      <c r="E31" s="1">
        <v>3</v>
      </c>
    </row>
    <row r="32" spans="1:5" x14ac:dyDescent="0.2">
      <c r="A32" s="1" t="s">
        <v>5</v>
      </c>
      <c r="B32">
        <f>4/(0.002*10^-2)</f>
        <v>199999.99999999997</v>
      </c>
      <c r="C32" s="1" t="s">
        <v>9</v>
      </c>
      <c r="D32" s="1">
        <v>2</v>
      </c>
      <c r="E32" s="1">
        <v>1</v>
      </c>
    </row>
    <row r="33" spans="1:5" x14ac:dyDescent="0.2">
      <c r="A33" s="1" t="s">
        <v>5</v>
      </c>
      <c r="B33">
        <f>5/(0.002*10^-2)</f>
        <v>249999.99999999997</v>
      </c>
      <c r="C33" s="1" t="s">
        <v>9</v>
      </c>
      <c r="D33" s="1">
        <v>2</v>
      </c>
      <c r="E33" s="1">
        <v>2</v>
      </c>
    </row>
    <row r="34" spans="1:5" x14ac:dyDescent="0.2">
      <c r="A34" s="1" t="s">
        <v>5</v>
      </c>
      <c r="B34">
        <f>3/(0.002*10^-2)</f>
        <v>150000</v>
      </c>
      <c r="C34" s="1" t="s">
        <v>9</v>
      </c>
      <c r="D34" s="1">
        <v>2</v>
      </c>
      <c r="E34" s="1">
        <v>3</v>
      </c>
    </row>
    <row r="35" spans="1:5" x14ac:dyDescent="0.2">
      <c r="A35" s="1" t="s">
        <v>6</v>
      </c>
      <c r="B35">
        <f>7/(0.002*10^-4)</f>
        <v>35000000</v>
      </c>
      <c r="C35" s="1" t="s">
        <v>9</v>
      </c>
      <c r="D35" s="1">
        <v>2</v>
      </c>
      <c r="E35" s="1">
        <v>1</v>
      </c>
    </row>
    <row r="36" spans="1:5" x14ac:dyDescent="0.2">
      <c r="A36" s="1" t="s">
        <v>6</v>
      </c>
      <c r="B36">
        <f>10/(0.002*10^-4)</f>
        <v>49999999.999999993</v>
      </c>
      <c r="C36" s="1" t="s">
        <v>9</v>
      </c>
      <c r="D36" s="1">
        <v>2</v>
      </c>
      <c r="E36" s="1">
        <v>2</v>
      </c>
    </row>
    <row r="37" spans="1:5" x14ac:dyDescent="0.2">
      <c r="A37" s="1" t="s">
        <v>6</v>
      </c>
      <c r="B37">
        <f>19/(0.002*10^-4)</f>
        <v>94999999.999999985</v>
      </c>
      <c r="C37" s="1" t="s">
        <v>9</v>
      </c>
      <c r="D37" s="1">
        <v>2</v>
      </c>
      <c r="E37" s="1">
        <v>3</v>
      </c>
    </row>
    <row r="38" spans="1:5" x14ac:dyDescent="0.2">
      <c r="A38" s="1" t="s">
        <v>4</v>
      </c>
      <c r="B38">
        <f>3/(0.002*10^-6)</f>
        <v>1500000000</v>
      </c>
      <c r="C38" s="1" t="s">
        <v>8</v>
      </c>
      <c r="D38" s="1">
        <v>3</v>
      </c>
      <c r="E38" s="1">
        <v>1</v>
      </c>
    </row>
    <row r="39" spans="1:5" x14ac:dyDescent="0.2">
      <c r="A39" s="1" t="s">
        <v>4</v>
      </c>
      <c r="B39">
        <f>2/(0.002*10^-6)</f>
        <v>999999999.99999988</v>
      </c>
      <c r="C39" s="1" t="s">
        <v>8</v>
      </c>
      <c r="D39" s="1">
        <v>3</v>
      </c>
      <c r="E39" s="1">
        <v>2</v>
      </c>
    </row>
    <row r="40" spans="1:5" x14ac:dyDescent="0.2">
      <c r="A40" s="1" t="s">
        <v>4</v>
      </c>
      <c r="B40">
        <f>2/(0.002*10^-6)</f>
        <v>999999999.99999988</v>
      </c>
      <c r="C40" s="1" t="s">
        <v>8</v>
      </c>
      <c r="D40" s="1">
        <v>3</v>
      </c>
      <c r="E40" s="1">
        <v>3</v>
      </c>
    </row>
    <row r="41" spans="1:5" x14ac:dyDescent="0.2">
      <c r="A41" s="1" t="s">
        <v>5</v>
      </c>
      <c r="B41">
        <f>1/(0.002*10^-6)</f>
        <v>499999999.99999994</v>
      </c>
      <c r="C41" s="1" t="s">
        <v>8</v>
      </c>
      <c r="D41" s="1">
        <v>3</v>
      </c>
      <c r="E41" s="1">
        <v>1</v>
      </c>
    </row>
    <row r="42" spans="1:5" x14ac:dyDescent="0.2">
      <c r="A42" s="1" t="s">
        <v>5</v>
      </c>
      <c r="B42">
        <f>1/(0.002*10^-6)</f>
        <v>499999999.99999994</v>
      </c>
      <c r="C42" s="1" t="s">
        <v>8</v>
      </c>
      <c r="D42" s="1">
        <v>3</v>
      </c>
      <c r="E42" s="1">
        <v>2</v>
      </c>
    </row>
    <row r="43" spans="1:5" x14ac:dyDescent="0.2">
      <c r="A43" s="1" t="s">
        <v>5</v>
      </c>
      <c r="B43">
        <f>4/(0.002*10^-6)</f>
        <v>1999999999.9999998</v>
      </c>
      <c r="C43" s="1" t="s">
        <v>8</v>
      </c>
      <c r="D43" s="1">
        <v>3</v>
      </c>
      <c r="E43" s="1">
        <v>3</v>
      </c>
    </row>
    <row r="44" spans="1:5" x14ac:dyDescent="0.2">
      <c r="A44" s="1" t="s">
        <v>6</v>
      </c>
      <c r="B44">
        <f>1/(0.002*10^-6)</f>
        <v>499999999.99999994</v>
      </c>
      <c r="C44" s="1" t="s">
        <v>8</v>
      </c>
      <c r="D44" s="1">
        <v>3</v>
      </c>
      <c r="E44" s="1">
        <v>1</v>
      </c>
    </row>
    <row r="45" spans="1:5" x14ac:dyDescent="0.2">
      <c r="A45" s="1" t="s">
        <v>6</v>
      </c>
      <c r="B45">
        <f>4/(0.002*10^-6)</f>
        <v>1999999999.9999998</v>
      </c>
      <c r="C45" s="1" t="s">
        <v>8</v>
      </c>
      <c r="D45" s="1">
        <v>3</v>
      </c>
      <c r="E45" s="1">
        <v>2</v>
      </c>
    </row>
    <row r="46" spans="1:5" x14ac:dyDescent="0.2">
      <c r="A46" s="1" t="s">
        <v>6</v>
      </c>
      <c r="B46">
        <f>2/(0.002*10^-6)</f>
        <v>999999999.99999988</v>
      </c>
      <c r="C46" s="1" t="s">
        <v>8</v>
      </c>
      <c r="D46" s="1">
        <v>3</v>
      </c>
      <c r="E46" s="1">
        <v>3</v>
      </c>
    </row>
    <row r="47" spans="1:5" x14ac:dyDescent="0.2">
      <c r="A47" s="1" t="s">
        <v>4</v>
      </c>
      <c r="B47">
        <f>27/(0.002*10^-3)</f>
        <v>13500000</v>
      </c>
      <c r="C47" s="1" t="s">
        <v>9</v>
      </c>
      <c r="D47" s="1">
        <v>3</v>
      </c>
      <c r="E47" s="1">
        <v>1</v>
      </c>
    </row>
    <row r="48" spans="1:5" x14ac:dyDescent="0.2">
      <c r="A48" s="1" t="s">
        <v>4</v>
      </c>
      <c r="B48">
        <f>10/(0.002*10^-3)</f>
        <v>5000000</v>
      </c>
      <c r="C48" s="1" t="s">
        <v>9</v>
      </c>
      <c r="D48" s="1">
        <v>3</v>
      </c>
      <c r="E48" s="1">
        <v>2</v>
      </c>
    </row>
    <row r="49" spans="1:5" x14ac:dyDescent="0.2">
      <c r="A49" s="1" t="s">
        <v>4</v>
      </c>
      <c r="B49">
        <f>13/(0.002*10^-3)</f>
        <v>6500000</v>
      </c>
      <c r="C49" s="1" t="s">
        <v>9</v>
      </c>
      <c r="D49" s="1">
        <v>3</v>
      </c>
      <c r="E49" s="1">
        <v>3</v>
      </c>
    </row>
    <row r="50" spans="1:5" x14ac:dyDescent="0.2">
      <c r="A50" s="1" t="s">
        <v>5</v>
      </c>
      <c r="B50">
        <f>12/(0.002*10^-3)</f>
        <v>6000000</v>
      </c>
      <c r="C50" s="1" t="s">
        <v>9</v>
      </c>
      <c r="D50" s="1">
        <v>3</v>
      </c>
      <c r="E50" s="1">
        <v>1</v>
      </c>
    </row>
    <row r="51" spans="1:5" x14ac:dyDescent="0.2">
      <c r="A51" s="1" t="s">
        <v>5</v>
      </c>
      <c r="B51">
        <f>15/(0.002*10^-3)</f>
        <v>7500000</v>
      </c>
      <c r="C51" s="1" t="s">
        <v>9</v>
      </c>
      <c r="D51" s="1">
        <v>3</v>
      </c>
      <c r="E51" s="1">
        <v>2</v>
      </c>
    </row>
    <row r="52" spans="1:5" x14ac:dyDescent="0.2">
      <c r="A52" s="1" t="s">
        <v>5</v>
      </c>
      <c r="B52">
        <f>4/(0.002*10^-3)</f>
        <v>2000000</v>
      </c>
      <c r="C52" s="1" t="s">
        <v>9</v>
      </c>
      <c r="D52" s="1">
        <v>3</v>
      </c>
      <c r="E52" s="1">
        <v>3</v>
      </c>
    </row>
    <row r="53" spans="1:5" x14ac:dyDescent="0.2">
      <c r="A53" s="1" t="s">
        <v>6</v>
      </c>
      <c r="B53">
        <f>12/(0.002*10^-3)</f>
        <v>6000000</v>
      </c>
      <c r="C53" s="1" t="s">
        <v>9</v>
      </c>
      <c r="D53" s="1">
        <v>3</v>
      </c>
      <c r="E53" s="1">
        <v>1</v>
      </c>
    </row>
    <row r="54" spans="1:5" x14ac:dyDescent="0.2">
      <c r="A54" s="1" t="s">
        <v>6</v>
      </c>
      <c r="B54">
        <f>25/(0.002*10^-3)</f>
        <v>12500000</v>
      </c>
      <c r="C54" s="1" t="s">
        <v>9</v>
      </c>
      <c r="D54" s="1">
        <v>3</v>
      </c>
      <c r="E54" s="1">
        <v>2</v>
      </c>
    </row>
    <row r="55" spans="1:5" x14ac:dyDescent="0.2">
      <c r="A55" s="1" t="s">
        <v>6</v>
      </c>
      <c r="B55">
        <f>22/(0.002*10^-3)</f>
        <v>11000000</v>
      </c>
      <c r="C55" s="1" t="s">
        <v>9</v>
      </c>
      <c r="D55" s="1">
        <v>3</v>
      </c>
      <c r="E55" s="1">
        <v>3</v>
      </c>
    </row>
    <row r="56" spans="1:5" x14ac:dyDescent="0.2">
      <c r="A56" s="1" t="s">
        <v>4</v>
      </c>
      <c r="B56">
        <f>1/(0.002*10^-6)</f>
        <v>499999999.99999994</v>
      </c>
      <c r="C56" s="1" t="s">
        <v>8</v>
      </c>
      <c r="D56" s="1">
        <v>4</v>
      </c>
      <c r="E56" s="1">
        <v>1</v>
      </c>
    </row>
    <row r="57" spans="1:5" x14ac:dyDescent="0.2">
      <c r="A57" s="1" t="s">
        <v>4</v>
      </c>
      <c r="B57">
        <f>3/(0.002*10^-6)</f>
        <v>1500000000</v>
      </c>
      <c r="C57" s="1" t="s">
        <v>8</v>
      </c>
      <c r="D57" s="1">
        <v>4</v>
      </c>
      <c r="E57" s="1">
        <v>2</v>
      </c>
    </row>
    <row r="58" spans="1:5" x14ac:dyDescent="0.2">
      <c r="A58" s="1" t="s">
        <v>4</v>
      </c>
      <c r="B58">
        <f>1/(0.002*10^-6)</f>
        <v>499999999.99999994</v>
      </c>
      <c r="C58" s="1" t="s">
        <v>8</v>
      </c>
      <c r="D58" s="1">
        <v>4</v>
      </c>
      <c r="E58" s="1">
        <v>3</v>
      </c>
    </row>
    <row r="59" spans="1:5" x14ac:dyDescent="0.2">
      <c r="A59" s="1" t="s">
        <v>5</v>
      </c>
      <c r="B59">
        <f>7/(0.002*10^-6)</f>
        <v>3500000000</v>
      </c>
      <c r="C59" s="1" t="s">
        <v>8</v>
      </c>
      <c r="D59" s="1">
        <v>4</v>
      </c>
      <c r="E59" s="1">
        <v>1</v>
      </c>
    </row>
    <row r="60" spans="1:5" x14ac:dyDescent="0.2">
      <c r="A60" s="1" t="s">
        <v>5</v>
      </c>
      <c r="B60">
        <f>1/(0.002*10^-6)</f>
        <v>499999999.99999994</v>
      </c>
      <c r="C60" s="1" t="s">
        <v>8</v>
      </c>
      <c r="D60" s="1">
        <v>4</v>
      </c>
      <c r="E60" s="1">
        <v>2</v>
      </c>
    </row>
    <row r="61" spans="1:5" x14ac:dyDescent="0.2">
      <c r="A61" s="1" t="s">
        <v>5</v>
      </c>
      <c r="B61">
        <f>0/(0.002*10^-6)</f>
        <v>0</v>
      </c>
      <c r="C61" s="1" t="s">
        <v>8</v>
      </c>
      <c r="D61" s="1">
        <v>4</v>
      </c>
      <c r="E61" s="1">
        <v>3</v>
      </c>
    </row>
    <row r="62" spans="1:5" x14ac:dyDescent="0.2">
      <c r="A62" s="1" t="s">
        <v>6</v>
      </c>
      <c r="B62">
        <f>1/(0.002*10^-6)</f>
        <v>499999999.99999994</v>
      </c>
      <c r="C62" s="1" t="s">
        <v>8</v>
      </c>
      <c r="D62" s="1">
        <v>4</v>
      </c>
      <c r="E62" s="1">
        <v>1</v>
      </c>
    </row>
    <row r="63" spans="1:5" x14ac:dyDescent="0.2">
      <c r="A63" s="1" t="s">
        <v>6</v>
      </c>
      <c r="B63">
        <f>0/(0.002*10^-6)</f>
        <v>0</v>
      </c>
      <c r="C63" s="1" t="s">
        <v>8</v>
      </c>
      <c r="D63" s="1">
        <v>4</v>
      </c>
      <c r="E63" s="1">
        <v>2</v>
      </c>
    </row>
    <row r="64" spans="1:5" x14ac:dyDescent="0.2">
      <c r="A64" s="1" t="s">
        <v>6</v>
      </c>
      <c r="B64">
        <f>0/(0.002*10^-6)</f>
        <v>0</v>
      </c>
      <c r="C64" s="1" t="s">
        <v>8</v>
      </c>
      <c r="D64" s="1">
        <v>4</v>
      </c>
      <c r="E64" s="1">
        <v>3</v>
      </c>
    </row>
    <row r="65" spans="1:5" x14ac:dyDescent="0.2">
      <c r="A65" s="1" t="s">
        <v>4</v>
      </c>
      <c r="B65">
        <v>0</v>
      </c>
      <c r="C65" s="1" t="s">
        <v>9</v>
      </c>
      <c r="D65" s="1">
        <v>4</v>
      </c>
      <c r="E65" s="1">
        <v>1</v>
      </c>
    </row>
    <row r="66" spans="1:5" x14ac:dyDescent="0.2">
      <c r="A66" s="1" t="s">
        <v>4</v>
      </c>
      <c r="B66">
        <v>0</v>
      </c>
      <c r="C66" s="1" t="s">
        <v>9</v>
      </c>
      <c r="D66" s="1">
        <v>4</v>
      </c>
      <c r="E66" s="1">
        <v>2</v>
      </c>
    </row>
    <row r="67" spans="1:5" x14ac:dyDescent="0.2">
      <c r="A67" s="1" t="s">
        <v>4</v>
      </c>
      <c r="B67">
        <v>0</v>
      </c>
      <c r="C67" s="1" t="s">
        <v>9</v>
      </c>
      <c r="D67" s="1">
        <v>4</v>
      </c>
      <c r="E67" s="1">
        <v>3</v>
      </c>
    </row>
    <row r="68" spans="1:5" x14ac:dyDescent="0.2">
      <c r="A68" s="1" t="s">
        <v>5</v>
      </c>
      <c r="B68">
        <f>22/(0.002*10^-3)</f>
        <v>11000000</v>
      </c>
      <c r="C68" s="1" t="s">
        <v>9</v>
      </c>
      <c r="D68" s="1">
        <v>4</v>
      </c>
      <c r="E68" s="1">
        <v>1</v>
      </c>
    </row>
    <row r="69" spans="1:5" x14ac:dyDescent="0.2">
      <c r="A69" s="1" t="s">
        <v>5</v>
      </c>
      <c r="B69">
        <f>15/(0.002*10^-3)</f>
        <v>7500000</v>
      </c>
      <c r="C69" s="1" t="s">
        <v>9</v>
      </c>
      <c r="D69" s="1">
        <v>4</v>
      </c>
      <c r="E69" s="1">
        <v>2</v>
      </c>
    </row>
    <row r="70" spans="1:5" x14ac:dyDescent="0.2">
      <c r="A70" s="1" t="s">
        <v>5</v>
      </c>
      <c r="B70">
        <f>5/(0.002*10^-3)</f>
        <v>2500000</v>
      </c>
      <c r="C70" s="1" t="s">
        <v>9</v>
      </c>
      <c r="D70" s="1">
        <v>4</v>
      </c>
      <c r="E70" s="1">
        <v>3</v>
      </c>
    </row>
    <row r="71" spans="1:5" x14ac:dyDescent="0.2">
      <c r="A71" s="1" t="s">
        <v>6</v>
      </c>
      <c r="B71">
        <f>33/(0.002*10^-3)</f>
        <v>16500000</v>
      </c>
      <c r="C71" s="1" t="s">
        <v>9</v>
      </c>
      <c r="D71" s="1">
        <v>4</v>
      </c>
      <c r="E71" s="1">
        <v>1</v>
      </c>
    </row>
    <row r="72" spans="1:5" x14ac:dyDescent="0.2">
      <c r="A72" s="1" t="s">
        <v>6</v>
      </c>
      <c r="B72">
        <f>0/(0.002*10^-3)</f>
        <v>0</v>
      </c>
      <c r="C72" s="1" t="s">
        <v>9</v>
      </c>
      <c r="D72" s="1">
        <v>4</v>
      </c>
      <c r="E72" s="1">
        <v>2</v>
      </c>
    </row>
    <row r="73" spans="1:5" x14ac:dyDescent="0.2">
      <c r="A73" s="1" t="s">
        <v>6</v>
      </c>
      <c r="B73">
        <v>0</v>
      </c>
      <c r="C73" s="1" t="s">
        <v>9</v>
      </c>
      <c r="D73" s="1">
        <v>4</v>
      </c>
      <c r="E73" s="1">
        <v>3</v>
      </c>
    </row>
    <row r="74" spans="1:5" x14ac:dyDescent="0.2">
      <c r="A74" s="1" t="s">
        <v>4</v>
      </c>
      <c r="B74">
        <f>6/(0.002*10^-5)</f>
        <v>300000000</v>
      </c>
      <c r="C74" s="1" t="s">
        <v>8</v>
      </c>
      <c r="D74" s="1">
        <v>5</v>
      </c>
      <c r="E74" s="1">
        <v>1</v>
      </c>
    </row>
    <row r="75" spans="1:5" x14ac:dyDescent="0.2">
      <c r="A75" s="1" t="s">
        <v>4</v>
      </c>
      <c r="B75">
        <f>1/(0.002*10^-5)</f>
        <v>50000000</v>
      </c>
      <c r="C75" s="1" t="s">
        <v>8</v>
      </c>
      <c r="D75" s="1">
        <v>5</v>
      </c>
      <c r="E75" s="1">
        <v>2</v>
      </c>
    </row>
    <row r="76" spans="1:5" x14ac:dyDescent="0.2">
      <c r="A76" s="1" t="s">
        <v>4</v>
      </c>
      <c r="B76">
        <f>1/(0.002*10^-5)</f>
        <v>50000000</v>
      </c>
      <c r="C76" s="1" t="s">
        <v>8</v>
      </c>
      <c r="D76" s="1">
        <v>5</v>
      </c>
      <c r="E76" s="1">
        <v>3</v>
      </c>
    </row>
    <row r="77" spans="1:5" x14ac:dyDescent="0.2">
      <c r="A77" s="1" t="s">
        <v>5</v>
      </c>
      <c r="B77">
        <f>2/(0.002*10^-5)</f>
        <v>100000000</v>
      </c>
      <c r="C77" s="1" t="s">
        <v>8</v>
      </c>
      <c r="D77" s="1">
        <v>5</v>
      </c>
      <c r="E77" s="1">
        <v>1</v>
      </c>
    </row>
    <row r="78" spans="1:5" x14ac:dyDescent="0.2">
      <c r="A78" s="1" t="s">
        <v>5</v>
      </c>
      <c r="B78">
        <f>1/(0.002*10^-5)</f>
        <v>50000000</v>
      </c>
      <c r="C78" s="1" t="s">
        <v>8</v>
      </c>
      <c r="D78" s="1">
        <v>5</v>
      </c>
      <c r="E78" s="1">
        <v>2</v>
      </c>
    </row>
    <row r="79" spans="1:5" x14ac:dyDescent="0.2">
      <c r="A79" s="1" t="s">
        <v>5</v>
      </c>
      <c r="B79">
        <f>1/(0.002*10^-5)</f>
        <v>50000000</v>
      </c>
      <c r="C79" s="1" t="s">
        <v>8</v>
      </c>
      <c r="D79" s="1">
        <v>5</v>
      </c>
      <c r="E79" s="1">
        <v>3</v>
      </c>
    </row>
    <row r="80" spans="1:5" x14ac:dyDescent="0.2">
      <c r="A80" s="1" t="s">
        <v>6</v>
      </c>
      <c r="B80">
        <f>5/(0.002*10^-5)</f>
        <v>250000000</v>
      </c>
      <c r="C80" s="1" t="s">
        <v>8</v>
      </c>
      <c r="D80" s="1">
        <v>5</v>
      </c>
      <c r="E80" s="1">
        <v>1</v>
      </c>
    </row>
    <row r="81" spans="1:5" x14ac:dyDescent="0.2">
      <c r="A81" s="1" t="s">
        <v>6</v>
      </c>
      <c r="B81">
        <f>1/(0.002*10^-5)</f>
        <v>50000000</v>
      </c>
      <c r="C81" s="1" t="s">
        <v>8</v>
      </c>
      <c r="D81" s="1">
        <v>5</v>
      </c>
      <c r="E81" s="1">
        <v>2</v>
      </c>
    </row>
    <row r="82" spans="1:5" x14ac:dyDescent="0.2">
      <c r="A82" s="1" t="s">
        <v>6</v>
      </c>
      <c r="B82">
        <f>1/(0.002*10^-5)</f>
        <v>50000000</v>
      </c>
      <c r="C82" s="1" t="s">
        <v>8</v>
      </c>
      <c r="D82" s="1">
        <v>5</v>
      </c>
      <c r="E82" s="1">
        <v>3</v>
      </c>
    </row>
    <row r="83" spans="1:5" x14ac:dyDescent="0.2">
      <c r="A83" s="1" t="s">
        <v>4</v>
      </c>
      <c r="B83" s="1">
        <v>0</v>
      </c>
      <c r="C83" s="1" t="s">
        <v>9</v>
      </c>
      <c r="D83" s="1">
        <v>5</v>
      </c>
      <c r="E83" s="1">
        <v>1</v>
      </c>
    </row>
    <row r="84" spans="1:5" x14ac:dyDescent="0.2">
      <c r="A84" s="1" t="s">
        <v>4</v>
      </c>
      <c r="B84" s="1">
        <v>0</v>
      </c>
      <c r="C84" s="1" t="s">
        <v>9</v>
      </c>
      <c r="D84" s="1">
        <v>5</v>
      </c>
      <c r="E84" s="1">
        <v>2</v>
      </c>
    </row>
    <row r="85" spans="1:5" x14ac:dyDescent="0.2">
      <c r="A85" s="1" t="s">
        <v>4</v>
      </c>
      <c r="B85" s="1">
        <v>0</v>
      </c>
      <c r="C85" s="1" t="s">
        <v>9</v>
      </c>
      <c r="D85" s="1">
        <v>5</v>
      </c>
      <c r="E85" s="1">
        <v>3</v>
      </c>
    </row>
    <row r="86" spans="1:5" x14ac:dyDescent="0.2">
      <c r="A86" s="1" t="s">
        <v>5</v>
      </c>
      <c r="B86" s="1">
        <v>0</v>
      </c>
      <c r="C86" s="1" t="s">
        <v>9</v>
      </c>
      <c r="D86" s="1">
        <v>5</v>
      </c>
      <c r="E86" s="1">
        <v>1</v>
      </c>
    </row>
    <row r="87" spans="1:5" x14ac:dyDescent="0.2">
      <c r="A87" s="1" t="s">
        <v>5</v>
      </c>
      <c r="B87" s="1">
        <v>0</v>
      </c>
      <c r="C87" s="1" t="s">
        <v>9</v>
      </c>
      <c r="D87" s="1">
        <v>5</v>
      </c>
      <c r="E87" s="1">
        <v>2</v>
      </c>
    </row>
    <row r="88" spans="1:5" x14ac:dyDescent="0.2">
      <c r="A88" s="1" t="s">
        <v>5</v>
      </c>
      <c r="B88" s="1">
        <v>0</v>
      </c>
      <c r="C88" s="1" t="s">
        <v>9</v>
      </c>
      <c r="D88" s="1">
        <v>5</v>
      </c>
      <c r="E88" s="1">
        <v>3</v>
      </c>
    </row>
    <row r="89" spans="1:5" x14ac:dyDescent="0.2">
      <c r="A89" s="1" t="s">
        <v>6</v>
      </c>
      <c r="B89">
        <f>17/(0.002*10^-3)</f>
        <v>8500000</v>
      </c>
      <c r="C89" s="1" t="s">
        <v>9</v>
      </c>
      <c r="D89" s="1">
        <v>5</v>
      </c>
      <c r="E89" s="1">
        <v>1</v>
      </c>
    </row>
    <row r="90" spans="1:5" x14ac:dyDescent="0.2">
      <c r="A90" s="1" t="s">
        <v>6</v>
      </c>
      <c r="B90">
        <f>10/(0.002*10^-3)</f>
        <v>5000000</v>
      </c>
      <c r="C90" s="1" t="s">
        <v>9</v>
      </c>
      <c r="D90" s="1">
        <v>5</v>
      </c>
      <c r="E90" s="1">
        <v>2</v>
      </c>
    </row>
    <row r="91" spans="1:5" x14ac:dyDescent="0.2">
      <c r="A91" s="1" t="s">
        <v>6</v>
      </c>
      <c r="B91">
        <f>10/(0.002*10^-3)</f>
        <v>5000000</v>
      </c>
      <c r="C91" s="1" t="s">
        <v>9</v>
      </c>
      <c r="D91" s="1">
        <v>5</v>
      </c>
      <c r="E91" s="1">
        <v>3</v>
      </c>
    </row>
    <row r="92" spans="1:5" x14ac:dyDescent="0.2">
      <c r="A92" t="s">
        <v>4</v>
      </c>
      <c r="B92">
        <f>8/(0.002*10^-5)</f>
        <v>400000000</v>
      </c>
      <c r="C92" t="s">
        <v>8</v>
      </c>
      <c r="D92">
        <v>6</v>
      </c>
      <c r="E92">
        <v>1</v>
      </c>
    </row>
    <row r="93" spans="1:5" x14ac:dyDescent="0.2">
      <c r="A93" t="s">
        <v>4</v>
      </c>
      <c r="B93">
        <f>8/(0.002*10^-5)</f>
        <v>400000000</v>
      </c>
      <c r="C93" t="s">
        <v>8</v>
      </c>
      <c r="D93">
        <v>6</v>
      </c>
      <c r="E93">
        <v>2</v>
      </c>
    </row>
    <row r="94" spans="1:5" x14ac:dyDescent="0.2">
      <c r="A94" t="s">
        <v>4</v>
      </c>
      <c r="B94">
        <f>5/(0.002*10^-5)</f>
        <v>250000000</v>
      </c>
      <c r="C94" t="s">
        <v>8</v>
      </c>
      <c r="D94">
        <v>6</v>
      </c>
      <c r="E94">
        <v>3</v>
      </c>
    </row>
    <row r="95" spans="1:5" x14ac:dyDescent="0.2">
      <c r="A95" t="s">
        <v>5</v>
      </c>
      <c r="B95">
        <f>22/(0.002*10^-4)</f>
        <v>109999999.99999999</v>
      </c>
      <c r="C95" t="s">
        <v>8</v>
      </c>
      <c r="D95">
        <v>6</v>
      </c>
      <c r="E95">
        <v>1</v>
      </c>
    </row>
    <row r="96" spans="1:5" x14ac:dyDescent="0.2">
      <c r="A96" t="s">
        <v>5</v>
      </c>
      <c r="B96">
        <f>2/(0.002*10^-4)</f>
        <v>10000000</v>
      </c>
      <c r="C96" t="s">
        <v>8</v>
      </c>
      <c r="D96">
        <v>6</v>
      </c>
      <c r="E96">
        <v>2</v>
      </c>
    </row>
    <row r="97" spans="1:5" x14ac:dyDescent="0.2">
      <c r="A97" t="s">
        <v>5</v>
      </c>
      <c r="B97">
        <f>1/(0.002*10^-4)</f>
        <v>5000000</v>
      </c>
      <c r="C97" t="s">
        <v>8</v>
      </c>
      <c r="D97">
        <v>6</v>
      </c>
      <c r="E97">
        <v>3</v>
      </c>
    </row>
    <row r="98" spans="1:5" x14ac:dyDescent="0.2">
      <c r="A98" t="s">
        <v>6</v>
      </c>
      <c r="B98">
        <f>5/(0.002*10^-5)</f>
        <v>250000000</v>
      </c>
      <c r="C98" t="s">
        <v>8</v>
      </c>
      <c r="D98">
        <v>6</v>
      </c>
      <c r="E98">
        <v>1</v>
      </c>
    </row>
    <row r="99" spans="1:5" x14ac:dyDescent="0.2">
      <c r="A99" t="s">
        <v>6</v>
      </c>
      <c r="B99">
        <f>3/(0.002*10^-5)</f>
        <v>150000000</v>
      </c>
      <c r="C99" t="s">
        <v>8</v>
      </c>
      <c r="D99">
        <v>6</v>
      </c>
      <c r="E99">
        <v>2</v>
      </c>
    </row>
    <row r="100" spans="1:5" x14ac:dyDescent="0.2">
      <c r="A100" t="s">
        <v>6</v>
      </c>
      <c r="B100">
        <f>2/(0.002*10^-5)</f>
        <v>100000000</v>
      </c>
      <c r="C100" t="s">
        <v>8</v>
      </c>
      <c r="D100">
        <v>6</v>
      </c>
      <c r="E100">
        <v>3</v>
      </c>
    </row>
    <row r="101" spans="1:5" x14ac:dyDescent="0.2">
      <c r="A101" t="s">
        <v>4</v>
      </c>
      <c r="B101">
        <v>0</v>
      </c>
      <c r="C101" t="s">
        <v>9</v>
      </c>
      <c r="D101">
        <v>6</v>
      </c>
      <c r="E101">
        <v>1</v>
      </c>
    </row>
    <row r="102" spans="1:5" x14ac:dyDescent="0.2">
      <c r="A102" t="s">
        <v>4</v>
      </c>
      <c r="B102">
        <v>0</v>
      </c>
      <c r="C102" t="s">
        <v>9</v>
      </c>
      <c r="D102">
        <v>6</v>
      </c>
      <c r="E102">
        <v>2</v>
      </c>
    </row>
    <row r="103" spans="1:5" x14ac:dyDescent="0.2">
      <c r="A103" t="s">
        <v>4</v>
      </c>
      <c r="B103">
        <v>0</v>
      </c>
      <c r="C103" t="s">
        <v>9</v>
      </c>
      <c r="D103">
        <v>6</v>
      </c>
      <c r="E103">
        <v>3</v>
      </c>
    </row>
    <row r="104" spans="1:5" x14ac:dyDescent="0.2">
      <c r="A104" t="s">
        <v>5</v>
      </c>
      <c r="B104">
        <v>0</v>
      </c>
      <c r="C104" t="s">
        <v>9</v>
      </c>
      <c r="D104">
        <v>6</v>
      </c>
      <c r="E104">
        <v>1</v>
      </c>
    </row>
    <row r="105" spans="1:5" x14ac:dyDescent="0.2">
      <c r="A105" t="s">
        <v>5</v>
      </c>
      <c r="B105">
        <v>0</v>
      </c>
      <c r="C105" t="s">
        <v>9</v>
      </c>
      <c r="D105">
        <v>6</v>
      </c>
      <c r="E105">
        <v>2</v>
      </c>
    </row>
    <row r="106" spans="1:5" x14ac:dyDescent="0.2">
      <c r="A106" t="s">
        <v>5</v>
      </c>
      <c r="B106">
        <v>0</v>
      </c>
      <c r="C106" t="s">
        <v>9</v>
      </c>
      <c r="D106">
        <v>6</v>
      </c>
      <c r="E106">
        <v>3</v>
      </c>
    </row>
    <row r="107" spans="1:5" x14ac:dyDescent="0.2">
      <c r="A107" t="s">
        <v>6</v>
      </c>
      <c r="B107">
        <f>13/(0.002*10^-3)</f>
        <v>6500000</v>
      </c>
      <c r="C107" t="s">
        <v>9</v>
      </c>
      <c r="D107">
        <v>6</v>
      </c>
      <c r="E107">
        <v>1</v>
      </c>
    </row>
    <row r="108" spans="1:5" x14ac:dyDescent="0.2">
      <c r="A108" t="s">
        <v>6</v>
      </c>
      <c r="B108">
        <v>0</v>
      </c>
      <c r="C108" t="s">
        <v>9</v>
      </c>
      <c r="D108">
        <v>6</v>
      </c>
      <c r="E108">
        <v>2</v>
      </c>
    </row>
    <row r="109" spans="1:5" x14ac:dyDescent="0.2">
      <c r="A109" t="s">
        <v>6</v>
      </c>
      <c r="B109">
        <v>0</v>
      </c>
      <c r="C109" t="s">
        <v>9</v>
      </c>
      <c r="D109">
        <v>6</v>
      </c>
      <c r="E109">
        <v>3</v>
      </c>
    </row>
    <row r="110" spans="1:5" x14ac:dyDescent="0.2">
      <c r="A110" s="1" t="s">
        <v>4</v>
      </c>
      <c r="B110">
        <f>2/(0.002*10^-6)</f>
        <v>999999999.99999988</v>
      </c>
      <c r="C110" s="1" t="s">
        <v>8</v>
      </c>
      <c r="D110" s="1">
        <v>7</v>
      </c>
      <c r="E110" s="1">
        <v>1</v>
      </c>
    </row>
    <row r="111" spans="1:5" x14ac:dyDescent="0.2">
      <c r="A111" s="1" t="s">
        <v>4</v>
      </c>
      <c r="B111">
        <f>4/(0.002*10^-6)</f>
        <v>1999999999.9999998</v>
      </c>
      <c r="C111" s="1" t="s">
        <v>8</v>
      </c>
      <c r="D111" s="1">
        <v>7</v>
      </c>
      <c r="E111" s="1">
        <v>2</v>
      </c>
    </row>
    <row r="112" spans="1:5" x14ac:dyDescent="0.2">
      <c r="A112" s="1" t="s">
        <v>4</v>
      </c>
      <c r="B112">
        <v>0</v>
      </c>
      <c r="C112" s="1" t="s">
        <v>8</v>
      </c>
      <c r="D112" s="1">
        <v>7</v>
      </c>
      <c r="E112" s="1">
        <v>3</v>
      </c>
    </row>
    <row r="113" spans="1:5" x14ac:dyDescent="0.2">
      <c r="A113" s="1" t="s">
        <v>5</v>
      </c>
      <c r="B113">
        <f>3/(0.002*10^-5)</f>
        <v>150000000</v>
      </c>
      <c r="C113" s="1" t="s">
        <v>8</v>
      </c>
      <c r="D113" s="1">
        <v>7</v>
      </c>
      <c r="E113" s="1">
        <v>1</v>
      </c>
    </row>
    <row r="114" spans="1:5" x14ac:dyDescent="0.2">
      <c r="A114" s="1" t="s">
        <v>5</v>
      </c>
      <c r="B114">
        <f>3/(0.002*10^-5)</f>
        <v>150000000</v>
      </c>
      <c r="C114" s="1" t="s">
        <v>8</v>
      </c>
      <c r="D114" s="1">
        <v>7</v>
      </c>
      <c r="E114" s="1">
        <v>2</v>
      </c>
    </row>
    <row r="115" spans="1:5" x14ac:dyDescent="0.2">
      <c r="A115" s="1" t="s">
        <v>5</v>
      </c>
      <c r="B115">
        <f>5/(0.002*10^-5)</f>
        <v>250000000</v>
      </c>
      <c r="C115" s="1" t="s">
        <v>8</v>
      </c>
      <c r="D115" s="1">
        <v>7</v>
      </c>
      <c r="E115" s="1">
        <v>3</v>
      </c>
    </row>
    <row r="116" spans="1:5" x14ac:dyDescent="0.2">
      <c r="A116" s="1" t="s">
        <v>6</v>
      </c>
      <c r="B116">
        <f>4/(0.002*10^-5)</f>
        <v>200000000</v>
      </c>
      <c r="C116" s="1" t="s">
        <v>8</v>
      </c>
      <c r="D116" s="1">
        <v>7</v>
      </c>
      <c r="E116" s="1">
        <v>1</v>
      </c>
    </row>
    <row r="117" spans="1:5" x14ac:dyDescent="0.2">
      <c r="A117" s="1" t="s">
        <v>6</v>
      </c>
      <c r="B117">
        <f>5/(0.002*10^-5)</f>
        <v>250000000</v>
      </c>
      <c r="C117" s="1" t="s">
        <v>8</v>
      </c>
      <c r="D117" s="1">
        <v>7</v>
      </c>
      <c r="E117" s="1">
        <v>2</v>
      </c>
    </row>
    <row r="118" spans="1:5" x14ac:dyDescent="0.2">
      <c r="A118" s="1" t="s">
        <v>6</v>
      </c>
      <c r="B118">
        <f>3/(0.002*10^-5)</f>
        <v>150000000</v>
      </c>
      <c r="C118" s="1" t="s">
        <v>8</v>
      </c>
      <c r="D118" s="1">
        <v>7</v>
      </c>
      <c r="E118" s="1">
        <v>3</v>
      </c>
    </row>
    <row r="119" spans="1:5" x14ac:dyDescent="0.2">
      <c r="A119" s="1" t="s">
        <v>4</v>
      </c>
      <c r="B119">
        <f>17/(0.002*10^-4)</f>
        <v>85000000</v>
      </c>
      <c r="C119" s="1" t="s">
        <v>9</v>
      </c>
      <c r="D119" s="1">
        <v>7</v>
      </c>
      <c r="E119" s="1">
        <v>1</v>
      </c>
    </row>
    <row r="120" spans="1:5" x14ac:dyDescent="0.2">
      <c r="A120" s="1" t="s">
        <v>4</v>
      </c>
      <c r="B120">
        <f>17/(0.002*10^-4)</f>
        <v>85000000</v>
      </c>
      <c r="C120" s="1" t="s">
        <v>9</v>
      </c>
      <c r="D120" s="1">
        <v>7</v>
      </c>
      <c r="E120" s="1">
        <v>2</v>
      </c>
    </row>
    <row r="121" spans="1:5" x14ac:dyDescent="0.2">
      <c r="A121" s="1" t="s">
        <v>4</v>
      </c>
      <c r="B121">
        <f>20/(0.002*10^-4)</f>
        <v>99999999.999999985</v>
      </c>
      <c r="C121" s="1" t="s">
        <v>9</v>
      </c>
      <c r="D121" s="1">
        <v>7</v>
      </c>
      <c r="E121" s="1">
        <v>3</v>
      </c>
    </row>
    <row r="122" spans="1:5" x14ac:dyDescent="0.2">
      <c r="A122" s="1" t="s">
        <v>5</v>
      </c>
      <c r="B122">
        <f>20/(0.002*10^-3)</f>
        <v>10000000</v>
      </c>
      <c r="C122" s="1" t="s">
        <v>9</v>
      </c>
      <c r="D122" s="1">
        <v>7</v>
      </c>
      <c r="E122" s="1">
        <v>1</v>
      </c>
    </row>
    <row r="123" spans="1:5" x14ac:dyDescent="0.2">
      <c r="A123" s="1" t="s">
        <v>5</v>
      </c>
      <c r="B123">
        <f>15/(0.002*10^-3)</f>
        <v>7500000</v>
      </c>
      <c r="C123" s="1" t="s">
        <v>9</v>
      </c>
      <c r="D123" s="1">
        <v>7</v>
      </c>
      <c r="E123" s="1">
        <v>2</v>
      </c>
    </row>
    <row r="124" spans="1:5" x14ac:dyDescent="0.2">
      <c r="A124" s="1" t="s">
        <v>5</v>
      </c>
      <c r="B124">
        <f>22/(0.002*10^-3)</f>
        <v>11000000</v>
      </c>
      <c r="C124" s="1" t="s">
        <v>9</v>
      </c>
      <c r="D124" s="1">
        <v>7</v>
      </c>
      <c r="E124" s="1">
        <v>3</v>
      </c>
    </row>
    <row r="125" spans="1:5" x14ac:dyDescent="0.2">
      <c r="A125" s="1" t="s">
        <v>6</v>
      </c>
      <c r="B125">
        <f>4/(0.002*10^-4)</f>
        <v>20000000</v>
      </c>
      <c r="C125" s="1" t="s">
        <v>9</v>
      </c>
      <c r="D125" s="1">
        <v>7</v>
      </c>
      <c r="E125" s="1">
        <v>1</v>
      </c>
    </row>
    <row r="126" spans="1:5" x14ac:dyDescent="0.2">
      <c r="A126" s="1" t="s">
        <v>6</v>
      </c>
      <c r="B126">
        <f>5/(0.002*10^-4)</f>
        <v>24999999.999999996</v>
      </c>
      <c r="C126" s="1" t="s">
        <v>9</v>
      </c>
      <c r="D126" s="1">
        <v>7</v>
      </c>
      <c r="E126" s="1">
        <v>2</v>
      </c>
    </row>
    <row r="127" spans="1:5" x14ac:dyDescent="0.2">
      <c r="A127" s="1" t="s">
        <v>6</v>
      </c>
      <c r="B127">
        <f>5/(0.002*10^-4)</f>
        <v>24999999.999999996</v>
      </c>
      <c r="C127" s="1" t="s">
        <v>9</v>
      </c>
      <c r="D127" s="1">
        <v>7</v>
      </c>
      <c r="E127" s="1">
        <v>3</v>
      </c>
    </row>
    <row r="128" spans="1:5" x14ac:dyDescent="0.2">
      <c r="A128" s="1" t="s">
        <v>4</v>
      </c>
      <c r="B128">
        <f>13/(0.002*10^-5)</f>
        <v>650000000</v>
      </c>
      <c r="C128" s="1" t="s">
        <v>8</v>
      </c>
      <c r="D128" s="1">
        <v>8</v>
      </c>
      <c r="E128" s="1">
        <v>1</v>
      </c>
    </row>
    <row r="129" spans="1:5" x14ac:dyDescent="0.2">
      <c r="A129" s="1" t="s">
        <v>4</v>
      </c>
      <c r="B129">
        <f>10/(0.002*10^-5)</f>
        <v>500000000</v>
      </c>
      <c r="C129" s="1" t="s">
        <v>8</v>
      </c>
      <c r="D129" s="1">
        <v>8</v>
      </c>
      <c r="E129" s="1">
        <v>2</v>
      </c>
    </row>
    <row r="130" spans="1:5" x14ac:dyDescent="0.2">
      <c r="A130" s="1" t="s">
        <v>4</v>
      </c>
      <c r="B130">
        <f>5/(0.002*10^-5)</f>
        <v>250000000</v>
      </c>
      <c r="C130" s="1" t="s">
        <v>8</v>
      </c>
      <c r="D130" s="1">
        <v>8</v>
      </c>
      <c r="E130" s="1">
        <v>3</v>
      </c>
    </row>
    <row r="131" spans="1:5" x14ac:dyDescent="0.2">
      <c r="A131" s="1" t="s">
        <v>5</v>
      </c>
      <c r="B131">
        <f>1/(0.002*10^-5)</f>
        <v>50000000</v>
      </c>
      <c r="C131" s="1" t="s">
        <v>8</v>
      </c>
      <c r="D131" s="1">
        <v>8</v>
      </c>
      <c r="E131" s="1">
        <v>1</v>
      </c>
    </row>
    <row r="132" spans="1:5" x14ac:dyDescent="0.2">
      <c r="A132" s="1" t="s">
        <v>5</v>
      </c>
      <c r="B132">
        <f>2/(0.002*10^-5)</f>
        <v>100000000</v>
      </c>
      <c r="C132" s="1" t="s">
        <v>8</v>
      </c>
      <c r="D132" s="1">
        <v>8</v>
      </c>
      <c r="E132" s="1">
        <v>2</v>
      </c>
    </row>
    <row r="133" spans="1:5" x14ac:dyDescent="0.2">
      <c r="A133" s="1" t="s">
        <v>5</v>
      </c>
      <c r="B133">
        <f>1/(0.002*10^-5)</f>
        <v>50000000</v>
      </c>
      <c r="C133" s="1" t="s">
        <v>8</v>
      </c>
      <c r="D133" s="1">
        <v>8</v>
      </c>
      <c r="E133" s="1">
        <v>3</v>
      </c>
    </row>
    <row r="134" spans="1:5" x14ac:dyDescent="0.2">
      <c r="A134" s="1" t="s">
        <v>6</v>
      </c>
      <c r="B134">
        <f>3/(0.002*10^-4)</f>
        <v>14999999.999999998</v>
      </c>
      <c r="C134" s="1" t="s">
        <v>8</v>
      </c>
      <c r="D134" s="1">
        <v>8</v>
      </c>
      <c r="E134" s="1">
        <v>1</v>
      </c>
    </row>
    <row r="135" spans="1:5" x14ac:dyDescent="0.2">
      <c r="A135" s="1" t="s">
        <v>6</v>
      </c>
      <c r="B135">
        <f>4/(0.002*10^-4)</f>
        <v>20000000</v>
      </c>
      <c r="C135" s="1" t="s">
        <v>8</v>
      </c>
      <c r="D135" s="1">
        <v>8</v>
      </c>
      <c r="E135" s="1">
        <v>2</v>
      </c>
    </row>
    <row r="136" spans="1:5" x14ac:dyDescent="0.2">
      <c r="A136" s="1" t="s">
        <v>6</v>
      </c>
      <c r="B136">
        <f>27/(0.002*10^-4)</f>
        <v>135000000</v>
      </c>
      <c r="C136" s="1" t="s">
        <v>8</v>
      </c>
      <c r="D136" s="1">
        <v>8</v>
      </c>
      <c r="E136" s="1">
        <v>3</v>
      </c>
    </row>
    <row r="137" spans="1:5" x14ac:dyDescent="0.2">
      <c r="A137" s="1" t="s">
        <v>4</v>
      </c>
      <c r="B137">
        <f>17/(0.002*10^-3)</f>
        <v>8500000</v>
      </c>
      <c r="C137" s="1" t="s">
        <v>9</v>
      </c>
      <c r="D137" s="1">
        <v>8</v>
      </c>
      <c r="E137" s="1">
        <v>1</v>
      </c>
    </row>
    <row r="138" spans="1:5" x14ac:dyDescent="0.2">
      <c r="A138" s="1" t="s">
        <v>4</v>
      </c>
      <c r="B138">
        <f>22/(0.002*10^-3)</f>
        <v>11000000</v>
      </c>
      <c r="C138" s="1" t="s">
        <v>9</v>
      </c>
      <c r="D138" s="1">
        <v>8</v>
      </c>
      <c r="E138" s="1">
        <v>2</v>
      </c>
    </row>
    <row r="139" spans="1:5" x14ac:dyDescent="0.2">
      <c r="A139" s="1" t="s">
        <v>4</v>
      </c>
      <c r="B139">
        <f>15/(0.002*10^-3)</f>
        <v>7500000</v>
      </c>
      <c r="C139" s="1" t="s">
        <v>9</v>
      </c>
      <c r="D139" s="1">
        <v>8</v>
      </c>
      <c r="E139" s="1">
        <v>3</v>
      </c>
    </row>
    <row r="140" spans="1:5" x14ac:dyDescent="0.2">
      <c r="A140" s="1" t="s">
        <v>5</v>
      </c>
      <c r="B140">
        <f>5/(0.002*10^-3)</f>
        <v>2500000</v>
      </c>
      <c r="C140" s="1" t="s">
        <v>9</v>
      </c>
      <c r="D140" s="1">
        <v>8</v>
      </c>
      <c r="E140" s="1">
        <v>1</v>
      </c>
    </row>
    <row r="141" spans="1:5" x14ac:dyDescent="0.2">
      <c r="A141" s="1" t="s">
        <v>5</v>
      </c>
      <c r="B141">
        <f>4/(0.002*10^-3)</f>
        <v>2000000</v>
      </c>
      <c r="C141" s="1" t="s">
        <v>9</v>
      </c>
      <c r="D141" s="1">
        <v>8</v>
      </c>
      <c r="E141" s="1">
        <v>2</v>
      </c>
    </row>
    <row r="142" spans="1:5" x14ac:dyDescent="0.2">
      <c r="A142" s="1" t="s">
        <v>5</v>
      </c>
      <c r="B142">
        <f>3/(0.002*10^-3)</f>
        <v>1500000</v>
      </c>
      <c r="C142" s="1" t="s">
        <v>9</v>
      </c>
      <c r="D142" s="1">
        <v>8</v>
      </c>
      <c r="E142" s="1">
        <v>3</v>
      </c>
    </row>
    <row r="143" spans="1:5" x14ac:dyDescent="0.2">
      <c r="A143" s="1" t="s">
        <v>6</v>
      </c>
      <c r="B143">
        <f>3/(0.002*10^-3)</f>
        <v>1500000</v>
      </c>
      <c r="C143" s="1" t="s">
        <v>9</v>
      </c>
      <c r="D143" s="1">
        <v>8</v>
      </c>
      <c r="E143" s="1">
        <v>1</v>
      </c>
    </row>
    <row r="144" spans="1:5" x14ac:dyDescent="0.2">
      <c r="A144" s="1" t="s">
        <v>6</v>
      </c>
      <c r="B144">
        <f>2/(0.002*10^-3)</f>
        <v>1000000</v>
      </c>
      <c r="C144" s="1" t="s">
        <v>9</v>
      </c>
      <c r="D144" s="1">
        <v>8</v>
      </c>
      <c r="E144" s="1">
        <v>2</v>
      </c>
    </row>
    <row r="145" spans="1:5" x14ac:dyDescent="0.2">
      <c r="A145" s="1" t="s">
        <v>6</v>
      </c>
      <c r="B145">
        <f>1/(0.002*10^-3)</f>
        <v>500000</v>
      </c>
      <c r="C145" s="1" t="s">
        <v>9</v>
      </c>
      <c r="D145" s="1">
        <v>8</v>
      </c>
      <c r="E145" s="1">
        <v>3</v>
      </c>
    </row>
    <row r="146" spans="1:5" x14ac:dyDescent="0.2">
      <c r="A146" s="1" t="s">
        <v>4</v>
      </c>
      <c r="B146">
        <f>6/(0.002*10^-4)</f>
        <v>29999999.999999996</v>
      </c>
      <c r="C146" s="1" t="s">
        <v>8</v>
      </c>
      <c r="D146" s="1">
        <v>9</v>
      </c>
      <c r="E146" s="1">
        <v>1</v>
      </c>
    </row>
    <row r="147" spans="1:5" x14ac:dyDescent="0.2">
      <c r="A147" s="1" t="s">
        <v>4</v>
      </c>
      <c r="B147">
        <f>10/(0.002*10^-4)</f>
        <v>49999999.999999993</v>
      </c>
      <c r="C147" s="1" t="s">
        <v>8</v>
      </c>
      <c r="D147" s="1">
        <v>9</v>
      </c>
      <c r="E147" s="1">
        <v>2</v>
      </c>
    </row>
    <row r="148" spans="1:5" x14ac:dyDescent="0.2">
      <c r="A148" s="1" t="s">
        <v>4</v>
      </c>
      <c r="B148">
        <f>9/(0.002*10^-4)</f>
        <v>44999999.999999993</v>
      </c>
      <c r="C148" s="1" t="s">
        <v>8</v>
      </c>
      <c r="D148" s="1">
        <v>9</v>
      </c>
      <c r="E148" s="1">
        <v>3</v>
      </c>
    </row>
    <row r="149" spans="1:5" x14ac:dyDescent="0.2">
      <c r="A149" s="1" t="s">
        <v>5</v>
      </c>
      <c r="B149">
        <f>2/(0.002*10^-4)</f>
        <v>10000000</v>
      </c>
      <c r="C149" s="1" t="s">
        <v>8</v>
      </c>
      <c r="D149" s="1">
        <v>9</v>
      </c>
      <c r="E149" s="1">
        <v>1</v>
      </c>
    </row>
    <row r="150" spans="1:5" x14ac:dyDescent="0.2">
      <c r="A150" s="1" t="s">
        <v>5</v>
      </c>
      <c r="B150">
        <f>4/(0.002*10^-4)</f>
        <v>20000000</v>
      </c>
      <c r="C150" s="1" t="s">
        <v>8</v>
      </c>
      <c r="D150" s="1">
        <v>9</v>
      </c>
      <c r="E150" s="1">
        <v>2</v>
      </c>
    </row>
    <row r="151" spans="1:5" x14ac:dyDescent="0.2">
      <c r="A151" s="1" t="s">
        <v>5</v>
      </c>
      <c r="B151">
        <f>10/(0.002*10^-4)</f>
        <v>49999999.999999993</v>
      </c>
      <c r="C151" s="1" t="s">
        <v>8</v>
      </c>
      <c r="D151" s="1">
        <v>9</v>
      </c>
      <c r="E151" s="1">
        <v>3</v>
      </c>
    </row>
    <row r="152" spans="1:5" x14ac:dyDescent="0.2">
      <c r="A152" s="1" t="s">
        <v>6</v>
      </c>
      <c r="B152">
        <f>4/(0.002*10^-4)</f>
        <v>20000000</v>
      </c>
      <c r="C152" s="1" t="s">
        <v>8</v>
      </c>
      <c r="D152" s="1">
        <v>9</v>
      </c>
      <c r="E152" s="1">
        <v>1</v>
      </c>
    </row>
    <row r="153" spans="1:5" x14ac:dyDescent="0.2">
      <c r="A153" s="1" t="s">
        <v>6</v>
      </c>
      <c r="B153">
        <f>4/(0.002*10^-4)</f>
        <v>20000000</v>
      </c>
      <c r="C153" s="1" t="s">
        <v>8</v>
      </c>
      <c r="D153" s="1">
        <v>9</v>
      </c>
      <c r="E153" s="1">
        <v>2</v>
      </c>
    </row>
    <row r="154" spans="1:5" x14ac:dyDescent="0.2">
      <c r="A154" s="1" t="s">
        <v>6</v>
      </c>
      <c r="B154">
        <f>1/(0.002*10^-4)</f>
        <v>5000000</v>
      </c>
      <c r="C154" s="1" t="s">
        <v>8</v>
      </c>
      <c r="D154" s="1">
        <v>9</v>
      </c>
      <c r="E154" s="1">
        <v>3</v>
      </c>
    </row>
    <row r="155" spans="1:5" x14ac:dyDescent="0.2">
      <c r="A155" s="1" t="s">
        <v>4</v>
      </c>
      <c r="B155">
        <f>5/(0.002*10^-3)</f>
        <v>2500000</v>
      </c>
      <c r="C155" s="1" t="s">
        <v>9</v>
      </c>
      <c r="D155" s="1">
        <v>9</v>
      </c>
      <c r="E155" s="1">
        <v>1</v>
      </c>
    </row>
    <row r="156" spans="1:5" x14ac:dyDescent="0.2">
      <c r="A156" s="1" t="s">
        <v>4</v>
      </c>
      <c r="B156">
        <f>3/(0.002*10^-3)</f>
        <v>1500000</v>
      </c>
      <c r="C156" s="1" t="s">
        <v>9</v>
      </c>
      <c r="D156" s="1">
        <v>9</v>
      </c>
      <c r="E156" s="1">
        <v>2</v>
      </c>
    </row>
    <row r="157" spans="1:5" x14ac:dyDescent="0.2">
      <c r="A157" s="1" t="s">
        <v>4</v>
      </c>
      <c r="B157">
        <f>8/(0.002*10^-3)</f>
        <v>4000000</v>
      </c>
      <c r="C157" s="1" t="s">
        <v>9</v>
      </c>
      <c r="D157" s="1">
        <v>9</v>
      </c>
      <c r="E157" s="1">
        <v>3</v>
      </c>
    </row>
    <row r="158" spans="1:5" x14ac:dyDescent="0.2">
      <c r="A158" s="1" t="s">
        <v>5</v>
      </c>
      <c r="B158">
        <f>2/(0.002*10^-3)</f>
        <v>1000000</v>
      </c>
      <c r="C158" s="1" t="s">
        <v>9</v>
      </c>
      <c r="D158" s="1">
        <v>9</v>
      </c>
      <c r="E158" s="1">
        <v>1</v>
      </c>
    </row>
    <row r="159" spans="1:5" x14ac:dyDescent="0.2">
      <c r="A159" s="1" t="s">
        <v>5</v>
      </c>
      <c r="B159">
        <f>3/(0.002*10^-3)</f>
        <v>1500000</v>
      </c>
      <c r="C159" s="1" t="s">
        <v>9</v>
      </c>
      <c r="D159" s="1">
        <v>9</v>
      </c>
      <c r="E159" s="1">
        <v>2</v>
      </c>
    </row>
    <row r="160" spans="1:5" x14ac:dyDescent="0.2">
      <c r="A160" s="1" t="s">
        <v>5</v>
      </c>
      <c r="B160">
        <f>5/(0.002*10^-3)</f>
        <v>2500000</v>
      </c>
      <c r="C160" s="1" t="s">
        <v>9</v>
      </c>
      <c r="D160" s="1">
        <v>9</v>
      </c>
      <c r="E160" s="1">
        <v>3</v>
      </c>
    </row>
    <row r="161" spans="1:5" x14ac:dyDescent="0.2">
      <c r="A161" s="1" t="s">
        <v>6</v>
      </c>
      <c r="B161">
        <f>16/(0.002*10^-2)</f>
        <v>799999.99999999988</v>
      </c>
      <c r="C161" s="1" t="s">
        <v>9</v>
      </c>
      <c r="D161" s="1">
        <v>9</v>
      </c>
      <c r="E161" s="1">
        <v>1</v>
      </c>
    </row>
    <row r="162" spans="1:5" x14ac:dyDescent="0.2">
      <c r="A162" s="1" t="s">
        <v>6</v>
      </c>
      <c r="B162">
        <f>19/(0.002*10^-2)</f>
        <v>949999.99999999988</v>
      </c>
      <c r="C162" s="1" t="s">
        <v>9</v>
      </c>
      <c r="D162" s="1">
        <v>9</v>
      </c>
      <c r="E162" s="1">
        <v>2</v>
      </c>
    </row>
    <row r="163" spans="1:5" x14ac:dyDescent="0.2">
      <c r="A163" s="1" t="s">
        <v>6</v>
      </c>
      <c r="B163">
        <f>10/(0.002*10^-2)</f>
        <v>499999.99999999994</v>
      </c>
      <c r="C163" s="1" t="s">
        <v>9</v>
      </c>
      <c r="D163" s="1">
        <v>9</v>
      </c>
      <c r="E163" s="1">
        <v>3</v>
      </c>
    </row>
    <row r="164" spans="1:5" x14ac:dyDescent="0.2">
      <c r="A164" s="1" t="s">
        <v>4</v>
      </c>
      <c r="B164">
        <f>5/(0.002*10^-6)</f>
        <v>2500000000</v>
      </c>
      <c r="C164" s="1" t="s">
        <v>8</v>
      </c>
      <c r="D164" s="1">
        <v>10</v>
      </c>
      <c r="E164" s="1">
        <v>1</v>
      </c>
    </row>
    <row r="165" spans="1:5" x14ac:dyDescent="0.2">
      <c r="A165" s="1" t="s">
        <v>4</v>
      </c>
      <c r="B165">
        <f>4/(0.002*10^-6)</f>
        <v>1999999999.9999998</v>
      </c>
      <c r="C165" s="1" t="s">
        <v>8</v>
      </c>
      <c r="D165" s="1">
        <v>10</v>
      </c>
      <c r="E165" s="1">
        <v>2</v>
      </c>
    </row>
    <row r="166" spans="1:5" x14ac:dyDescent="0.2">
      <c r="A166" s="1" t="s">
        <v>4</v>
      </c>
      <c r="B166">
        <f>10/(0.002*10^-6)</f>
        <v>5000000000</v>
      </c>
      <c r="C166" s="1" t="s">
        <v>8</v>
      </c>
      <c r="D166" s="1">
        <v>10</v>
      </c>
      <c r="E166" s="1">
        <v>3</v>
      </c>
    </row>
    <row r="167" spans="1:5" x14ac:dyDescent="0.2">
      <c r="A167" s="1" t="s">
        <v>5</v>
      </c>
      <c r="B167">
        <f>2/(0.002*10^-6)</f>
        <v>999999999.99999988</v>
      </c>
      <c r="C167" s="1" t="s">
        <v>8</v>
      </c>
      <c r="D167" s="1">
        <v>10</v>
      </c>
      <c r="E167" s="1">
        <v>1</v>
      </c>
    </row>
    <row r="168" spans="1:5" x14ac:dyDescent="0.2">
      <c r="A168" s="1" t="s">
        <v>5</v>
      </c>
      <c r="B168">
        <f>1/(0.002*10^-6)</f>
        <v>499999999.99999994</v>
      </c>
      <c r="C168" s="1" t="s">
        <v>8</v>
      </c>
      <c r="D168" s="1">
        <v>10</v>
      </c>
      <c r="E168" s="1">
        <v>2</v>
      </c>
    </row>
    <row r="169" spans="1:5" x14ac:dyDescent="0.2">
      <c r="A169" s="1" t="s">
        <v>5</v>
      </c>
      <c r="B169">
        <f>0/(0.002*10^-6)</f>
        <v>0</v>
      </c>
      <c r="C169" s="1" t="s">
        <v>8</v>
      </c>
      <c r="D169" s="1">
        <v>10</v>
      </c>
      <c r="E169" s="1">
        <v>3</v>
      </c>
    </row>
    <row r="170" spans="1:5" x14ac:dyDescent="0.2">
      <c r="A170" s="1" t="s">
        <v>6</v>
      </c>
      <c r="B170">
        <f>0/(0.002*10^-6)</f>
        <v>0</v>
      </c>
      <c r="C170" s="1" t="s">
        <v>8</v>
      </c>
      <c r="D170" s="1">
        <v>10</v>
      </c>
      <c r="E170" s="1">
        <v>1</v>
      </c>
    </row>
    <row r="171" spans="1:5" x14ac:dyDescent="0.2">
      <c r="A171" s="1" t="s">
        <v>6</v>
      </c>
      <c r="B171">
        <f>5/(0.002*10^-6)</f>
        <v>2500000000</v>
      </c>
      <c r="C171" s="1" t="s">
        <v>8</v>
      </c>
      <c r="D171" s="1">
        <v>10</v>
      </c>
      <c r="E171" s="1">
        <v>2</v>
      </c>
    </row>
    <row r="172" spans="1:5" x14ac:dyDescent="0.2">
      <c r="A172" s="1" t="s">
        <v>6</v>
      </c>
      <c r="B172">
        <f>6/(0.002*10^-6)</f>
        <v>3000000000</v>
      </c>
      <c r="C172" s="1" t="s">
        <v>8</v>
      </c>
      <c r="D172" s="1">
        <v>10</v>
      </c>
      <c r="E172" s="1">
        <v>3</v>
      </c>
    </row>
    <row r="173" spans="1:5" x14ac:dyDescent="0.2">
      <c r="A173" s="1" t="s">
        <v>4</v>
      </c>
      <c r="B173">
        <f>2/(0.002*10^-3)</f>
        <v>1000000</v>
      </c>
      <c r="C173" s="1" t="s">
        <v>9</v>
      </c>
      <c r="D173" s="1">
        <v>10</v>
      </c>
      <c r="E173" s="1">
        <v>1</v>
      </c>
    </row>
    <row r="174" spans="1:5" x14ac:dyDescent="0.2">
      <c r="A174" s="1" t="s">
        <v>4</v>
      </c>
      <c r="B174">
        <f>1/(0.002*10^-3)</f>
        <v>500000</v>
      </c>
      <c r="C174" s="1" t="s">
        <v>9</v>
      </c>
      <c r="D174" s="1">
        <v>10</v>
      </c>
      <c r="E174" s="1">
        <v>2</v>
      </c>
    </row>
    <row r="175" spans="1:5" x14ac:dyDescent="0.2">
      <c r="A175" s="1" t="s">
        <v>4</v>
      </c>
      <c r="B175">
        <f>5/(0.002*10^-3)</f>
        <v>2500000</v>
      </c>
      <c r="C175" s="1" t="s">
        <v>9</v>
      </c>
      <c r="D175" s="1">
        <v>10</v>
      </c>
      <c r="E175" s="1">
        <v>3</v>
      </c>
    </row>
    <row r="176" spans="1:5" x14ac:dyDescent="0.2">
      <c r="A176" s="1" t="s">
        <v>5</v>
      </c>
      <c r="B176">
        <f>7/(0.002*10^-3)</f>
        <v>3500000</v>
      </c>
      <c r="C176" s="1" t="s">
        <v>9</v>
      </c>
      <c r="D176" s="1">
        <v>10</v>
      </c>
      <c r="E176" s="1">
        <v>1</v>
      </c>
    </row>
    <row r="177" spans="1:5" x14ac:dyDescent="0.2">
      <c r="A177" s="1" t="s">
        <v>5</v>
      </c>
      <c r="B177">
        <f>6/(0.002*10^-3)</f>
        <v>3000000</v>
      </c>
      <c r="C177" s="1" t="s">
        <v>9</v>
      </c>
      <c r="D177" s="1">
        <v>10</v>
      </c>
      <c r="E177" s="1">
        <v>2</v>
      </c>
    </row>
    <row r="178" spans="1:5" x14ac:dyDescent="0.2">
      <c r="A178" s="1" t="s">
        <v>5</v>
      </c>
      <c r="B178">
        <f>10/(0.002*10^-3)</f>
        <v>5000000</v>
      </c>
      <c r="C178" s="1" t="s">
        <v>9</v>
      </c>
      <c r="D178" s="1">
        <v>10</v>
      </c>
      <c r="E178" s="1">
        <v>3</v>
      </c>
    </row>
    <row r="179" spans="1:5" x14ac:dyDescent="0.2">
      <c r="A179" s="1" t="s">
        <v>6</v>
      </c>
      <c r="B179">
        <f>3/(0.002*10^-3)</f>
        <v>1500000</v>
      </c>
      <c r="C179" s="1" t="s">
        <v>9</v>
      </c>
      <c r="D179" s="1">
        <v>10</v>
      </c>
      <c r="E179" s="1">
        <v>1</v>
      </c>
    </row>
    <row r="180" spans="1:5" x14ac:dyDescent="0.2">
      <c r="A180" s="1" t="s">
        <v>6</v>
      </c>
      <c r="B180">
        <f>2/(0.002*10^-3)</f>
        <v>1000000</v>
      </c>
      <c r="C180" s="1" t="s">
        <v>9</v>
      </c>
      <c r="D180" s="1">
        <v>10</v>
      </c>
      <c r="E180" s="1">
        <v>2</v>
      </c>
    </row>
    <row r="181" spans="1:5" x14ac:dyDescent="0.2">
      <c r="A181" s="1" t="s">
        <v>6</v>
      </c>
      <c r="B181">
        <f>4/(0.002*10^-3)</f>
        <v>2000000</v>
      </c>
      <c r="C181" s="1" t="s">
        <v>9</v>
      </c>
      <c r="D181" s="1">
        <v>10</v>
      </c>
      <c r="E181" s="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B1D18-2968-CC4B-AFBF-03A928F2FBF0}">
  <dimension ref="A1:E61"/>
  <sheetViews>
    <sheetView workbookViewId="0">
      <selection sqref="A1:E61"/>
    </sheetView>
  </sheetViews>
  <sheetFormatPr baseColWidth="10" defaultRowHeight="16" x14ac:dyDescent="0.2"/>
  <sheetData>
    <row r="1" spans="1:5" x14ac:dyDescent="0.2">
      <c r="A1" t="s">
        <v>0</v>
      </c>
      <c r="B1" t="s">
        <v>3</v>
      </c>
      <c r="C1" t="s">
        <v>2</v>
      </c>
      <c r="D1" t="s">
        <v>10</v>
      </c>
      <c r="E1" t="s">
        <v>11</v>
      </c>
    </row>
    <row r="2" spans="1:5" x14ac:dyDescent="0.2">
      <c r="A2" t="s">
        <v>4</v>
      </c>
      <c r="B2">
        <v>1</v>
      </c>
      <c r="C2" t="s">
        <v>8</v>
      </c>
      <c r="D2">
        <v>13000000000</v>
      </c>
      <c r="E2">
        <v>866025403.78443861</v>
      </c>
    </row>
    <row r="3" spans="1:5" x14ac:dyDescent="0.2">
      <c r="A3" t="s">
        <v>5</v>
      </c>
      <c r="B3">
        <v>1</v>
      </c>
      <c r="C3" t="s">
        <v>8</v>
      </c>
      <c r="D3">
        <v>23166666666.666668</v>
      </c>
      <c r="E3">
        <v>2020725942.1636901</v>
      </c>
    </row>
    <row r="4" spans="1:5" x14ac:dyDescent="0.2">
      <c r="A4" t="s">
        <v>6</v>
      </c>
      <c r="B4">
        <v>1</v>
      </c>
      <c r="C4" t="s">
        <v>8</v>
      </c>
      <c r="D4">
        <v>17333333333.333332</v>
      </c>
      <c r="E4">
        <v>1258305739.2117927</v>
      </c>
    </row>
    <row r="5" spans="1:5" x14ac:dyDescent="0.2">
      <c r="A5" t="s">
        <v>4</v>
      </c>
      <c r="B5">
        <v>2</v>
      </c>
      <c r="C5" t="s">
        <v>8</v>
      </c>
      <c r="D5">
        <v>566666666.66666663</v>
      </c>
      <c r="E5">
        <v>378593889.72001821</v>
      </c>
    </row>
    <row r="6" spans="1:5" x14ac:dyDescent="0.2">
      <c r="A6" t="s">
        <v>5</v>
      </c>
      <c r="B6">
        <v>2</v>
      </c>
      <c r="C6" t="s">
        <v>8</v>
      </c>
      <c r="D6">
        <v>999999999.99999988</v>
      </c>
      <c r="E6">
        <v>0</v>
      </c>
    </row>
    <row r="7" spans="1:5" x14ac:dyDescent="0.2">
      <c r="A7" t="s">
        <v>6</v>
      </c>
      <c r="B7">
        <v>2</v>
      </c>
      <c r="C7" t="s">
        <v>8</v>
      </c>
      <c r="D7">
        <v>2333333333.3333335</v>
      </c>
      <c r="E7">
        <v>288675134.59481227</v>
      </c>
    </row>
    <row r="8" spans="1:5" x14ac:dyDescent="0.2">
      <c r="A8" t="s">
        <v>4</v>
      </c>
      <c r="B8">
        <v>3</v>
      </c>
      <c r="C8" t="s">
        <v>8</v>
      </c>
      <c r="D8">
        <v>1166666666.6666667</v>
      </c>
      <c r="E8">
        <v>288675134.59481275</v>
      </c>
    </row>
    <row r="9" spans="1:5" x14ac:dyDescent="0.2">
      <c r="A9" t="s">
        <v>5</v>
      </c>
      <c r="B9">
        <v>3</v>
      </c>
      <c r="C9" t="s">
        <v>8</v>
      </c>
      <c r="D9">
        <v>999999999.99999988</v>
      </c>
      <c r="E9">
        <v>866025403.78443861</v>
      </c>
    </row>
    <row r="10" spans="1:5" x14ac:dyDescent="0.2">
      <c r="A10" t="s">
        <v>6</v>
      </c>
      <c r="B10">
        <v>3</v>
      </c>
      <c r="C10" t="s">
        <v>8</v>
      </c>
      <c r="D10">
        <v>1166666666.6666665</v>
      </c>
      <c r="E10">
        <v>763762615.82597339</v>
      </c>
    </row>
    <row r="11" spans="1:5" x14ac:dyDescent="0.2">
      <c r="A11" t="s">
        <v>4</v>
      </c>
      <c r="B11">
        <v>4</v>
      </c>
      <c r="C11" t="s">
        <v>8</v>
      </c>
      <c r="D11">
        <v>833333333.33333337</v>
      </c>
      <c r="E11">
        <v>577350269.18962586</v>
      </c>
    </row>
    <row r="12" spans="1:5" x14ac:dyDescent="0.2">
      <c r="A12" t="s">
        <v>5</v>
      </c>
      <c r="B12">
        <v>4</v>
      </c>
      <c r="C12" t="s">
        <v>8</v>
      </c>
      <c r="D12">
        <v>1333333333.3333333</v>
      </c>
      <c r="E12">
        <v>1892969448.6000912</v>
      </c>
    </row>
    <row r="13" spans="1:5" x14ac:dyDescent="0.2">
      <c r="A13" t="s">
        <v>6</v>
      </c>
      <c r="B13">
        <v>4</v>
      </c>
      <c r="C13" t="s">
        <v>8</v>
      </c>
      <c r="D13">
        <v>166666666.66666666</v>
      </c>
      <c r="E13">
        <v>288675134.59481287</v>
      </c>
    </row>
    <row r="14" spans="1:5" x14ac:dyDescent="0.2">
      <c r="A14" t="s">
        <v>4</v>
      </c>
      <c r="B14">
        <v>5</v>
      </c>
      <c r="C14" t="s">
        <v>8</v>
      </c>
      <c r="D14">
        <v>133333333.33333333</v>
      </c>
      <c r="E14">
        <v>144337567.29740644</v>
      </c>
    </row>
    <row r="15" spans="1:5" x14ac:dyDescent="0.2">
      <c r="A15" t="s">
        <v>5</v>
      </c>
      <c r="B15">
        <v>5</v>
      </c>
      <c r="C15" t="s">
        <v>8</v>
      </c>
      <c r="D15">
        <v>66666666.666666664</v>
      </c>
      <c r="E15">
        <v>28867513.459481284</v>
      </c>
    </row>
    <row r="16" spans="1:5" x14ac:dyDescent="0.2">
      <c r="A16" t="s">
        <v>6</v>
      </c>
      <c r="B16">
        <v>5</v>
      </c>
      <c r="C16" t="s">
        <v>8</v>
      </c>
      <c r="D16">
        <v>116666666.66666667</v>
      </c>
      <c r="E16">
        <v>115470053.83792515</v>
      </c>
    </row>
    <row r="17" spans="1:5" x14ac:dyDescent="0.2">
      <c r="A17" t="s">
        <v>4</v>
      </c>
      <c r="B17">
        <v>6</v>
      </c>
      <c r="C17" t="s">
        <v>8</v>
      </c>
      <c r="D17">
        <v>350000000</v>
      </c>
      <c r="E17">
        <v>86602540.378443867</v>
      </c>
    </row>
    <row r="18" spans="1:5" x14ac:dyDescent="0.2">
      <c r="A18" t="s">
        <v>5</v>
      </c>
      <c r="B18">
        <v>6</v>
      </c>
      <c r="C18" t="s">
        <v>8</v>
      </c>
      <c r="D18">
        <v>41666666.666666664</v>
      </c>
      <c r="E18">
        <v>59231185.479722857</v>
      </c>
    </row>
    <row r="19" spans="1:5" x14ac:dyDescent="0.2">
      <c r="A19" t="s">
        <v>6</v>
      </c>
      <c r="B19">
        <v>6</v>
      </c>
      <c r="C19" t="s">
        <v>8</v>
      </c>
      <c r="D19">
        <v>116666666.66666667</v>
      </c>
      <c r="E19">
        <v>115470053.83792515</v>
      </c>
    </row>
    <row r="20" spans="1:5" x14ac:dyDescent="0.2">
      <c r="A20" t="s">
        <v>4</v>
      </c>
      <c r="B20">
        <v>7</v>
      </c>
      <c r="C20" t="s">
        <v>8</v>
      </c>
      <c r="D20">
        <v>999999999.99999988</v>
      </c>
      <c r="E20">
        <v>1000000000</v>
      </c>
    </row>
    <row r="21" spans="1:5" x14ac:dyDescent="0.2">
      <c r="A21" t="s">
        <v>5</v>
      </c>
      <c r="B21">
        <v>7</v>
      </c>
      <c r="C21" t="s">
        <v>8</v>
      </c>
      <c r="D21">
        <v>183333333.33333334</v>
      </c>
      <c r="E21">
        <v>57735026.918962598</v>
      </c>
    </row>
    <row r="22" spans="1:5" x14ac:dyDescent="0.2">
      <c r="A22" t="s">
        <v>6</v>
      </c>
      <c r="B22">
        <v>7</v>
      </c>
      <c r="C22" t="s">
        <v>8</v>
      </c>
      <c r="D22">
        <v>200000000</v>
      </c>
      <c r="E22">
        <v>50000000</v>
      </c>
    </row>
    <row r="23" spans="1:5" x14ac:dyDescent="0.2">
      <c r="A23" t="s">
        <v>4</v>
      </c>
      <c r="B23">
        <v>8</v>
      </c>
      <c r="C23" t="s">
        <v>8</v>
      </c>
      <c r="D23">
        <v>466666666.66666669</v>
      </c>
      <c r="E23">
        <v>202072594.21636897</v>
      </c>
    </row>
    <row r="24" spans="1:5" x14ac:dyDescent="0.2">
      <c r="A24" t="s">
        <v>5</v>
      </c>
      <c r="B24">
        <v>8</v>
      </c>
      <c r="C24" t="s">
        <v>8</v>
      </c>
      <c r="D24">
        <v>66666666.666666664</v>
      </c>
      <c r="E24">
        <v>28867513.459481284</v>
      </c>
    </row>
    <row r="25" spans="1:5" x14ac:dyDescent="0.2">
      <c r="A25" t="s">
        <v>6</v>
      </c>
      <c r="B25">
        <v>8</v>
      </c>
      <c r="C25" t="s">
        <v>8</v>
      </c>
      <c r="D25">
        <v>56666666.666666664</v>
      </c>
      <c r="E25">
        <v>67884706.181387663</v>
      </c>
    </row>
    <row r="26" spans="1:5" x14ac:dyDescent="0.2">
      <c r="A26" t="s">
        <v>4</v>
      </c>
      <c r="B26">
        <v>9</v>
      </c>
      <c r="C26" t="s">
        <v>8</v>
      </c>
      <c r="D26">
        <v>41666666.666666657</v>
      </c>
      <c r="E26">
        <v>10408329.997330671</v>
      </c>
    </row>
    <row r="27" spans="1:5" x14ac:dyDescent="0.2">
      <c r="A27" t="s">
        <v>5</v>
      </c>
      <c r="B27">
        <v>9</v>
      </c>
      <c r="C27" t="s">
        <v>8</v>
      </c>
      <c r="D27">
        <v>26666666.666666668</v>
      </c>
      <c r="E27">
        <v>20816659.994661324</v>
      </c>
    </row>
    <row r="28" spans="1:5" x14ac:dyDescent="0.2">
      <c r="A28" t="s">
        <v>6</v>
      </c>
      <c r="B28">
        <v>9</v>
      </c>
      <c r="C28" t="s">
        <v>8</v>
      </c>
      <c r="D28">
        <v>15000000</v>
      </c>
      <c r="E28">
        <v>8660254.037844386</v>
      </c>
    </row>
    <row r="29" spans="1:5" x14ac:dyDescent="0.2">
      <c r="A29" t="s">
        <v>4</v>
      </c>
      <c r="B29">
        <v>10</v>
      </c>
      <c r="C29" t="s">
        <v>8</v>
      </c>
      <c r="D29">
        <v>3166666666.6666665</v>
      </c>
      <c r="E29">
        <v>1607275126.8321593</v>
      </c>
    </row>
    <row r="30" spans="1:5" x14ac:dyDescent="0.2">
      <c r="A30" t="s">
        <v>5</v>
      </c>
      <c r="B30">
        <v>10</v>
      </c>
      <c r="C30" t="s">
        <v>8</v>
      </c>
      <c r="D30">
        <v>499999999.99999994</v>
      </c>
      <c r="E30">
        <v>500000000</v>
      </c>
    </row>
    <row r="31" spans="1:5" x14ac:dyDescent="0.2">
      <c r="A31" t="s">
        <v>6</v>
      </c>
      <c r="B31">
        <v>10</v>
      </c>
      <c r="C31" t="s">
        <v>8</v>
      </c>
      <c r="D31">
        <v>1833333333.3333333</v>
      </c>
      <c r="E31">
        <v>1607275126.832159</v>
      </c>
    </row>
    <row r="32" spans="1:5" x14ac:dyDescent="0.2">
      <c r="A32" t="s">
        <v>4</v>
      </c>
      <c r="B32">
        <v>1</v>
      </c>
      <c r="C32" t="s">
        <v>9</v>
      </c>
      <c r="D32">
        <v>2500000</v>
      </c>
      <c r="E32">
        <v>0</v>
      </c>
    </row>
    <row r="33" spans="1:5" x14ac:dyDescent="0.2">
      <c r="A33" t="s">
        <v>5</v>
      </c>
      <c r="B33">
        <v>1</v>
      </c>
      <c r="C33" t="s">
        <v>9</v>
      </c>
      <c r="D33">
        <v>0</v>
      </c>
      <c r="E33">
        <v>0</v>
      </c>
    </row>
    <row r="34" spans="1:5" x14ac:dyDescent="0.2">
      <c r="A34" t="s">
        <v>6</v>
      </c>
      <c r="B34">
        <v>1</v>
      </c>
      <c r="C34" t="s">
        <v>9</v>
      </c>
      <c r="D34">
        <v>11666666.666666666</v>
      </c>
      <c r="E34">
        <v>5773502.6918962533</v>
      </c>
    </row>
    <row r="35" spans="1:5" x14ac:dyDescent="0.2">
      <c r="A35" t="s">
        <v>4</v>
      </c>
      <c r="B35">
        <v>2</v>
      </c>
      <c r="C35" t="s">
        <v>9</v>
      </c>
      <c r="D35">
        <v>1016666.6666666666</v>
      </c>
      <c r="E35">
        <v>493288.28623162466</v>
      </c>
    </row>
    <row r="36" spans="1:5" x14ac:dyDescent="0.2">
      <c r="A36" t="s">
        <v>5</v>
      </c>
      <c r="B36">
        <v>2</v>
      </c>
      <c r="C36" t="s">
        <v>9</v>
      </c>
      <c r="D36">
        <v>200000</v>
      </c>
      <c r="E36">
        <v>49999.999999999847</v>
      </c>
    </row>
    <row r="37" spans="1:5" x14ac:dyDescent="0.2">
      <c r="A37" t="s">
        <v>6</v>
      </c>
      <c r="B37">
        <v>2</v>
      </c>
      <c r="C37" t="s">
        <v>9</v>
      </c>
      <c r="D37">
        <v>60000000</v>
      </c>
      <c r="E37">
        <v>31224989.991991974</v>
      </c>
    </row>
    <row r="38" spans="1:5" x14ac:dyDescent="0.2">
      <c r="A38" t="s">
        <v>4</v>
      </c>
      <c r="B38">
        <v>3</v>
      </c>
      <c r="C38" t="s">
        <v>9</v>
      </c>
      <c r="D38">
        <v>8333333.333333333</v>
      </c>
      <c r="E38">
        <v>4536885.8629387328</v>
      </c>
    </row>
    <row r="39" spans="1:5" x14ac:dyDescent="0.2">
      <c r="A39" t="s">
        <v>5</v>
      </c>
      <c r="B39">
        <v>3</v>
      </c>
      <c r="C39" t="s">
        <v>9</v>
      </c>
      <c r="D39">
        <v>5166666.666666667</v>
      </c>
      <c r="E39">
        <v>2843120.3515386637</v>
      </c>
    </row>
    <row r="40" spans="1:5" x14ac:dyDescent="0.2">
      <c r="A40" t="s">
        <v>6</v>
      </c>
      <c r="B40">
        <v>3</v>
      </c>
      <c r="C40" t="s">
        <v>9</v>
      </c>
      <c r="D40">
        <v>9833333.333333334</v>
      </c>
      <c r="E40">
        <v>3403429.6427770243</v>
      </c>
    </row>
    <row r="41" spans="1:5" x14ac:dyDescent="0.2">
      <c r="A41" t="s">
        <v>4</v>
      </c>
      <c r="B41">
        <v>4</v>
      </c>
      <c r="C41" t="s">
        <v>9</v>
      </c>
      <c r="D41">
        <v>0</v>
      </c>
      <c r="E41">
        <v>0</v>
      </c>
    </row>
    <row r="42" spans="1:5" x14ac:dyDescent="0.2">
      <c r="A42" t="s">
        <v>5</v>
      </c>
      <c r="B42">
        <v>4</v>
      </c>
      <c r="C42" t="s">
        <v>9</v>
      </c>
      <c r="D42">
        <v>7000000</v>
      </c>
      <c r="E42">
        <v>4272001.8726587659</v>
      </c>
    </row>
    <row r="43" spans="1:5" x14ac:dyDescent="0.2">
      <c r="A43" t="s">
        <v>6</v>
      </c>
      <c r="B43">
        <v>4</v>
      </c>
      <c r="C43" t="s">
        <v>9</v>
      </c>
      <c r="D43">
        <v>5500000</v>
      </c>
      <c r="E43">
        <v>9526279.4416288249</v>
      </c>
    </row>
    <row r="44" spans="1:5" x14ac:dyDescent="0.2">
      <c r="A44" t="s">
        <v>4</v>
      </c>
      <c r="B44">
        <v>5</v>
      </c>
      <c r="C44" t="s">
        <v>9</v>
      </c>
      <c r="D44">
        <v>0</v>
      </c>
      <c r="E44">
        <v>0</v>
      </c>
    </row>
    <row r="45" spans="1:5" x14ac:dyDescent="0.2">
      <c r="A45" t="s">
        <v>5</v>
      </c>
      <c r="B45">
        <v>5</v>
      </c>
      <c r="C45" t="s">
        <v>9</v>
      </c>
      <c r="D45">
        <v>0</v>
      </c>
      <c r="E45">
        <v>0</v>
      </c>
    </row>
    <row r="46" spans="1:5" x14ac:dyDescent="0.2">
      <c r="A46" t="s">
        <v>6</v>
      </c>
      <c r="B46">
        <v>5</v>
      </c>
      <c r="C46" t="s">
        <v>9</v>
      </c>
      <c r="D46">
        <v>6166666.666666667</v>
      </c>
      <c r="E46">
        <v>2020725.9421636909</v>
      </c>
    </row>
    <row r="47" spans="1:5" x14ac:dyDescent="0.2">
      <c r="A47" t="s">
        <v>4</v>
      </c>
      <c r="B47">
        <v>6</v>
      </c>
      <c r="C47" t="s">
        <v>9</v>
      </c>
      <c r="D47">
        <v>0</v>
      </c>
      <c r="E47">
        <v>0</v>
      </c>
    </row>
    <row r="48" spans="1:5" x14ac:dyDescent="0.2">
      <c r="A48" t="s">
        <v>5</v>
      </c>
      <c r="B48">
        <v>6</v>
      </c>
      <c r="C48" t="s">
        <v>9</v>
      </c>
      <c r="D48">
        <v>0</v>
      </c>
      <c r="E48">
        <v>0</v>
      </c>
    </row>
    <row r="49" spans="1:5" x14ac:dyDescent="0.2">
      <c r="A49" t="s">
        <v>6</v>
      </c>
      <c r="B49">
        <v>6</v>
      </c>
      <c r="C49" t="s">
        <v>9</v>
      </c>
      <c r="D49">
        <v>2166666.6666666665</v>
      </c>
      <c r="E49">
        <v>3752776.7497325675</v>
      </c>
    </row>
    <row r="50" spans="1:5" x14ac:dyDescent="0.2">
      <c r="A50" t="s">
        <v>4</v>
      </c>
      <c r="B50">
        <v>7</v>
      </c>
      <c r="C50" t="s">
        <v>9</v>
      </c>
      <c r="D50">
        <v>90000000</v>
      </c>
      <c r="E50">
        <v>8660254.0378443766</v>
      </c>
    </row>
    <row r="51" spans="1:5" x14ac:dyDescent="0.2">
      <c r="A51" t="s">
        <v>5</v>
      </c>
      <c r="B51">
        <v>7</v>
      </c>
      <c r="C51" t="s">
        <v>9</v>
      </c>
      <c r="D51">
        <v>9500000</v>
      </c>
      <c r="E51">
        <v>1802775.6377319947</v>
      </c>
    </row>
    <row r="52" spans="1:5" x14ac:dyDescent="0.2">
      <c r="A52" t="s">
        <v>6</v>
      </c>
      <c r="B52">
        <v>7</v>
      </c>
      <c r="C52" t="s">
        <v>9</v>
      </c>
      <c r="D52">
        <v>23333333.333333332</v>
      </c>
      <c r="E52">
        <v>2886751.3459481145</v>
      </c>
    </row>
    <row r="53" spans="1:5" x14ac:dyDescent="0.2">
      <c r="A53" t="s">
        <v>4</v>
      </c>
      <c r="B53">
        <v>8</v>
      </c>
      <c r="C53" t="s">
        <v>9</v>
      </c>
      <c r="D53">
        <v>9000000</v>
      </c>
      <c r="E53">
        <v>1802775.6377319947</v>
      </c>
    </row>
    <row r="54" spans="1:5" x14ac:dyDescent="0.2">
      <c r="A54" t="s">
        <v>5</v>
      </c>
      <c r="B54">
        <v>8</v>
      </c>
      <c r="C54" t="s">
        <v>9</v>
      </c>
      <c r="D54">
        <v>2000000</v>
      </c>
      <c r="E54">
        <v>500000</v>
      </c>
    </row>
    <row r="55" spans="1:5" x14ac:dyDescent="0.2">
      <c r="A55" t="s">
        <v>6</v>
      </c>
      <c r="B55">
        <v>8</v>
      </c>
      <c r="C55" t="s">
        <v>9</v>
      </c>
      <c r="D55">
        <v>1000000</v>
      </c>
      <c r="E55">
        <v>500000</v>
      </c>
    </row>
    <row r="56" spans="1:5" x14ac:dyDescent="0.2">
      <c r="A56" t="s">
        <v>4</v>
      </c>
      <c r="B56">
        <v>9</v>
      </c>
      <c r="C56" t="s">
        <v>9</v>
      </c>
      <c r="D56">
        <v>2666666.6666666665</v>
      </c>
      <c r="E56">
        <v>1258305.7392117919</v>
      </c>
    </row>
    <row r="57" spans="1:5" x14ac:dyDescent="0.2">
      <c r="A57" t="s">
        <v>5</v>
      </c>
      <c r="B57">
        <v>9</v>
      </c>
      <c r="C57" t="s">
        <v>9</v>
      </c>
      <c r="D57">
        <v>1666666.6666666667</v>
      </c>
      <c r="E57">
        <v>763762.61582597345</v>
      </c>
    </row>
    <row r="58" spans="1:5" x14ac:dyDescent="0.2">
      <c r="A58" t="s">
        <v>6</v>
      </c>
      <c r="B58">
        <v>9</v>
      </c>
      <c r="C58" t="s">
        <v>9</v>
      </c>
      <c r="D58">
        <v>749999.99999999988</v>
      </c>
      <c r="E58">
        <v>229128.78474779226</v>
      </c>
    </row>
    <row r="59" spans="1:5" x14ac:dyDescent="0.2">
      <c r="A59" t="s">
        <v>4</v>
      </c>
      <c r="B59">
        <v>10</v>
      </c>
      <c r="C59" t="s">
        <v>9</v>
      </c>
      <c r="D59">
        <v>1333333.3333333333</v>
      </c>
      <c r="E59">
        <v>1040832.9997330664</v>
      </c>
    </row>
    <row r="60" spans="1:5" x14ac:dyDescent="0.2">
      <c r="A60" t="s">
        <v>5</v>
      </c>
      <c r="B60">
        <v>10</v>
      </c>
      <c r="C60" t="s">
        <v>9</v>
      </c>
      <c r="D60">
        <v>3833333.3333333335</v>
      </c>
      <c r="E60">
        <v>1040832.9997330657</v>
      </c>
    </row>
    <row r="61" spans="1:5" x14ac:dyDescent="0.2">
      <c r="A61" t="s">
        <v>6</v>
      </c>
      <c r="B61">
        <v>10</v>
      </c>
      <c r="C61" t="s">
        <v>9</v>
      </c>
      <c r="D61">
        <v>1500000</v>
      </c>
      <c r="E61">
        <v>500000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9D0DD-DDAC-3848-A7FB-A67A65A1EE30}">
  <dimension ref="A1:E244"/>
  <sheetViews>
    <sheetView tabSelected="1" topLeftCell="A70" workbookViewId="0">
      <selection activeCell="H86" sqref="H6:L86"/>
    </sheetView>
  </sheetViews>
  <sheetFormatPr baseColWidth="10" defaultRowHeight="16" x14ac:dyDescent="0.2"/>
  <cols>
    <col min="2" max="2" width="12.1640625" bestFit="1" customWidth="1"/>
    <col min="11" max="12" width="11.1640625" bestFit="1" customWidth="1"/>
  </cols>
  <sheetData>
    <row r="1" spans="1:5" x14ac:dyDescent="0.2">
      <c r="A1" t="s">
        <v>0</v>
      </c>
      <c r="B1" t="s">
        <v>12</v>
      </c>
      <c r="C1" t="s">
        <v>2</v>
      </c>
      <c r="D1" t="s">
        <v>3</v>
      </c>
      <c r="E1" t="s">
        <v>7</v>
      </c>
    </row>
    <row r="2" spans="1:5" x14ac:dyDescent="0.2">
      <c r="A2" t="s">
        <v>4</v>
      </c>
      <c r="B2">
        <f>7/(0.002*10^-3)</f>
        <v>3500000</v>
      </c>
      <c r="C2" t="s">
        <v>8</v>
      </c>
      <c r="D2">
        <v>1</v>
      </c>
      <c r="E2">
        <v>1</v>
      </c>
    </row>
    <row r="3" spans="1:5" x14ac:dyDescent="0.2">
      <c r="A3" t="s">
        <v>4</v>
      </c>
      <c r="B3">
        <f>7/(0.002*10^-3)</f>
        <v>3500000</v>
      </c>
      <c r="C3" t="s">
        <v>8</v>
      </c>
      <c r="D3">
        <v>1</v>
      </c>
      <c r="E3">
        <v>2</v>
      </c>
    </row>
    <row r="4" spans="1:5" x14ac:dyDescent="0.2">
      <c r="A4" t="s">
        <v>4</v>
      </c>
      <c r="B4">
        <f>6/(0.002*10^-3)</f>
        <v>3000000</v>
      </c>
      <c r="C4" t="s">
        <v>8</v>
      </c>
      <c r="D4">
        <v>1</v>
      </c>
      <c r="E4">
        <v>3</v>
      </c>
    </row>
    <row r="5" spans="1:5" x14ac:dyDescent="0.2">
      <c r="A5" t="s">
        <v>5</v>
      </c>
      <c r="B5">
        <f>2/(0.002*10^-2)</f>
        <v>99999.999999999985</v>
      </c>
      <c r="C5" t="s">
        <v>8</v>
      </c>
      <c r="D5">
        <v>1</v>
      </c>
      <c r="E5">
        <v>1</v>
      </c>
    </row>
    <row r="6" spans="1:5" x14ac:dyDescent="0.2">
      <c r="A6" t="s">
        <v>5</v>
      </c>
      <c r="B6">
        <f>3/(0.002*10^-2)</f>
        <v>150000</v>
      </c>
      <c r="C6" t="s">
        <v>8</v>
      </c>
      <c r="D6">
        <v>1</v>
      </c>
      <c r="E6">
        <v>2</v>
      </c>
    </row>
    <row r="7" spans="1:5" x14ac:dyDescent="0.2">
      <c r="A7" t="s">
        <v>5</v>
      </c>
      <c r="B7">
        <f>4/(0.002*10^-2)</f>
        <v>199999.99999999997</v>
      </c>
      <c r="C7" t="s">
        <v>8</v>
      </c>
      <c r="D7">
        <v>1</v>
      </c>
      <c r="E7">
        <v>3</v>
      </c>
    </row>
    <row r="8" spans="1:5" x14ac:dyDescent="0.2">
      <c r="A8" t="s">
        <v>6</v>
      </c>
      <c r="B8">
        <f>1/(0.002*10^-3)</f>
        <v>500000</v>
      </c>
      <c r="C8" t="s">
        <v>8</v>
      </c>
      <c r="D8">
        <v>1</v>
      </c>
      <c r="E8">
        <v>1</v>
      </c>
    </row>
    <row r="9" spans="1:5" x14ac:dyDescent="0.2">
      <c r="A9" t="s">
        <v>6</v>
      </c>
      <c r="B9">
        <f>3/(0.002*10^-3)</f>
        <v>1500000</v>
      </c>
      <c r="C9" t="s">
        <v>8</v>
      </c>
      <c r="D9">
        <v>1</v>
      </c>
      <c r="E9">
        <v>2</v>
      </c>
    </row>
    <row r="10" spans="1:5" x14ac:dyDescent="0.2">
      <c r="A10" t="s">
        <v>6</v>
      </c>
      <c r="B10">
        <f>11/(0.002*10^-3)</f>
        <v>5500000</v>
      </c>
      <c r="C10" t="s">
        <v>8</v>
      </c>
      <c r="D10">
        <v>1</v>
      </c>
      <c r="E10">
        <v>3</v>
      </c>
    </row>
    <row r="11" spans="1:5" x14ac:dyDescent="0.2">
      <c r="A11" t="s">
        <v>13</v>
      </c>
      <c r="B11">
        <f>3/(0.002*10^-6)</f>
        <v>1500000000</v>
      </c>
      <c r="C11" t="s">
        <v>8</v>
      </c>
      <c r="D11">
        <v>1</v>
      </c>
      <c r="E11">
        <v>1</v>
      </c>
    </row>
    <row r="12" spans="1:5" x14ac:dyDescent="0.2">
      <c r="A12" t="s">
        <v>13</v>
      </c>
      <c r="B12">
        <f>2/(0.002*10^-6)</f>
        <v>999999999.99999988</v>
      </c>
      <c r="C12" t="s">
        <v>8</v>
      </c>
      <c r="D12">
        <v>1</v>
      </c>
      <c r="E12">
        <v>2</v>
      </c>
    </row>
    <row r="13" spans="1:5" x14ac:dyDescent="0.2">
      <c r="A13" t="s">
        <v>13</v>
      </c>
      <c r="B13">
        <f>2/(0.002*10^-6)</f>
        <v>999999999.99999988</v>
      </c>
      <c r="C13" t="s">
        <v>8</v>
      </c>
      <c r="D13">
        <v>1</v>
      </c>
      <c r="E13">
        <v>3</v>
      </c>
    </row>
    <row r="14" spans="1:5" x14ac:dyDescent="0.2">
      <c r="A14" t="s">
        <v>4</v>
      </c>
      <c r="B14">
        <f>1/(0.002*10^-3)</f>
        <v>500000</v>
      </c>
      <c r="C14" t="s">
        <v>9</v>
      </c>
      <c r="D14">
        <v>1</v>
      </c>
      <c r="E14">
        <v>1</v>
      </c>
    </row>
    <row r="15" spans="1:5" x14ac:dyDescent="0.2">
      <c r="A15" t="s">
        <v>4</v>
      </c>
      <c r="B15">
        <f>1/(0.002*10^-3)</f>
        <v>500000</v>
      </c>
      <c r="C15" t="s">
        <v>9</v>
      </c>
      <c r="D15">
        <v>1</v>
      </c>
      <c r="E15">
        <v>2</v>
      </c>
    </row>
    <row r="16" spans="1:5" x14ac:dyDescent="0.2">
      <c r="A16" t="s">
        <v>4</v>
      </c>
      <c r="B16">
        <f>1/(0.002*10^-3)</f>
        <v>500000</v>
      </c>
      <c r="C16" t="s">
        <v>9</v>
      </c>
      <c r="D16">
        <v>1</v>
      </c>
      <c r="E16">
        <v>3</v>
      </c>
    </row>
    <row r="17" spans="1:5" x14ac:dyDescent="0.2">
      <c r="A17" t="s">
        <v>5</v>
      </c>
      <c r="B17">
        <f>0/(0.002*10^-2)</f>
        <v>0</v>
      </c>
      <c r="C17" t="s">
        <v>9</v>
      </c>
      <c r="D17">
        <v>1</v>
      </c>
      <c r="E17">
        <v>1</v>
      </c>
    </row>
    <row r="18" spans="1:5" x14ac:dyDescent="0.2">
      <c r="A18" t="s">
        <v>5</v>
      </c>
      <c r="B18">
        <f>2/(0.002*10^-2)</f>
        <v>99999.999999999985</v>
      </c>
      <c r="C18" t="s">
        <v>9</v>
      </c>
      <c r="D18">
        <v>1</v>
      </c>
      <c r="E18">
        <v>2</v>
      </c>
    </row>
    <row r="19" spans="1:5" x14ac:dyDescent="0.2">
      <c r="A19" t="s">
        <v>5</v>
      </c>
      <c r="B19">
        <f>0/(0.002*10^-2)</f>
        <v>0</v>
      </c>
      <c r="C19" t="s">
        <v>9</v>
      </c>
      <c r="D19">
        <v>1</v>
      </c>
      <c r="E19">
        <v>3</v>
      </c>
    </row>
    <row r="20" spans="1:5" x14ac:dyDescent="0.2">
      <c r="A20" t="s">
        <v>6</v>
      </c>
      <c r="B20">
        <f>0/(0.002*10^-3)</f>
        <v>0</v>
      </c>
      <c r="C20" t="s">
        <v>9</v>
      </c>
      <c r="D20">
        <v>1</v>
      </c>
      <c r="E20" s="1">
        <v>1</v>
      </c>
    </row>
    <row r="21" spans="1:5" x14ac:dyDescent="0.2">
      <c r="A21" t="s">
        <v>6</v>
      </c>
      <c r="B21">
        <f>2/(0.002*10^-3)</f>
        <v>1000000</v>
      </c>
      <c r="C21" t="s">
        <v>9</v>
      </c>
      <c r="D21">
        <v>1</v>
      </c>
      <c r="E21" s="1">
        <v>2</v>
      </c>
    </row>
    <row r="22" spans="1:5" x14ac:dyDescent="0.2">
      <c r="A22" t="s">
        <v>6</v>
      </c>
      <c r="B22">
        <f>1/(0.002*10^-3)</f>
        <v>500000</v>
      </c>
      <c r="C22" t="s">
        <v>9</v>
      </c>
      <c r="D22">
        <v>1</v>
      </c>
      <c r="E22" s="1">
        <v>3</v>
      </c>
    </row>
    <row r="23" spans="1:5" x14ac:dyDescent="0.2">
      <c r="A23" t="s">
        <v>13</v>
      </c>
      <c r="B23">
        <f>1/(0.002*10^-6)</f>
        <v>499999999.99999994</v>
      </c>
      <c r="C23" t="s">
        <v>9</v>
      </c>
      <c r="D23">
        <v>1</v>
      </c>
      <c r="E23" s="1">
        <v>1</v>
      </c>
    </row>
    <row r="24" spans="1:5" x14ac:dyDescent="0.2">
      <c r="A24" t="s">
        <v>13</v>
      </c>
      <c r="B24">
        <f>5/(0.002*10^-6)</f>
        <v>2500000000</v>
      </c>
      <c r="C24" t="s">
        <v>9</v>
      </c>
      <c r="D24">
        <v>1</v>
      </c>
      <c r="E24" s="1">
        <v>2</v>
      </c>
    </row>
    <row r="25" spans="1:5" x14ac:dyDescent="0.2">
      <c r="A25" t="s">
        <v>13</v>
      </c>
      <c r="B25">
        <f>0/(0.002*10^-6)</f>
        <v>0</v>
      </c>
      <c r="C25" t="s">
        <v>9</v>
      </c>
      <c r="D25">
        <v>1</v>
      </c>
      <c r="E25" s="1">
        <v>3</v>
      </c>
    </row>
    <row r="26" spans="1:5" x14ac:dyDescent="0.2">
      <c r="A26" t="s">
        <v>4</v>
      </c>
      <c r="B26">
        <f>2/(0.002*10^-5)</f>
        <v>100000000</v>
      </c>
      <c r="C26" t="s">
        <v>8</v>
      </c>
      <c r="D26">
        <v>2</v>
      </c>
      <c r="E26" s="1">
        <v>1</v>
      </c>
    </row>
    <row r="27" spans="1:5" x14ac:dyDescent="0.2">
      <c r="A27" t="s">
        <v>4</v>
      </c>
      <c r="B27">
        <f>0/(0.002*10^-5)</f>
        <v>0</v>
      </c>
      <c r="C27" t="s">
        <v>8</v>
      </c>
      <c r="D27">
        <v>2</v>
      </c>
      <c r="E27" s="1">
        <v>2</v>
      </c>
    </row>
    <row r="28" spans="1:5" x14ac:dyDescent="0.2">
      <c r="A28" t="s">
        <v>4</v>
      </c>
      <c r="B28">
        <f>1/(0.002*10^-5)</f>
        <v>50000000</v>
      </c>
      <c r="C28" t="s">
        <v>8</v>
      </c>
      <c r="D28">
        <v>2</v>
      </c>
      <c r="E28" s="1">
        <v>3</v>
      </c>
    </row>
    <row r="29" spans="1:5" x14ac:dyDescent="0.2">
      <c r="A29" t="s">
        <v>5</v>
      </c>
      <c r="B29">
        <f>2/(0.002*10^-4)</f>
        <v>10000000</v>
      </c>
      <c r="C29" t="s">
        <v>8</v>
      </c>
      <c r="D29">
        <v>2</v>
      </c>
      <c r="E29" s="1">
        <v>1</v>
      </c>
    </row>
    <row r="30" spans="1:5" x14ac:dyDescent="0.2">
      <c r="A30" t="s">
        <v>5</v>
      </c>
      <c r="B30">
        <f>2/(0.002*10^-4)</f>
        <v>10000000</v>
      </c>
      <c r="C30" t="s">
        <v>8</v>
      </c>
      <c r="D30">
        <v>2</v>
      </c>
      <c r="E30" s="1">
        <v>2</v>
      </c>
    </row>
    <row r="31" spans="1:5" x14ac:dyDescent="0.2">
      <c r="A31" t="s">
        <v>5</v>
      </c>
      <c r="B31">
        <f>4/(0.002*10^-4)</f>
        <v>20000000</v>
      </c>
      <c r="C31" t="s">
        <v>8</v>
      </c>
      <c r="D31">
        <v>2</v>
      </c>
      <c r="E31" s="1">
        <v>3</v>
      </c>
    </row>
    <row r="32" spans="1:5" x14ac:dyDescent="0.2">
      <c r="A32" t="s">
        <v>6</v>
      </c>
      <c r="B32">
        <f>4/(0.002*10^-4)</f>
        <v>20000000</v>
      </c>
      <c r="C32" t="s">
        <v>8</v>
      </c>
      <c r="D32">
        <v>2</v>
      </c>
      <c r="E32" s="1">
        <v>1</v>
      </c>
    </row>
    <row r="33" spans="1:5" x14ac:dyDescent="0.2">
      <c r="A33" t="s">
        <v>6</v>
      </c>
      <c r="B33">
        <f>4/(0.002*10^-4)</f>
        <v>20000000</v>
      </c>
      <c r="C33" t="s">
        <v>8</v>
      </c>
      <c r="D33">
        <v>2</v>
      </c>
      <c r="E33" s="1">
        <v>2</v>
      </c>
    </row>
    <row r="34" spans="1:5" x14ac:dyDescent="0.2">
      <c r="A34" t="s">
        <v>6</v>
      </c>
      <c r="B34">
        <f>3/(0.002*10^-4)</f>
        <v>14999999.999999998</v>
      </c>
      <c r="C34" t="s">
        <v>8</v>
      </c>
      <c r="D34">
        <v>2</v>
      </c>
      <c r="E34" s="1">
        <v>3</v>
      </c>
    </row>
    <row r="35" spans="1:5" x14ac:dyDescent="0.2">
      <c r="A35" t="s">
        <v>13</v>
      </c>
      <c r="B35">
        <f>4/(0.002*10^-6)</f>
        <v>1999999999.9999998</v>
      </c>
      <c r="C35" t="s">
        <v>8</v>
      </c>
      <c r="D35">
        <v>2</v>
      </c>
      <c r="E35" s="1">
        <v>1</v>
      </c>
    </row>
    <row r="36" spans="1:5" x14ac:dyDescent="0.2">
      <c r="A36" t="s">
        <v>13</v>
      </c>
      <c r="B36">
        <f>2/(0.002*10^-6)</f>
        <v>999999999.99999988</v>
      </c>
      <c r="C36" t="s">
        <v>8</v>
      </c>
      <c r="D36">
        <v>2</v>
      </c>
      <c r="E36" s="1">
        <v>2</v>
      </c>
    </row>
    <row r="37" spans="1:5" x14ac:dyDescent="0.2">
      <c r="A37" t="s">
        <v>13</v>
      </c>
      <c r="B37">
        <f>2/(0.002*10^-6)</f>
        <v>999999999.99999988</v>
      </c>
      <c r="C37" t="s">
        <v>8</v>
      </c>
      <c r="D37">
        <v>2</v>
      </c>
      <c r="E37" s="1">
        <v>3</v>
      </c>
    </row>
    <row r="38" spans="1:5" x14ac:dyDescent="0.2">
      <c r="A38" t="s">
        <v>4</v>
      </c>
      <c r="B38">
        <f>2/(0.002*10^-5)</f>
        <v>100000000</v>
      </c>
      <c r="C38" t="s">
        <v>9</v>
      </c>
      <c r="D38">
        <v>2</v>
      </c>
      <c r="E38" s="1">
        <v>1</v>
      </c>
    </row>
    <row r="39" spans="1:5" x14ac:dyDescent="0.2">
      <c r="A39" t="s">
        <v>4</v>
      </c>
      <c r="B39">
        <f>6/(0.002*10^-5)</f>
        <v>300000000</v>
      </c>
      <c r="C39" t="s">
        <v>9</v>
      </c>
      <c r="D39">
        <v>2</v>
      </c>
      <c r="E39" s="1">
        <v>2</v>
      </c>
    </row>
    <row r="40" spans="1:5" x14ac:dyDescent="0.2">
      <c r="A40" t="s">
        <v>4</v>
      </c>
      <c r="B40">
        <f>3/(0.002*10^-5)</f>
        <v>150000000</v>
      </c>
      <c r="C40" t="s">
        <v>9</v>
      </c>
      <c r="D40">
        <v>2</v>
      </c>
      <c r="E40" s="1">
        <v>3</v>
      </c>
    </row>
    <row r="41" spans="1:5" x14ac:dyDescent="0.2">
      <c r="A41" t="s">
        <v>5</v>
      </c>
      <c r="B41">
        <f>5/(0.002*10^-4)</f>
        <v>24999999.999999996</v>
      </c>
      <c r="C41" t="s">
        <v>9</v>
      </c>
      <c r="D41">
        <v>2</v>
      </c>
      <c r="E41" s="1">
        <v>1</v>
      </c>
    </row>
    <row r="42" spans="1:5" x14ac:dyDescent="0.2">
      <c r="A42" t="s">
        <v>5</v>
      </c>
      <c r="B42">
        <f>6/(0.002*10^-4)</f>
        <v>29999999.999999996</v>
      </c>
      <c r="C42" t="s">
        <v>9</v>
      </c>
      <c r="D42">
        <v>2</v>
      </c>
      <c r="E42" s="1">
        <v>2</v>
      </c>
    </row>
    <row r="43" spans="1:5" x14ac:dyDescent="0.2">
      <c r="A43" t="s">
        <v>5</v>
      </c>
      <c r="B43">
        <f>2/(0.002*10^-4)</f>
        <v>10000000</v>
      </c>
      <c r="C43" t="s">
        <v>9</v>
      </c>
      <c r="D43">
        <v>2</v>
      </c>
      <c r="E43" s="1">
        <v>3</v>
      </c>
    </row>
    <row r="44" spans="1:5" x14ac:dyDescent="0.2">
      <c r="A44" t="s">
        <v>6</v>
      </c>
      <c r="B44">
        <f>4/(0.002*10^-4)</f>
        <v>20000000</v>
      </c>
      <c r="C44" t="s">
        <v>9</v>
      </c>
      <c r="D44">
        <v>2</v>
      </c>
      <c r="E44" s="1">
        <v>1</v>
      </c>
    </row>
    <row r="45" spans="1:5" x14ac:dyDescent="0.2">
      <c r="A45" t="s">
        <v>6</v>
      </c>
      <c r="B45">
        <f>4/(0.002*10^-4)</f>
        <v>20000000</v>
      </c>
      <c r="C45" t="s">
        <v>9</v>
      </c>
      <c r="D45">
        <v>2</v>
      </c>
      <c r="E45" s="1">
        <v>2</v>
      </c>
    </row>
    <row r="46" spans="1:5" x14ac:dyDescent="0.2">
      <c r="A46" t="s">
        <v>6</v>
      </c>
      <c r="B46">
        <f>4/(0.002*10^-4)</f>
        <v>20000000</v>
      </c>
      <c r="C46" t="s">
        <v>9</v>
      </c>
      <c r="D46">
        <v>2</v>
      </c>
      <c r="E46" s="1">
        <v>3</v>
      </c>
    </row>
    <row r="47" spans="1:5" x14ac:dyDescent="0.2">
      <c r="A47" t="s">
        <v>13</v>
      </c>
      <c r="B47">
        <f>1/(0.002*10^-6)</f>
        <v>499999999.99999994</v>
      </c>
      <c r="C47" t="s">
        <v>9</v>
      </c>
      <c r="D47">
        <v>2</v>
      </c>
      <c r="E47" s="1">
        <v>1</v>
      </c>
    </row>
    <row r="48" spans="1:5" x14ac:dyDescent="0.2">
      <c r="A48" t="s">
        <v>13</v>
      </c>
      <c r="B48">
        <f>4/(0.002*10^-6)</f>
        <v>1999999999.9999998</v>
      </c>
      <c r="C48" t="s">
        <v>9</v>
      </c>
      <c r="D48">
        <v>2</v>
      </c>
      <c r="E48" s="1">
        <v>2</v>
      </c>
    </row>
    <row r="49" spans="1:5" x14ac:dyDescent="0.2">
      <c r="A49" t="s">
        <v>13</v>
      </c>
      <c r="B49">
        <f>1/(0.002*10^-6)</f>
        <v>499999999.99999994</v>
      </c>
      <c r="C49" t="s">
        <v>9</v>
      </c>
      <c r="D49">
        <v>2</v>
      </c>
      <c r="E49" s="1">
        <v>3</v>
      </c>
    </row>
    <row r="50" spans="1:5" x14ac:dyDescent="0.2">
      <c r="A50" t="s">
        <v>4</v>
      </c>
      <c r="B50">
        <f>2/(0.002*10^-6)</f>
        <v>999999999.99999988</v>
      </c>
      <c r="C50" t="s">
        <v>8</v>
      </c>
      <c r="D50">
        <v>3</v>
      </c>
      <c r="E50" s="1">
        <v>1</v>
      </c>
    </row>
    <row r="51" spans="1:5" x14ac:dyDescent="0.2">
      <c r="A51" t="s">
        <v>4</v>
      </c>
      <c r="B51">
        <f>3/(0.002*10^-6)</f>
        <v>1500000000</v>
      </c>
      <c r="C51" t="s">
        <v>8</v>
      </c>
      <c r="D51">
        <v>3</v>
      </c>
      <c r="E51" s="1">
        <v>2</v>
      </c>
    </row>
    <row r="52" spans="1:5" x14ac:dyDescent="0.2">
      <c r="A52" t="s">
        <v>4</v>
      </c>
      <c r="B52">
        <f>1/(0.002*10^-6)</f>
        <v>499999999.99999994</v>
      </c>
      <c r="C52" t="s">
        <v>8</v>
      </c>
      <c r="D52">
        <v>3</v>
      </c>
      <c r="E52" s="1">
        <v>3</v>
      </c>
    </row>
    <row r="53" spans="1:5" x14ac:dyDescent="0.2">
      <c r="A53" t="s">
        <v>5</v>
      </c>
      <c r="B53">
        <f>1/(0.002*10^-6)</f>
        <v>499999999.99999994</v>
      </c>
      <c r="C53" t="s">
        <v>8</v>
      </c>
      <c r="D53">
        <v>3</v>
      </c>
      <c r="E53" s="1">
        <v>1</v>
      </c>
    </row>
    <row r="54" spans="1:5" x14ac:dyDescent="0.2">
      <c r="A54" t="s">
        <v>5</v>
      </c>
      <c r="B54">
        <f>3/(0.002*10^-6)</f>
        <v>1500000000</v>
      </c>
      <c r="C54" t="s">
        <v>8</v>
      </c>
      <c r="D54">
        <v>3</v>
      </c>
      <c r="E54" s="1">
        <v>2</v>
      </c>
    </row>
    <row r="55" spans="1:5" x14ac:dyDescent="0.2">
      <c r="A55" t="s">
        <v>5</v>
      </c>
      <c r="B55">
        <f>0/(0.002*10^-6)</f>
        <v>0</v>
      </c>
      <c r="C55" t="s">
        <v>8</v>
      </c>
      <c r="D55">
        <v>3</v>
      </c>
      <c r="E55" s="1">
        <v>3</v>
      </c>
    </row>
    <row r="56" spans="1:5" x14ac:dyDescent="0.2">
      <c r="A56" t="s">
        <v>6</v>
      </c>
      <c r="B56">
        <f>2/(0.002*10^-6)</f>
        <v>999999999.99999988</v>
      </c>
      <c r="C56" t="s">
        <v>8</v>
      </c>
      <c r="D56">
        <v>3</v>
      </c>
      <c r="E56" s="1">
        <v>1</v>
      </c>
    </row>
    <row r="57" spans="1:5" x14ac:dyDescent="0.2">
      <c r="A57" t="s">
        <v>6</v>
      </c>
      <c r="B57">
        <f>0/(0.002*10^-6)</f>
        <v>0</v>
      </c>
      <c r="C57" t="s">
        <v>8</v>
      </c>
      <c r="D57">
        <v>3</v>
      </c>
      <c r="E57" s="1">
        <v>2</v>
      </c>
    </row>
    <row r="58" spans="1:5" x14ac:dyDescent="0.2">
      <c r="A58" t="s">
        <v>6</v>
      </c>
      <c r="B58">
        <f>1/(0.002*10^-6)</f>
        <v>499999999.99999994</v>
      </c>
      <c r="C58" t="s">
        <v>8</v>
      </c>
      <c r="D58">
        <v>3</v>
      </c>
      <c r="E58" s="1">
        <v>3</v>
      </c>
    </row>
    <row r="59" spans="1:5" x14ac:dyDescent="0.2">
      <c r="A59" t="s">
        <v>13</v>
      </c>
      <c r="B59">
        <f>1/(0.002*10^-7)</f>
        <v>5000000000</v>
      </c>
      <c r="C59" t="s">
        <v>8</v>
      </c>
      <c r="D59">
        <v>3</v>
      </c>
      <c r="E59" s="1">
        <v>1</v>
      </c>
    </row>
    <row r="60" spans="1:5" x14ac:dyDescent="0.2">
      <c r="A60" t="s">
        <v>13</v>
      </c>
      <c r="B60">
        <f>0/(0.002*10^-7)</f>
        <v>0</v>
      </c>
      <c r="C60" t="s">
        <v>8</v>
      </c>
      <c r="D60">
        <v>3</v>
      </c>
      <c r="E60" s="1">
        <v>2</v>
      </c>
    </row>
    <row r="61" spans="1:5" x14ac:dyDescent="0.2">
      <c r="A61" t="s">
        <v>13</v>
      </c>
      <c r="B61">
        <f>1/(0.002*10^-7)</f>
        <v>5000000000</v>
      </c>
      <c r="C61" t="s">
        <v>8</v>
      </c>
      <c r="D61">
        <v>3</v>
      </c>
      <c r="E61" s="1">
        <v>3</v>
      </c>
    </row>
    <row r="62" spans="1:5" x14ac:dyDescent="0.2">
      <c r="A62" t="s">
        <v>4</v>
      </c>
      <c r="B62">
        <f>3/(0.002*10^-6)</f>
        <v>1500000000</v>
      </c>
      <c r="C62" t="s">
        <v>9</v>
      </c>
      <c r="D62">
        <v>3</v>
      </c>
      <c r="E62" s="1">
        <v>1</v>
      </c>
    </row>
    <row r="63" spans="1:5" x14ac:dyDescent="0.2">
      <c r="A63" t="s">
        <v>4</v>
      </c>
      <c r="B63">
        <f>3/(0.002*10^-6)</f>
        <v>1500000000</v>
      </c>
      <c r="C63" t="s">
        <v>9</v>
      </c>
      <c r="D63">
        <v>3</v>
      </c>
      <c r="E63" s="1">
        <v>2</v>
      </c>
    </row>
    <row r="64" spans="1:5" x14ac:dyDescent="0.2">
      <c r="A64" t="s">
        <v>4</v>
      </c>
      <c r="B64">
        <f>1/(0.002*10^-6)</f>
        <v>499999999.99999994</v>
      </c>
      <c r="C64" t="s">
        <v>9</v>
      </c>
      <c r="D64">
        <v>3</v>
      </c>
      <c r="E64" s="1">
        <v>3</v>
      </c>
    </row>
    <row r="65" spans="1:5" x14ac:dyDescent="0.2">
      <c r="A65" t="s">
        <v>5</v>
      </c>
      <c r="B65">
        <f>2/(0.002*10^-6)</f>
        <v>999999999.99999988</v>
      </c>
      <c r="C65" t="s">
        <v>9</v>
      </c>
      <c r="D65">
        <v>3</v>
      </c>
      <c r="E65" s="1">
        <v>1</v>
      </c>
    </row>
    <row r="66" spans="1:5" x14ac:dyDescent="0.2">
      <c r="A66" t="s">
        <v>5</v>
      </c>
      <c r="B66">
        <f>3/(0.002*10^-6)</f>
        <v>1500000000</v>
      </c>
      <c r="C66" t="s">
        <v>9</v>
      </c>
      <c r="D66">
        <v>3</v>
      </c>
      <c r="E66" s="1">
        <v>2</v>
      </c>
    </row>
    <row r="67" spans="1:5" x14ac:dyDescent="0.2">
      <c r="A67" t="s">
        <v>5</v>
      </c>
      <c r="B67">
        <f>0/(0.002*10^-6)</f>
        <v>0</v>
      </c>
      <c r="C67" t="s">
        <v>9</v>
      </c>
      <c r="D67">
        <v>3</v>
      </c>
      <c r="E67" s="1">
        <v>3</v>
      </c>
    </row>
    <row r="68" spans="1:5" x14ac:dyDescent="0.2">
      <c r="A68" t="s">
        <v>6</v>
      </c>
      <c r="B68">
        <f>1/(0.002*10^-6)</f>
        <v>499999999.99999994</v>
      </c>
      <c r="C68" t="s">
        <v>9</v>
      </c>
      <c r="D68">
        <v>3</v>
      </c>
      <c r="E68" s="1">
        <v>1</v>
      </c>
    </row>
    <row r="69" spans="1:5" x14ac:dyDescent="0.2">
      <c r="A69" t="s">
        <v>6</v>
      </c>
      <c r="B69">
        <f>0/(0.002*10^-6)</f>
        <v>0</v>
      </c>
      <c r="C69" t="s">
        <v>9</v>
      </c>
      <c r="D69">
        <v>3</v>
      </c>
      <c r="E69" s="1">
        <v>2</v>
      </c>
    </row>
    <row r="70" spans="1:5" x14ac:dyDescent="0.2">
      <c r="A70" t="s">
        <v>6</v>
      </c>
      <c r="B70">
        <f>3/(0.002*10^-6)</f>
        <v>1500000000</v>
      </c>
      <c r="C70" t="s">
        <v>9</v>
      </c>
      <c r="D70">
        <v>3</v>
      </c>
      <c r="E70" s="1">
        <v>3</v>
      </c>
    </row>
    <row r="71" spans="1:5" x14ac:dyDescent="0.2">
      <c r="A71" t="s">
        <v>13</v>
      </c>
      <c r="B71">
        <f>0/(0.002*10^-7)</f>
        <v>0</v>
      </c>
      <c r="C71" t="s">
        <v>9</v>
      </c>
      <c r="D71">
        <v>3</v>
      </c>
      <c r="E71" s="1">
        <v>1</v>
      </c>
    </row>
    <row r="72" spans="1:5" x14ac:dyDescent="0.2">
      <c r="A72" t="s">
        <v>13</v>
      </c>
      <c r="B72">
        <f>1/(0.002*10^-7)</f>
        <v>5000000000</v>
      </c>
      <c r="C72" t="s">
        <v>9</v>
      </c>
      <c r="D72">
        <v>3</v>
      </c>
      <c r="E72" s="1">
        <v>2</v>
      </c>
    </row>
    <row r="73" spans="1:5" x14ac:dyDescent="0.2">
      <c r="A73" t="s">
        <v>13</v>
      </c>
      <c r="B73">
        <f>1/(0.002*10^-7)</f>
        <v>5000000000</v>
      </c>
      <c r="C73" t="s">
        <v>9</v>
      </c>
      <c r="D73">
        <v>3</v>
      </c>
      <c r="E73" s="1">
        <v>3</v>
      </c>
    </row>
    <row r="74" spans="1:5" x14ac:dyDescent="0.2">
      <c r="A74" t="s">
        <v>4</v>
      </c>
      <c r="B74">
        <f>0/(0.002*10^-6)</f>
        <v>0</v>
      </c>
      <c r="C74" t="s">
        <v>8</v>
      </c>
      <c r="D74">
        <v>4</v>
      </c>
      <c r="E74" s="1">
        <v>1</v>
      </c>
    </row>
    <row r="75" spans="1:5" x14ac:dyDescent="0.2">
      <c r="A75" t="s">
        <v>4</v>
      </c>
      <c r="B75">
        <f>0/(0.002*10^-6)</f>
        <v>0</v>
      </c>
      <c r="C75" t="s">
        <v>8</v>
      </c>
      <c r="D75">
        <v>4</v>
      </c>
      <c r="E75" s="1">
        <v>2</v>
      </c>
    </row>
    <row r="76" spans="1:5" x14ac:dyDescent="0.2">
      <c r="A76" t="s">
        <v>4</v>
      </c>
      <c r="B76">
        <f>1/(0.002*10^-6)</f>
        <v>499999999.99999994</v>
      </c>
      <c r="C76" t="s">
        <v>8</v>
      </c>
      <c r="D76">
        <v>4</v>
      </c>
      <c r="E76" s="1">
        <v>3</v>
      </c>
    </row>
    <row r="77" spans="1:5" x14ac:dyDescent="0.2">
      <c r="A77" t="s">
        <v>5</v>
      </c>
      <c r="B77">
        <f>0/(0.002*10^-6)</f>
        <v>0</v>
      </c>
      <c r="C77" t="s">
        <v>8</v>
      </c>
      <c r="D77">
        <v>4</v>
      </c>
      <c r="E77" s="1">
        <v>1</v>
      </c>
    </row>
    <row r="78" spans="1:5" x14ac:dyDescent="0.2">
      <c r="A78" t="s">
        <v>5</v>
      </c>
      <c r="B78">
        <f>0/(0.002*10^-6)</f>
        <v>0</v>
      </c>
      <c r="C78" t="s">
        <v>8</v>
      </c>
      <c r="D78">
        <v>4</v>
      </c>
      <c r="E78" s="1">
        <v>2</v>
      </c>
    </row>
    <row r="79" spans="1:5" x14ac:dyDescent="0.2">
      <c r="A79" t="s">
        <v>5</v>
      </c>
      <c r="B79">
        <f>3/(0.002*10^-6)</f>
        <v>1500000000</v>
      </c>
      <c r="C79" t="s">
        <v>8</v>
      </c>
      <c r="D79">
        <v>4</v>
      </c>
      <c r="E79" s="1">
        <v>3</v>
      </c>
    </row>
    <row r="80" spans="1:5" x14ac:dyDescent="0.2">
      <c r="A80" t="s">
        <v>6</v>
      </c>
      <c r="B80">
        <f>7/(0.002*10^-5)</f>
        <v>350000000</v>
      </c>
      <c r="C80" t="s">
        <v>8</v>
      </c>
      <c r="D80">
        <v>4</v>
      </c>
      <c r="E80" s="1">
        <v>1</v>
      </c>
    </row>
    <row r="81" spans="1:5" x14ac:dyDescent="0.2">
      <c r="A81" t="s">
        <v>6</v>
      </c>
      <c r="B81">
        <f>6/(0.002*10^-5)</f>
        <v>300000000</v>
      </c>
      <c r="C81" t="s">
        <v>8</v>
      </c>
      <c r="D81">
        <v>4</v>
      </c>
      <c r="E81" s="1">
        <v>2</v>
      </c>
    </row>
    <row r="82" spans="1:5" x14ac:dyDescent="0.2">
      <c r="A82" t="s">
        <v>6</v>
      </c>
      <c r="B82">
        <f>8/(0.002*10^-5)</f>
        <v>400000000</v>
      </c>
      <c r="C82" t="s">
        <v>8</v>
      </c>
      <c r="D82">
        <v>4</v>
      </c>
      <c r="E82" s="1">
        <v>3</v>
      </c>
    </row>
    <row r="83" spans="1:5" x14ac:dyDescent="0.2">
      <c r="A83" t="s">
        <v>13</v>
      </c>
      <c r="B83">
        <f>2/(0.002*10^-6)</f>
        <v>999999999.99999988</v>
      </c>
      <c r="C83" t="s">
        <v>8</v>
      </c>
      <c r="D83">
        <v>4</v>
      </c>
      <c r="E83" s="1">
        <v>1</v>
      </c>
    </row>
    <row r="84" spans="1:5" x14ac:dyDescent="0.2">
      <c r="A84" t="s">
        <v>13</v>
      </c>
      <c r="B84">
        <f>3/(0.002*10^-6)</f>
        <v>1500000000</v>
      </c>
      <c r="C84" t="s">
        <v>8</v>
      </c>
      <c r="D84">
        <v>4</v>
      </c>
      <c r="E84" s="1">
        <v>2</v>
      </c>
    </row>
    <row r="85" spans="1:5" x14ac:dyDescent="0.2">
      <c r="A85" t="s">
        <v>13</v>
      </c>
      <c r="B85">
        <f>2/(0.002*10^-6)</f>
        <v>999999999.99999988</v>
      </c>
      <c r="C85" t="s">
        <v>8</v>
      </c>
      <c r="D85">
        <v>4</v>
      </c>
      <c r="E85" s="1">
        <v>3</v>
      </c>
    </row>
    <row r="86" spans="1:5" x14ac:dyDescent="0.2">
      <c r="A86" t="s">
        <v>4</v>
      </c>
      <c r="B86">
        <f>0/(0.002*10^-6)</f>
        <v>0</v>
      </c>
      <c r="C86" t="s">
        <v>9</v>
      </c>
      <c r="D86">
        <v>4</v>
      </c>
      <c r="E86" s="1">
        <v>1</v>
      </c>
    </row>
    <row r="87" spans="1:5" x14ac:dyDescent="0.2">
      <c r="A87" t="s">
        <v>4</v>
      </c>
      <c r="B87">
        <f>3/(0.002*10^-6)</f>
        <v>1500000000</v>
      </c>
      <c r="C87" t="s">
        <v>9</v>
      </c>
      <c r="D87">
        <v>4</v>
      </c>
      <c r="E87" s="1">
        <v>2</v>
      </c>
    </row>
    <row r="88" spans="1:5" x14ac:dyDescent="0.2">
      <c r="A88" t="s">
        <v>4</v>
      </c>
      <c r="B88">
        <f>1/(0.002*10^-6)</f>
        <v>499999999.99999994</v>
      </c>
      <c r="C88" t="s">
        <v>9</v>
      </c>
      <c r="D88">
        <v>4</v>
      </c>
      <c r="E88" s="1">
        <v>3</v>
      </c>
    </row>
    <row r="89" spans="1:5" x14ac:dyDescent="0.2">
      <c r="A89" t="s">
        <v>5</v>
      </c>
      <c r="B89">
        <f>0/(0.002*10^-6)</f>
        <v>0</v>
      </c>
      <c r="C89" t="s">
        <v>9</v>
      </c>
      <c r="D89">
        <v>4</v>
      </c>
      <c r="E89" s="1">
        <v>1</v>
      </c>
    </row>
    <row r="90" spans="1:5" x14ac:dyDescent="0.2">
      <c r="A90" t="s">
        <v>5</v>
      </c>
      <c r="B90">
        <f>1/(0.002*10^-6)</f>
        <v>499999999.99999994</v>
      </c>
      <c r="C90" t="s">
        <v>9</v>
      </c>
      <c r="D90">
        <v>4</v>
      </c>
      <c r="E90" s="1">
        <v>2</v>
      </c>
    </row>
    <row r="91" spans="1:5" x14ac:dyDescent="0.2">
      <c r="A91" t="s">
        <v>5</v>
      </c>
      <c r="B91">
        <f>0/(0.002*10^-6)</f>
        <v>0</v>
      </c>
      <c r="C91" t="s">
        <v>9</v>
      </c>
      <c r="D91">
        <v>4</v>
      </c>
      <c r="E91" s="1">
        <v>3</v>
      </c>
    </row>
    <row r="92" spans="1:5" x14ac:dyDescent="0.2">
      <c r="A92" t="s">
        <v>6</v>
      </c>
      <c r="B92">
        <f>2/(0.002*10^-5)</f>
        <v>100000000</v>
      </c>
      <c r="C92" t="s">
        <v>9</v>
      </c>
      <c r="D92">
        <v>4</v>
      </c>
      <c r="E92">
        <v>1</v>
      </c>
    </row>
    <row r="93" spans="1:5" x14ac:dyDescent="0.2">
      <c r="A93" t="s">
        <v>6</v>
      </c>
      <c r="B93">
        <f>1/(0.002*10^-5)</f>
        <v>50000000</v>
      </c>
      <c r="C93" t="s">
        <v>9</v>
      </c>
      <c r="D93">
        <v>4</v>
      </c>
      <c r="E93">
        <v>2</v>
      </c>
    </row>
    <row r="94" spans="1:5" x14ac:dyDescent="0.2">
      <c r="A94" t="s">
        <v>6</v>
      </c>
      <c r="B94">
        <f>2/(0.002*10^-5)</f>
        <v>100000000</v>
      </c>
      <c r="C94" t="s">
        <v>9</v>
      </c>
      <c r="D94">
        <v>4</v>
      </c>
      <c r="E94">
        <v>3</v>
      </c>
    </row>
    <row r="95" spans="1:5" x14ac:dyDescent="0.2">
      <c r="A95" t="s">
        <v>13</v>
      </c>
      <c r="B95">
        <f>3/(0.002*10^-6)</f>
        <v>1500000000</v>
      </c>
      <c r="C95" t="s">
        <v>9</v>
      </c>
      <c r="D95">
        <v>4</v>
      </c>
      <c r="E95">
        <v>1</v>
      </c>
    </row>
    <row r="96" spans="1:5" x14ac:dyDescent="0.2">
      <c r="A96" t="s">
        <v>13</v>
      </c>
      <c r="B96">
        <f>0/(0.002*10^-6)</f>
        <v>0</v>
      </c>
      <c r="C96" t="s">
        <v>9</v>
      </c>
      <c r="D96">
        <v>4</v>
      </c>
      <c r="E96">
        <v>2</v>
      </c>
    </row>
    <row r="97" spans="1:5" x14ac:dyDescent="0.2">
      <c r="A97" t="s">
        <v>13</v>
      </c>
      <c r="B97">
        <f>1/(0.002*10^-6)</f>
        <v>499999999.99999994</v>
      </c>
      <c r="C97" t="s">
        <v>9</v>
      </c>
      <c r="D97">
        <v>4</v>
      </c>
      <c r="E97">
        <v>3</v>
      </c>
    </row>
    <row r="98" spans="1:5" x14ac:dyDescent="0.2">
      <c r="A98" t="s">
        <v>4</v>
      </c>
      <c r="B98">
        <f>1/(0.002*10^-6)</f>
        <v>499999999.99999994</v>
      </c>
      <c r="C98" t="s">
        <v>8</v>
      </c>
      <c r="D98">
        <v>5</v>
      </c>
      <c r="E98">
        <v>1</v>
      </c>
    </row>
    <row r="99" spans="1:5" x14ac:dyDescent="0.2">
      <c r="A99" t="s">
        <v>4</v>
      </c>
      <c r="B99">
        <f>1/(0.002*10^-6)</f>
        <v>499999999.99999994</v>
      </c>
      <c r="C99" t="s">
        <v>8</v>
      </c>
      <c r="D99">
        <v>5</v>
      </c>
      <c r="E99">
        <v>2</v>
      </c>
    </row>
    <row r="100" spans="1:5" x14ac:dyDescent="0.2">
      <c r="A100" t="s">
        <v>4</v>
      </c>
      <c r="B100">
        <f>1/(0.002*10^-6)</f>
        <v>499999999.99999994</v>
      </c>
      <c r="C100" t="s">
        <v>8</v>
      </c>
      <c r="D100">
        <v>5</v>
      </c>
      <c r="E100">
        <v>3</v>
      </c>
    </row>
    <row r="101" spans="1:5" x14ac:dyDescent="0.2">
      <c r="A101" t="s">
        <v>5</v>
      </c>
      <c r="B101">
        <f>1/(0.002*10^-6)</f>
        <v>499999999.99999994</v>
      </c>
      <c r="C101" t="s">
        <v>8</v>
      </c>
      <c r="D101">
        <v>5</v>
      </c>
      <c r="E101">
        <v>1</v>
      </c>
    </row>
    <row r="102" spans="1:5" x14ac:dyDescent="0.2">
      <c r="A102" t="s">
        <v>5</v>
      </c>
      <c r="B102">
        <f>0/(0.002*10^-6)</f>
        <v>0</v>
      </c>
      <c r="C102" t="s">
        <v>8</v>
      </c>
      <c r="D102">
        <v>5</v>
      </c>
      <c r="E102">
        <v>2</v>
      </c>
    </row>
    <row r="103" spans="1:5" x14ac:dyDescent="0.2">
      <c r="A103" t="s">
        <v>5</v>
      </c>
      <c r="B103">
        <f>1/(0.002*10^-6)</f>
        <v>499999999.99999994</v>
      </c>
      <c r="C103" t="s">
        <v>8</v>
      </c>
      <c r="D103">
        <v>5</v>
      </c>
      <c r="E103">
        <v>3</v>
      </c>
    </row>
    <row r="104" spans="1:5" x14ac:dyDescent="0.2">
      <c r="A104" t="s">
        <v>6</v>
      </c>
      <c r="B104">
        <f>1/(0.002*10^-6)</f>
        <v>499999999.99999994</v>
      </c>
      <c r="C104" t="s">
        <v>8</v>
      </c>
      <c r="D104">
        <v>5</v>
      </c>
      <c r="E104">
        <v>1</v>
      </c>
    </row>
    <row r="105" spans="1:5" x14ac:dyDescent="0.2">
      <c r="A105" t="s">
        <v>6</v>
      </c>
      <c r="B105">
        <f>1/(0.002*10^-6)</f>
        <v>499999999.99999994</v>
      </c>
      <c r="C105" t="s">
        <v>8</v>
      </c>
      <c r="D105">
        <v>5</v>
      </c>
      <c r="E105">
        <v>2</v>
      </c>
    </row>
    <row r="106" spans="1:5" x14ac:dyDescent="0.2">
      <c r="A106" t="s">
        <v>6</v>
      </c>
      <c r="B106">
        <f>1/(0.002*10^-6)</f>
        <v>499999999.99999994</v>
      </c>
      <c r="C106" t="s">
        <v>8</v>
      </c>
      <c r="D106">
        <v>5</v>
      </c>
      <c r="E106">
        <v>3</v>
      </c>
    </row>
    <row r="107" spans="1:5" x14ac:dyDescent="0.2">
      <c r="A107" t="s">
        <v>13</v>
      </c>
      <c r="B107">
        <f>3/(0.002*10^-6)</f>
        <v>1500000000</v>
      </c>
      <c r="C107" t="s">
        <v>8</v>
      </c>
      <c r="D107">
        <v>5</v>
      </c>
      <c r="E107">
        <v>1</v>
      </c>
    </row>
    <row r="108" spans="1:5" x14ac:dyDescent="0.2">
      <c r="A108" t="s">
        <v>13</v>
      </c>
      <c r="B108">
        <f>2/(0.002*10^-6)</f>
        <v>999999999.99999988</v>
      </c>
      <c r="C108" t="s">
        <v>8</v>
      </c>
      <c r="D108">
        <v>5</v>
      </c>
      <c r="E108">
        <v>2</v>
      </c>
    </row>
    <row r="109" spans="1:5" x14ac:dyDescent="0.2">
      <c r="A109" t="s">
        <v>13</v>
      </c>
      <c r="B109">
        <f>3/(0.002*10^-6)</f>
        <v>1500000000</v>
      </c>
      <c r="C109" t="s">
        <v>8</v>
      </c>
      <c r="D109">
        <v>5</v>
      </c>
      <c r="E109">
        <v>3</v>
      </c>
    </row>
    <row r="110" spans="1:5" x14ac:dyDescent="0.2">
      <c r="A110" t="s">
        <v>4</v>
      </c>
      <c r="B110">
        <f>0/(0.002*10^-6)</f>
        <v>0</v>
      </c>
      <c r="C110" t="s">
        <v>9</v>
      </c>
      <c r="D110">
        <v>5</v>
      </c>
      <c r="E110" s="1">
        <v>1</v>
      </c>
    </row>
    <row r="111" spans="1:5" x14ac:dyDescent="0.2">
      <c r="A111" t="s">
        <v>4</v>
      </c>
      <c r="B111">
        <f>0/(0.002*10^-6)</f>
        <v>0</v>
      </c>
      <c r="C111" t="s">
        <v>9</v>
      </c>
      <c r="D111">
        <v>5</v>
      </c>
      <c r="E111" s="1">
        <v>2</v>
      </c>
    </row>
    <row r="112" spans="1:5" x14ac:dyDescent="0.2">
      <c r="A112" t="s">
        <v>4</v>
      </c>
      <c r="B112">
        <f>0/(0.002*10^-6)</f>
        <v>0</v>
      </c>
      <c r="C112" t="s">
        <v>9</v>
      </c>
      <c r="D112">
        <v>5</v>
      </c>
      <c r="E112" s="1">
        <v>3</v>
      </c>
    </row>
    <row r="113" spans="1:5" x14ac:dyDescent="0.2">
      <c r="A113" t="s">
        <v>5</v>
      </c>
      <c r="B113">
        <f>1/(0.002*10^-6)</f>
        <v>499999999.99999994</v>
      </c>
      <c r="C113" t="s">
        <v>9</v>
      </c>
      <c r="D113">
        <v>5</v>
      </c>
      <c r="E113" s="1">
        <v>1</v>
      </c>
    </row>
    <row r="114" spans="1:5" x14ac:dyDescent="0.2">
      <c r="A114" t="s">
        <v>5</v>
      </c>
      <c r="B114">
        <f>1/(0.002*10^-6)</f>
        <v>499999999.99999994</v>
      </c>
      <c r="C114" t="s">
        <v>9</v>
      </c>
      <c r="D114">
        <v>5</v>
      </c>
      <c r="E114" s="1">
        <v>2</v>
      </c>
    </row>
    <row r="115" spans="1:5" x14ac:dyDescent="0.2">
      <c r="A115" t="s">
        <v>5</v>
      </c>
      <c r="B115">
        <f>2/(0.002*10^-6)</f>
        <v>999999999.99999988</v>
      </c>
      <c r="C115" t="s">
        <v>9</v>
      </c>
      <c r="D115">
        <v>5</v>
      </c>
      <c r="E115" s="1">
        <v>3</v>
      </c>
    </row>
    <row r="116" spans="1:5" x14ac:dyDescent="0.2">
      <c r="A116" t="s">
        <v>6</v>
      </c>
      <c r="B116">
        <f>0/(0.002*10^-6)</f>
        <v>0</v>
      </c>
      <c r="C116" t="s">
        <v>9</v>
      </c>
      <c r="D116">
        <v>5</v>
      </c>
      <c r="E116" s="1">
        <v>1</v>
      </c>
    </row>
    <row r="117" spans="1:5" x14ac:dyDescent="0.2">
      <c r="A117" t="s">
        <v>6</v>
      </c>
      <c r="B117">
        <f>3/(0.002*10^-6)</f>
        <v>1500000000</v>
      </c>
      <c r="C117" t="s">
        <v>9</v>
      </c>
      <c r="D117">
        <v>5</v>
      </c>
      <c r="E117" s="1">
        <v>2</v>
      </c>
    </row>
    <row r="118" spans="1:5" x14ac:dyDescent="0.2">
      <c r="A118" t="s">
        <v>6</v>
      </c>
      <c r="B118">
        <f>2/(0.002*10^-6)</f>
        <v>999999999.99999988</v>
      </c>
      <c r="C118" t="s">
        <v>9</v>
      </c>
      <c r="D118">
        <v>5</v>
      </c>
      <c r="E118" s="1">
        <v>3</v>
      </c>
    </row>
    <row r="119" spans="1:5" x14ac:dyDescent="0.2">
      <c r="A119" t="s">
        <v>13</v>
      </c>
      <c r="B119">
        <f>5/(0.002*10^-6)</f>
        <v>2500000000</v>
      </c>
      <c r="C119" t="s">
        <v>9</v>
      </c>
      <c r="D119">
        <v>5</v>
      </c>
      <c r="E119" s="1">
        <v>1</v>
      </c>
    </row>
    <row r="120" spans="1:5" x14ac:dyDescent="0.2">
      <c r="A120" t="s">
        <v>13</v>
      </c>
      <c r="B120">
        <f>4/(0.002*10^-6)</f>
        <v>1999999999.9999998</v>
      </c>
      <c r="C120" t="s">
        <v>9</v>
      </c>
      <c r="D120">
        <v>5</v>
      </c>
      <c r="E120" s="1">
        <v>2</v>
      </c>
    </row>
    <row r="121" spans="1:5" x14ac:dyDescent="0.2">
      <c r="A121" t="s">
        <v>13</v>
      </c>
      <c r="B121">
        <f>4/(0.002*10^-6)</f>
        <v>1999999999.9999998</v>
      </c>
      <c r="C121" t="s">
        <v>9</v>
      </c>
      <c r="D121">
        <v>5</v>
      </c>
      <c r="E121" s="1">
        <v>3</v>
      </c>
    </row>
    <row r="122" spans="1:5" x14ac:dyDescent="0.2">
      <c r="A122" t="s">
        <v>4</v>
      </c>
      <c r="B122">
        <f>6/(0.002*10^-5)</f>
        <v>300000000</v>
      </c>
      <c r="C122" t="s">
        <v>8</v>
      </c>
      <c r="D122">
        <v>6</v>
      </c>
      <c r="E122" s="1">
        <v>1</v>
      </c>
    </row>
    <row r="123" spans="1:5" x14ac:dyDescent="0.2">
      <c r="A123" t="s">
        <v>4</v>
      </c>
      <c r="B123">
        <f>6/(0.002*10^-5)</f>
        <v>300000000</v>
      </c>
      <c r="C123" t="s">
        <v>8</v>
      </c>
      <c r="D123">
        <v>6</v>
      </c>
      <c r="E123" s="1">
        <v>2</v>
      </c>
    </row>
    <row r="124" spans="1:5" x14ac:dyDescent="0.2">
      <c r="A124" t="s">
        <v>4</v>
      </c>
      <c r="B124">
        <f>7/(0.002*10^-5)</f>
        <v>350000000</v>
      </c>
      <c r="C124" t="s">
        <v>8</v>
      </c>
      <c r="D124">
        <v>6</v>
      </c>
      <c r="E124" s="1">
        <v>3</v>
      </c>
    </row>
    <row r="125" spans="1:5" x14ac:dyDescent="0.2">
      <c r="A125" t="s">
        <v>5</v>
      </c>
      <c r="B125">
        <f>6/(0.002*10^-5)</f>
        <v>300000000</v>
      </c>
      <c r="C125" t="s">
        <v>8</v>
      </c>
      <c r="D125">
        <v>6</v>
      </c>
      <c r="E125" s="1">
        <v>1</v>
      </c>
    </row>
    <row r="126" spans="1:5" x14ac:dyDescent="0.2">
      <c r="A126" t="s">
        <v>5</v>
      </c>
      <c r="B126">
        <f>7/(0.002*10^-5)</f>
        <v>350000000</v>
      </c>
      <c r="C126" t="s">
        <v>8</v>
      </c>
      <c r="D126">
        <v>6</v>
      </c>
      <c r="E126" s="1">
        <v>2</v>
      </c>
    </row>
    <row r="127" spans="1:5" x14ac:dyDescent="0.2">
      <c r="A127" t="s">
        <v>5</v>
      </c>
      <c r="B127">
        <f>7/(0.002*10^-5)</f>
        <v>350000000</v>
      </c>
      <c r="C127" t="s">
        <v>8</v>
      </c>
      <c r="D127">
        <v>6</v>
      </c>
      <c r="E127" s="1">
        <v>3</v>
      </c>
    </row>
    <row r="128" spans="1:5" x14ac:dyDescent="0.2">
      <c r="A128" t="s">
        <v>6</v>
      </c>
      <c r="B128">
        <f>5/(0.002*10^-5)</f>
        <v>250000000</v>
      </c>
      <c r="C128" t="s">
        <v>8</v>
      </c>
      <c r="D128">
        <v>6</v>
      </c>
      <c r="E128" s="1">
        <v>1</v>
      </c>
    </row>
    <row r="129" spans="1:5" x14ac:dyDescent="0.2">
      <c r="A129" t="s">
        <v>6</v>
      </c>
      <c r="B129">
        <f>5/(0.002*10^-5)</f>
        <v>250000000</v>
      </c>
      <c r="C129" t="s">
        <v>8</v>
      </c>
      <c r="D129">
        <v>6</v>
      </c>
      <c r="E129" s="1">
        <v>2</v>
      </c>
    </row>
    <row r="130" spans="1:5" x14ac:dyDescent="0.2">
      <c r="A130" t="s">
        <v>6</v>
      </c>
      <c r="B130">
        <f>4/(0.002*10^-5)</f>
        <v>200000000</v>
      </c>
      <c r="C130" t="s">
        <v>8</v>
      </c>
      <c r="D130">
        <v>6</v>
      </c>
      <c r="E130" s="1">
        <v>3</v>
      </c>
    </row>
    <row r="131" spans="1:5" x14ac:dyDescent="0.2">
      <c r="A131" t="s">
        <v>13</v>
      </c>
      <c r="B131">
        <f>3/(0.002*10^-6)</f>
        <v>1500000000</v>
      </c>
      <c r="C131" t="s">
        <v>8</v>
      </c>
      <c r="D131">
        <v>6</v>
      </c>
      <c r="E131" s="1">
        <v>1</v>
      </c>
    </row>
    <row r="132" spans="1:5" x14ac:dyDescent="0.2">
      <c r="A132" t="s">
        <v>13</v>
      </c>
      <c r="B132">
        <f>7/(0.002*10^-6)</f>
        <v>3500000000</v>
      </c>
      <c r="C132" t="s">
        <v>8</v>
      </c>
      <c r="D132">
        <v>6</v>
      </c>
      <c r="E132" s="1">
        <v>2</v>
      </c>
    </row>
    <row r="133" spans="1:5" x14ac:dyDescent="0.2">
      <c r="A133" t="s">
        <v>13</v>
      </c>
      <c r="B133">
        <f>5/(0.002*10^-6)</f>
        <v>2500000000</v>
      </c>
      <c r="C133" t="s">
        <v>8</v>
      </c>
      <c r="D133">
        <v>6</v>
      </c>
      <c r="E133" s="1">
        <v>3</v>
      </c>
    </row>
    <row r="134" spans="1:5" x14ac:dyDescent="0.2">
      <c r="A134" t="s">
        <v>4</v>
      </c>
      <c r="B134">
        <f>2/(0.002*10^-5)</f>
        <v>100000000</v>
      </c>
      <c r="C134" t="s">
        <v>9</v>
      </c>
      <c r="D134">
        <v>6</v>
      </c>
      <c r="E134" s="1">
        <v>1</v>
      </c>
    </row>
    <row r="135" spans="1:5" x14ac:dyDescent="0.2">
      <c r="A135" t="s">
        <v>4</v>
      </c>
      <c r="B135">
        <f>7/(0.002*10^-5)</f>
        <v>350000000</v>
      </c>
      <c r="C135" t="s">
        <v>9</v>
      </c>
      <c r="D135">
        <v>6</v>
      </c>
      <c r="E135" s="1">
        <v>2</v>
      </c>
    </row>
    <row r="136" spans="1:5" x14ac:dyDescent="0.2">
      <c r="A136" t="s">
        <v>4</v>
      </c>
      <c r="B136">
        <f>3/(0.002*10^-5)</f>
        <v>150000000</v>
      </c>
      <c r="C136" t="s">
        <v>9</v>
      </c>
      <c r="D136">
        <v>6</v>
      </c>
      <c r="E136" s="1">
        <v>3</v>
      </c>
    </row>
    <row r="137" spans="1:5" x14ac:dyDescent="0.2">
      <c r="A137" t="s">
        <v>5</v>
      </c>
      <c r="B137">
        <f>8/(0.002*10^-5)</f>
        <v>400000000</v>
      </c>
      <c r="C137" t="s">
        <v>9</v>
      </c>
      <c r="D137">
        <v>6</v>
      </c>
      <c r="E137" s="1">
        <v>1</v>
      </c>
    </row>
    <row r="138" spans="1:5" x14ac:dyDescent="0.2">
      <c r="A138" t="s">
        <v>5</v>
      </c>
      <c r="B138">
        <f>6/(0.002*10^-5)</f>
        <v>300000000</v>
      </c>
      <c r="C138" t="s">
        <v>9</v>
      </c>
      <c r="D138">
        <v>6</v>
      </c>
      <c r="E138" s="1">
        <v>2</v>
      </c>
    </row>
    <row r="139" spans="1:5" x14ac:dyDescent="0.2">
      <c r="A139" t="s">
        <v>5</v>
      </c>
      <c r="B139">
        <f>5/(0.002*10^-5)</f>
        <v>250000000</v>
      </c>
      <c r="C139" t="s">
        <v>9</v>
      </c>
      <c r="D139">
        <v>6</v>
      </c>
      <c r="E139" s="1">
        <v>3</v>
      </c>
    </row>
    <row r="140" spans="1:5" x14ac:dyDescent="0.2">
      <c r="A140" t="s">
        <v>6</v>
      </c>
      <c r="B140">
        <f>5/(0.002*10^-5)</f>
        <v>250000000</v>
      </c>
      <c r="C140" t="s">
        <v>9</v>
      </c>
      <c r="D140">
        <v>6</v>
      </c>
      <c r="E140" s="1">
        <v>1</v>
      </c>
    </row>
    <row r="141" spans="1:5" x14ac:dyDescent="0.2">
      <c r="A141" t="s">
        <v>6</v>
      </c>
      <c r="B141">
        <f>2/(0.002*10^-5)</f>
        <v>100000000</v>
      </c>
      <c r="C141" t="s">
        <v>9</v>
      </c>
      <c r="D141">
        <v>6</v>
      </c>
      <c r="E141" s="1">
        <v>2</v>
      </c>
    </row>
    <row r="142" spans="1:5" x14ac:dyDescent="0.2">
      <c r="A142" t="s">
        <v>6</v>
      </c>
      <c r="B142">
        <f>8/(0.002*10^-5)</f>
        <v>400000000</v>
      </c>
      <c r="C142" t="s">
        <v>9</v>
      </c>
      <c r="D142">
        <v>6</v>
      </c>
      <c r="E142" s="1">
        <v>3</v>
      </c>
    </row>
    <row r="143" spans="1:5" x14ac:dyDescent="0.2">
      <c r="A143" t="s">
        <v>13</v>
      </c>
      <c r="B143">
        <f>2/(0.002*10^-6)</f>
        <v>999999999.99999988</v>
      </c>
      <c r="C143" t="s">
        <v>9</v>
      </c>
      <c r="D143">
        <v>6</v>
      </c>
      <c r="E143" s="1">
        <v>1</v>
      </c>
    </row>
    <row r="144" spans="1:5" x14ac:dyDescent="0.2">
      <c r="A144" t="s">
        <v>13</v>
      </c>
      <c r="B144">
        <f>2/(0.002*10^-6)</f>
        <v>999999999.99999988</v>
      </c>
      <c r="C144" t="s">
        <v>9</v>
      </c>
      <c r="D144">
        <v>6</v>
      </c>
      <c r="E144" s="1">
        <v>2</v>
      </c>
    </row>
    <row r="145" spans="1:5" x14ac:dyDescent="0.2">
      <c r="A145" t="s">
        <v>13</v>
      </c>
      <c r="B145">
        <f>3/(0.002*10^-6)</f>
        <v>1500000000</v>
      </c>
      <c r="C145" t="s">
        <v>9</v>
      </c>
      <c r="D145">
        <v>6</v>
      </c>
      <c r="E145" s="1">
        <v>3</v>
      </c>
    </row>
    <row r="146" spans="1:5" x14ac:dyDescent="0.2">
      <c r="A146" t="s">
        <v>4</v>
      </c>
      <c r="B146">
        <f>1/(0.002*10^-6)</f>
        <v>499999999.99999994</v>
      </c>
      <c r="C146" t="s">
        <v>8</v>
      </c>
      <c r="D146">
        <v>7</v>
      </c>
      <c r="E146" s="1">
        <v>1</v>
      </c>
    </row>
    <row r="147" spans="1:5" x14ac:dyDescent="0.2">
      <c r="A147" t="s">
        <v>4</v>
      </c>
      <c r="B147">
        <f>0/(0.002*10^-6)</f>
        <v>0</v>
      </c>
      <c r="C147" t="s">
        <v>8</v>
      </c>
      <c r="D147">
        <v>7</v>
      </c>
      <c r="E147" s="1">
        <v>2</v>
      </c>
    </row>
    <row r="148" spans="1:5" x14ac:dyDescent="0.2">
      <c r="A148" t="s">
        <v>4</v>
      </c>
      <c r="B148">
        <f>0/(0.002*10^-6)</f>
        <v>0</v>
      </c>
      <c r="C148" t="s">
        <v>8</v>
      </c>
      <c r="D148">
        <v>7</v>
      </c>
      <c r="E148" s="1">
        <v>3</v>
      </c>
    </row>
    <row r="149" spans="1:5" x14ac:dyDescent="0.2">
      <c r="A149" t="s">
        <v>5</v>
      </c>
      <c r="B149">
        <f>0/(0.002*10^-5)</f>
        <v>0</v>
      </c>
      <c r="C149" t="s">
        <v>8</v>
      </c>
      <c r="D149">
        <v>7</v>
      </c>
      <c r="E149" s="1">
        <v>1</v>
      </c>
    </row>
    <row r="150" spans="1:5" x14ac:dyDescent="0.2">
      <c r="A150" t="s">
        <v>5</v>
      </c>
      <c r="B150">
        <f>0/(0.002*10^-5)</f>
        <v>0</v>
      </c>
      <c r="C150" t="s">
        <v>8</v>
      </c>
      <c r="D150">
        <v>7</v>
      </c>
      <c r="E150" s="1">
        <v>2</v>
      </c>
    </row>
    <row r="151" spans="1:5" x14ac:dyDescent="0.2">
      <c r="A151" t="s">
        <v>5</v>
      </c>
      <c r="B151">
        <f>0/(0.002*10^-5)</f>
        <v>0</v>
      </c>
      <c r="C151" t="s">
        <v>8</v>
      </c>
      <c r="D151">
        <v>7</v>
      </c>
      <c r="E151" s="1">
        <v>3</v>
      </c>
    </row>
    <row r="152" spans="1:5" x14ac:dyDescent="0.2">
      <c r="A152" t="s">
        <v>6</v>
      </c>
      <c r="B152">
        <f>2/(0.002*10^-5)</f>
        <v>100000000</v>
      </c>
      <c r="C152" t="s">
        <v>8</v>
      </c>
      <c r="D152">
        <v>7</v>
      </c>
      <c r="E152" s="1">
        <v>1</v>
      </c>
    </row>
    <row r="153" spans="1:5" x14ac:dyDescent="0.2">
      <c r="A153" t="s">
        <v>6</v>
      </c>
      <c r="B153">
        <f>1/(0.002*10^-5)</f>
        <v>50000000</v>
      </c>
      <c r="C153" t="s">
        <v>8</v>
      </c>
      <c r="D153">
        <v>7</v>
      </c>
      <c r="E153" s="1">
        <v>2</v>
      </c>
    </row>
    <row r="154" spans="1:5" x14ac:dyDescent="0.2">
      <c r="A154" t="s">
        <v>6</v>
      </c>
      <c r="B154">
        <f>0/(0.002*10^-5)</f>
        <v>0</v>
      </c>
      <c r="C154" t="s">
        <v>8</v>
      </c>
      <c r="D154">
        <v>7</v>
      </c>
      <c r="E154" s="1">
        <v>3</v>
      </c>
    </row>
    <row r="155" spans="1:5" x14ac:dyDescent="0.2">
      <c r="A155" t="s">
        <v>13</v>
      </c>
      <c r="B155">
        <f>1/(0.002*10^-7)</f>
        <v>5000000000</v>
      </c>
      <c r="C155" t="s">
        <v>8</v>
      </c>
      <c r="D155">
        <v>7</v>
      </c>
      <c r="E155" s="1">
        <v>1</v>
      </c>
    </row>
    <row r="156" spans="1:5" x14ac:dyDescent="0.2">
      <c r="A156" t="s">
        <v>13</v>
      </c>
      <c r="B156">
        <f>1/(0.002*10^-7)</f>
        <v>5000000000</v>
      </c>
      <c r="C156" t="s">
        <v>8</v>
      </c>
      <c r="D156">
        <v>7</v>
      </c>
      <c r="E156" s="1">
        <v>2</v>
      </c>
    </row>
    <row r="157" spans="1:5" x14ac:dyDescent="0.2">
      <c r="A157" t="s">
        <v>13</v>
      </c>
      <c r="B157">
        <f>0/(0.002*10^-7)</f>
        <v>0</v>
      </c>
      <c r="C157" t="s">
        <v>8</v>
      </c>
      <c r="D157">
        <v>7</v>
      </c>
      <c r="E157" s="1">
        <v>3</v>
      </c>
    </row>
    <row r="158" spans="1:5" x14ac:dyDescent="0.2">
      <c r="A158" t="s">
        <v>4</v>
      </c>
      <c r="B158">
        <f>1/(0.002*10^-6)</f>
        <v>499999999.99999994</v>
      </c>
      <c r="C158" t="s">
        <v>9</v>
      </c>
      <c r="D158">
        <v>7</v>
      </c>
      <c r="E158" s="1">
        <v>1</v>
      </c>
    </row>
    <row r="159" spans="1:5" x14ac:dyDescent="0.2">
      <c r="A159" t="s">
        <v>4</v>
      </c>
      <c r="B159">
        <f>1/(0.002*10^-6)</f>
        <v>499999999.99999994</v>
      </c>
      <c r="C159" t="s">
        <v>9</v>
      </c>
      <c r="D159">
        <v>7</v>
      </c>
      <c r="E159" s="1">
        <v>2</v>
      </c>
    </row>
    <row r="160" spans="1:5" x14ac:dyDescent="0.2">
      <c r="A160" t="s">
        <v>4</v>
      </c>
      <c r="B160">
        <f>1/(0.002*10^-6)</f>
        <v>499999999.99999994</v>
      </c>
      <c r="C160" t="s">
        <v>9</v>
      </c>
      <c r="D160">
        <v>7</v>
      </c>
      <c r="E160" s="1">
        <v>3</v>
      </c>
    </row>
    <row r="161" spans="1:5" x14ac:dyDescent="0.2">
      <c r="A161" t="s">
        <v>5</v>
      </c>
      <c r="B161">
        <f>5/(0.002*10^-5)</f>
        <v>250000000</v>
      </c>
      <c r="C161" t="s">
        <v>9</v>
      </c>
      <c r="D161">
        <v>7</v>
      </c>
      <c r="E161" s="1">
        <v>1</v>
      </c>
    </row>
    <row r="162" spans="1:5" x14ac:dyDescent="0.2">
      <c r="A162" t="s">
        <v>5</v>
      </c>
      <c r="B162">
        <f>5/(0.002*10^-5)</f>
        <v>250000000</v>
      </c>
      <c r="C162" t="s">
        <v>9</v>
      </c>
      <c r="D162">
        <v>7</v>
      </c>
      <c r="E162" s="1">
        <v>2</v>
      </c>
    </row>
    <row r="163" spans="1:5" x14ac:dyDescent="0.2">
      <c r="A163" t="s">
        <v>5</v>
      </c>
      <c r="B163">
        <f>9/(0.002*10^-5)</f>
        <v>450000000</v>
      </c>
      <c r="C163" t="s">
        <v>9</v>
      </c>
      <c r="D163">
        <v>7</v>
      </c>
      <c r="E163" s="1">
        <v>3</v>
      </c>
    </row>
    <row r="164" spans="1:5" x14ac:dyDescent="0.2">
      <c r="A164" t="s">
        <v>6</v>
      </c>
      <c r="B164">
        <f>2/(0.002*10^-5)</f>
        <v>100000000</v>
      </c>
      <c r="C164" t="s">
        <v>9</v>
      </c>
      <c r="D164">
        <v>7</v>
      </c>
      <c r="E164" s="1">
        <v>1</v>
      </c>
    </row>
    <row r="165" spans="1:5" x14ac:dyDescent="0.2">
      <c r="A165" t="s">
        <v>6</v>
      </c>
      <c r="B165">
        <f>3/(0.002*10^-5)</f>
        <v>150000000</v>
      </c>
      <c r="C165" t="s">
        <v>9</v>
      </c>
      <c r="D165">
        <v>7</v>
      </c>
      <c r="E165" s="1">
        <v>2</v>
      </c>
    </row>
    <row r="166" spans="1:5" x14ac:dyDescent="0.2">
      <c r="A166" t="s">
        <v>6</v>
      </c>
      <c r="B166">
        <f>5/(0.002*10^-5)</f>
        <v>250000000</v>
      </c>
      <c r="C166" t="s">
        <v>9</v>
      </c>
      <c r="D166">
        <v>7</v>
      </c>
      <c r="E166" s="1">
        <v>3</v>
      </c>
    </row>
    <row r="167" spans="1:5" x14ac:dyDescent="0.2">
      <c r="A167" t="s">
        <v>13</v>
      </c>
      <c r="B167">
        <f>1/(0.002*10^-7)</f>
        <v>5000000000</v>
      </c>
      <c r="C167" t="s">
        <v>9</v>
      </c>
      <c r="D167">
        <v>7</v>
      </c>
      <c r="E167" s="1">
        <v>1</v>
      </c>
    </row>
    <row r="168" spans="1:5" x14ac:dyDescent="0.2">
      <c r="A168" t="s">
        <v>13</v>
      </c>
      <c r="B168">
        <f>1/(0.002*10^-7)</f>
        <v>5000000000</v>
      </c>
      <c r="C168" t="s">
        <v>9</v>
      </c>
      <c r="D168">
        <v>7</v>
      </c>
      <c r="E168" s="1">
        <v>2</v>
      </c>
    </row>
    <row r="169" spans="1:5" x14ac:dyDescent="0.2">
      <c r="A169" t="s">
        <v>13</v>
      </c>
      <c r="B169">
        <f>1/(0.002*10^-7)</f>
        <v>5000000000</v>
      </c>
      <c r="C169" t="s">
        <v>9</v>
      </c>
      <c r="D169">
        <v>7</v>
      </c>
      <c r="E169" s="1">
        <v>3</v>
      </c>
    </row>
    <row r="170" spans="1:5" x14ac:dyDescent="0.2">
      <c r="A170" t="s">
        <v>4</v>
      </c>
      <c r="B170">
        <f>1/(0.002*10^-5)</f>
        <v>50000000</v>
      </c>
      <c r="C170" t="s">
        <v>8</v>
      </c>
      <c r="D170">
        <v>8</v>
      </c>
      <c r="E170" s="1">
        <v>1</v>
      </c>
    </row>
    <row r="171" spans="1:5" x14ac:dyDescent="0.2">
      <c r="A171" t="s">
        <v>4</v>
      </c>
      <c r="B171">
        <f>1/(0.002*10^-5)</f>
        <v>50000000</v>
      </c>
      <c r="C171" t="s">
        <v>8</v>
      </c>
      <c r="D171">
        <v>8</v>
      </c>
      <c r="E171" s="1">
        <v>2</v>
      </c>
    </row>
    <row r="172" spans="1:5" x14ac:dyDescent="0.2">
      <c r="A172" t="s">
        <v>4</v>
      </c>
      <c r="B172">
        <f>0/(0.002*10^-5)</f>
        <v>0</v>
      </c>
      <c r="C172" t="s">
        <v>8</v>
      </c>
      <c r="D172">
        <v>8</v>
      </c>
      <c r="E172" s="1">
        <v>3</v>
      </c>
    </row>
    <row r="173" spans="1:5" x14ac:dyDescent="0.2">
      <c r="A173" t="s">
        <v>5</v>
      </c>
      <c r="B173">
        <f>0/(0.002*10^-5)</f>
        <v>0</v>
      </c>
      <c r="C173" t="s">
        <v>8</v>
      </c>
      <c r="D173">
        <v>8</v>
      </c>
      <c r="E173" s="1">
        <v>1</v>
      </c>
    </row>
    <row r="174" spans="1:5" x14ac:dyDescent="0.2">
      <c r="A174" t="s">
        <v>5</v>
      </c>
      <c r="B174">
        <f>0/(0.002*10^-5)</f>
        <v>0</v>
      </c>
      <c r="C174" t="s">
        <v>8</v>
      </c>
      <c r="D174">
        <v>8</v>
      </c>
      <c r="E174" s="1">
        <v>2</v>
      </c>
    </row>
    <row r="175" spans="1:5" x14ac:dyDescent="0.2">
      <c r="A175" t="s">
        <v>5</v>
      </c>
      <c r="B175">
        <f>0/(0.002*10^-5)</f>
        <v>0</v>
      </c>
      <c r="C175" t="s">
        <v>8</v>
      </c>
      <c r="D175">
        <v>8</v>
      </c>
      <c r="E175" s="1">
        <v>3</v>
      </c>
    </row>
    <row r="176" spans="1:5" x14ac:dyDescent="0.2">
      <c r="A176" t="s">
        <v>6</v>
      </c>
      <c r="B176">
        <f>1/(0.002*10^-5)</f>
        <v>50000000</v>
      </c>
      <c r="C176" t="s">
        <v>8</v>
      </c>
      <c r="D176">
        <v>8</v>
      </c>
      <c r="E176" s="1">
        <v>1</v>
      </c>
    </row>
    <row r="177" spans="1:5" x14ac:dyDescent="0.2">
      <c r="A177" t="s">
        <v>6</v>
      </c>
      <c r="B177">
        <f>1/(0.002*10^-5)</f>
        <v>50000000</v>
      </c>
      <c r="C177" t="s">
        <v>8</v>
      </c>
      <c r="D177">
        <v>8</v>
      </c>
      <c r="E177" s="1">
        <v>2</v>
      </c>
    </row>
    <row r="178" spans="1:5" x14ac:dyDescent="0.2">
      <c r="A178" t="s">
        <v>6</v>
      </c>
      <c r="B178">
        <f>2/(0.002*10^-5)</f>
        <v>100000000</v>
      </c>
      <c r="C178" t="s">
        <v>8</v>
      </c>
      <c r="D178">
        <v>8</v>
      </c>
      <c r="E178" s="1">
        <v>3</v>
      </c>
    </row>
    <row r="179" spans="1:5" x14ac:dyDescent="0.2">
      <c r="A179" t="s">
        <v>13</v>
      </c>
      <c r="B179">
        <f>3/(0.002*10^-6)</f>
        <v>1500000000</v>
      </c>
      <c r="C179" t="s">
        <v>8</v>
      </c>
      <c r="D179">
        <v>8</v>
      </c>
      <c r="E179" s="1">
        <v>1</v>
      </c>
    </row>
    <row r="180" spans="1:5" x14ac:dyDescent="0.2">
      <c r="A180" t="s">
        <v>13</v>
      </c>
      <c r="B180">
        <f>3/(0.002*10^-6)</f>
        <v>1500000000</v>
      </c>
      <c r="C180" t="s">
        <v>8</v>
      </c>
      <c r="D180">
        <v>8</v>
      </c>
      <c r="E180" s="1">
        <v>2</v>
      </c>
    </row>
    <row r="181" spans="1:5" x14ac:dyDescent="0.2">
      <c r="A181" t="s">
        <v>13</v>
      </c>
      <c r="B181">
        <f>4/(0.002*10^-6)</f>
        <v>1999999999.9999998</v>
      </c>
      <c r="C181" t="s">
        <v>8</v>
      </c>
      <c r="D181">
        <v>8</v>
      </c>
      <c r="E181" s="1">
        <v>3</v>
      </c>
    </row>
    <row r="182" spans="1:5" x14ac:dyDescent="0.2">
      <c r="A182" t="s">
        <v>4</v>
      </c>
      <c r="B182">
        <f>7/(0.002*10^-5)</f>
        <v>350000000</v>
      </c>
      <c r="C182" t="s">
        <v>9</v>
      </c>
      <c r="D182">
        <v>8</v>
      </c>
      <c r="E182" s="1">
        <v>1</v>
      </c>
    </row>
    <row r="183" spans="1:5" x14ac:dyDescent="0.2">
      <c r="A183" t="s">
        <v>4</v>
      </c>
      <c r="B183">
        <f>3/(0.002*10^-5)</f>
        <v>150000000</v>
      </c>
      <c r="C183" t="s">
        <v>9</v>
      </c>
      <c r="D183">
        <v>8</v>
      </c>
      <c r="E183" s="1">
        <v>2</v>
      </c>
    </row>
    <row r="184" spans="1:5" x14ac:dyDescent="0.2">
      <c r="A184" t="s">
        <v>4</v>
      </c>
      <c r="B184">
        <f>5/(0.002*10^-5)</f>
        <v>250000000</v>
      </c>
      <c r="C184" t="s">
        <v>9</v>
      </c>
      <c r="D184">
        <v>8</v>
      </c>
      <c r="E184" s="1">
        <v>3</v>
      </c>
    </row>
    <row r="185" spans="1:5" x14ac:dyDescent="0.2">
      <c r="A185" t="s">
        <v>5</v>
      </c>
      <c r="B185">
        <f>5/(0.002*10^-5)</f>
        <v>250000000</v>
      </c>
      <c r="C185" t="s">
        <v>9</v>
      </c>
      <c r="D185">
        <v>8</v>
      </c>
      <c r="E185" s="1">
        <v>1</v>
      </c>
    </row>
    <row r="186" spans="1:5" x14ac:dyDescent="0.2">
      <c r="A186" t="s">
        <v>5</v>
      </c>
      <c r="B186">
        <f>5/(0.002*10^-5)</f>
        <v>250000000</v>
      </c>
      <c r="C186" t="s">
        <v>9</v>
      </c>
      <c r="D186">
        <v>8</v>
      </c>
      <c r="E186" s="1">
        <v>2</v>
      </c>
    </row>
    <row r="187" spans="1:5" x14ac:dyDescent="0.2">
      <c r="A187" t="s">
        <v>5</v>
      </c>
      <c r="B187">
        <f>5/(0.002*10^-5)</f>
        <v>250000000</v>
      </c>
      <c r="C187" t="s">
        <v>9</v>
      </c>
      <c r="D187">
        <v>8</v>
      </c>
      <c r="E187" s="1">
        <v>3</v>
      </c>
    </row>
    <row r="188" spans="1:5" x14ac:dyDescent="0.2">
      <c r="A188" t="s">
        <v>6</v>
      </c>
      <c r="B188">
        <f>3/(0.002*10^-5)</f>
        <v>150000000</v>
      </c>
      <c r="C188" t="s">
        <v>9</v>
      </c>
      <c r="D188">
        <v>8</v>
      </c>
      <c r="E188" s="1">
        <v>1</v>
      </c>
    </row>
    <row r="189" spans="1:5" x14ac:dyDescent="0.2">
      <c r="A189" t="s">
        <v>6</v>
      </c>
      <c r="B189">
        <f>6/(0.002*10^-5)</f>
        <v>300000000</v>
      </c>
      <c r="C189" t="s">
        <v>9</v>
      </c>
      <c r="D189">
        <v>8</v>
      </c>
      <c r="E189" s="1">
        <v>2</v>
      </c>
    </row>
    <row r="190" spans="1:5" x14ac:dyDescent="0.2">
      <c r="A190" t="s">
        <v>6</v>
      </c>
      <c r="B190">
        <f>3/(0.002*10^-5)</f>
        <v>150000000</v>
      </c>
      <c r="C190" t="s">
        <v>9</v>
      </c>
      <c r="D190">
        <v>8</v>
      </c>
      <c r="E190" s="1">
        <v>3</v>
      </c>
    </row>
    <row r="191" spans="1:5" x14ac:dyDescent="0.2">
      <c r="A191" t="s">
        <v>13</v>
      </c>
      <c r="B191">
        <f>0/(0.002*10^-6)</f>
        <v>0</v>
      </c>
      <c r="C191" t="s">
        <v>9</v>
      </c>
      <c r="D191">
        <v>8</v>
      </c>
      <c r="E191" s="1">
        <v>1</v>
      </c>
    </row>
    <row r="192" spans="1:5" x14ac:dyDescent="0.2">
      <c r="A192" t="s">
        <v>13</v>
      </c>
      <c r="B192">
        <f>2/(0.002*10^-6)</f>
        <v>999999999.99999988</v>
      </c>
      <c r="C192" t="s">
        <v>9</v>
      </c>
      <c r="D192">
        <v>8</v>
      </c>
      <c r="E192" s="1">
        <v>2</v>
      </c>
    </row>
    <row r="193" spans="1:5" x14ac:dyDescent="0.2">
      <c r="A193" t="s">
        <v>13</v>
      </c>
      <c r="B193">
        <f>3/(0.002*10^-6)</f>
        <v>1500000000</v>
      </c>
      <c r="C193" t="s">
        <v>9</v>
      </c>
      <c r="D193">
        <v>8</v>
      </c>
      <c r="E193" s="1">
        <v>3</v>
      </c>
    </row>
    <row r="194" spans="1:5" x14ac:dyDescent="0.2">
      <c r="A194" t="s">
        <v>4</v>
      </c>
      <c r="B194">
        <f>1/(0.002*10^-7)</f>
        <v>5000000000</v>
      </c>
      <c r="C194" t="s">
        <v>8</v>
      </c>
      <c r="D194">
        <v>9</v>
      </c>
      <c r="E194" s="1">
        <v>1</v>
      </c>
    </row>
    <row r="195" spans="1:5" x14ac:dyDescent="0.2">
      <c r="A195" t="s">
        <v>4</v>
      </c>
      <c r="B195">
        <f>1/(0.002*10^-7)</f>
        <v>5000000000</v>
      </c>
      <c r="C195" t="s">
        <v>8</v>
      </c>
      <c r="D195">
        <v>9</v>
      </c>
      <c r="E195" s="1">
        <v>2</v>
      </c>
    </row>
    <row r="196" spans="1:5" x14ac:dyDescent="0.2">
      <c r="A196" t="s">
        <v>4</v>
      </c>
      <c r="B196">
        <f>0/(0.002*10^-7)</f>
        <v>0</v>
      </c>
      <c r="C196" t="s">
        <v>8</v>
      </c>
      <c r="D196">
        <v>9</v>
      </c>
      <c r="E196" s="1">
        <v>3</v>
      </c>
    </row>
    <row r="197" spans="1:5" x14ac:dyDescent="0.2">
      <c r="A197" t="s">
        <v>5</v>
      </c>
      <c r="B197">
        <f>1/(0.002*10^-6)</f>
        <v>499999999.99999994</v>
      </c>
      <c r="C197" t="s">
        <v>8</v>
      </c>
      <c r="D197">
        <v>9</v>
      </c>
      <c r="E197" s="1">
        <v>1</v>
      </c>
    </row>
    <row r="198" spans="1:5" x14ac:dyDescent="0.2">
      <c r="A198" t="s">
        <v>5</v>
      </c>
      <c r="B198">
        <f>0/(0.002*10^-6)</f>
        <v>0</v>
      </c>
      <c r="C198" t="s">
        <v>8</v>
      </c>
      <c r="D198">
        <v>9</v>
      </c>
      <c r="E198" s="1">
        <v>2</v>
      </c>
    </row>
    <row r="199" spans="1:5" x14ac:dyDescent="0.2">
      <c r="A199" t="s">
        <v>5</v>
      </c>
      <c r="B199">
        <f>1/(0.002*10^-6)</f>
        <v>499999999.99999994</v>
      </c>
      <c r="C199" t="s">
        <v>8</v>
      </c>
      <c r="D199">
        <v>9</v>
      </c>
      <c r="E199" s="1">
        <v>3</v>
      </c>
    </row>
    <row r="200" spans="1:5" x14ac:dyDescent="0.2">
      <c r="A200" t="s">
        <v>6</v>
      </c>
      <c r="B200">
        <f>1/(0.002*10^-6)</f>
        <v>499999999.99999994</v>
      </c>
      <c r="C200" t="s">
        <v>8</v>
      </c>
      <c r="D200">
        <v>9</v>
      </c>
      <c r="E200" s="1">
        <v>1</v>
      </c>
    </row>
    <row r="201" spans="1:5" x14ac:dyDescent="0.2">
      <c r="A201" t="s">
        <v>6</v>
      </c>
      <c r="B201">
        <f>1/(0.002*10^-6)</f>
        <v>499999999.99999994</v>
      </c>
      <c r="C201" t="s">
        <v>8</v>
      </c>
      <c r="D201">
        <v>9</v>
      </c>
      <c r="E201" s="1">
        <v>2</v>
      </c>
    </row>
    <row r="202" spans="1:5" x14ac:dyDescent="0.2">
      <c r="A202" t="s">
        <v>6</v>
      </c>
      <c r="B202">
        <f>1/(0.002*10^-6)</f>
        <v>499999999.99999994</v>
      </c>
      <c r="C202" t="s">
        <v>8</v>
      </c>
      <c r="D202">
        <v>9</v>
      </c>
      <c r="E202" s="1">
        <v>3</v>
      </c>
    </row>
    <row r="203" spans="1:5" x14ac:dyDescent="0.2">
      <c r="A203" t="s">
        <v>13</v>
      </c>
      <c r="B203">
        <f>1/(0.002*10^-7)</f>
        <v>5000000000</v>
      </c>
      <c r="C203" t="s">
        <v>8</v>
      </c>
      <c r="D203">
        <v>9</v>
      </c>
      <c r="E203" s="1">
        <v>1</v>
      </c>
    </row>
    <row r="204" spans="1:5" x14ac:dyDescent="0.2">
      <c r="A204" t="s">
        <v>13</v>
      </c>
      <c r="B204">
        <f>2/(0.002*10^-7)</f>
        <v>10000000000</v>
      </c>
      <c r="C204" t="s">
        <v>8</v>
      </c>
      <c r="D204">
        <v>9</v>
      </c>
      <c r="E204" s="1">
        <v>2</v>
      </c>
    </row>
    <row r="205" spans="1:5" x14ac:dyDescent="0.2">
      <c r="A205" t="s">
        <v>13</v>
      </c>
      <c r="B205">
        <f>0/(0.002*10^-7)</f>
        <v>0</v>
      </c>
      <c r="C205" t="s">
        <v>8</v>
      </c>
      <c r="D205">
        <v>9</v>
      </c>
      <c r="E205" s="1">
        <v>3</v>
      </c>
    </row>
    <row r="206" spans="1:5" x14ac:dyDescent="0.2">
      <c r="A206" t="s">
        <v>4</v>
      </c>
      <c r="B206">
        <f>1/(0.002*10^-7)</f>
        <v>5000000000</v>
      </c>
      <c r="C206" t="s">
        <v>9</v>
      </c>
      <c r="D206">
        <v>9</v>
      </c>
      <c r="E206" s="1">
        <v>1</v>
      </c>
    </row>
    <row r="207" spans="1:5" x14ac:dyDescent="0.2">
      <c r="A207" t="s">
        <v>4</v>
      </c>
      <c r="B207">
        <f>2/(0.002*10^-7)</f>
        <v>10000000000</v>
      </c>
      <c r="C207" t="s">
        <v>9</v>
      </c>
      <c r="D207">
        <v>9</v>
      </c>
      <c r="E207" s="1">
        <v>2</v>
      </c>
    </row>
    <row r="208" spans="1:5" x14ac:dyDescent="0.2">
      <c r="A208" t="s">
        <v>4</v>
      </c>
      <c r="B208">
        <f>2/(0.002*10^-7)</f>
        <v>10000000000</v>
      </c>
      <c r="C208" t="s">
        <v>9</v>
      </c>
      <c r="D208">
        <v>9</v>
      </c>
      <c r="E208" s="1">
        <v>3</v>
      </c>
    </row>
    <row r="209" spans="1:5" x14ac:dyDescent="0.2">
      <c r="A209" t="s">
        <v>5</v>
      </c>
      <c r="B209">
        <f>2/(0.002*10^-6)</f>
        <v>999999999.99999988</v>
      </c>
      <c r="C209" t="s">
        <v>9</v>
      </c>
      <c r="D209">
        <v>9</v>
      </c>
      <c r="E209" s="1">
        <v>1</v>
      </c>
    </row>
    <row r="210" spans="1:5" x14ac:dyDescent="0.2">
      <c r="A210" t="s">
        <v>5</v>
      </c>
      <c r="B210">
        <f>4/(0.002*10^-6)</f>
        <v>1999999999.9999998</v>
      </c>
      <c r="C210" t="s">
        <v>9</v>
      </c>
      <c r="D210">
        <v>9</v>
      </c>
      <c r="E210" s="1">
        <v>2</v>
      </c>
    </row>
    <row r="211" spans="1:5" x14ac:dyDescent="0.2">
      <c r="A211" t="s">
        <v>5</v>
      </c>
      <c r="B211">
        <f>2/(0.002*10^-6)</f>
        <v>999999999.99999988</v>
      </c>
      <c r="C211" t="s">
        <v>9</v>
      </c>
      <c r="D211">
        <v>9</v>
      </c>
      <c r="E211" s="1">
        <v>3</v>
      </c>
    </row>
    <row r="212" spans="1:5" x14ac:dyDescent="0.2">
      <c r="A212" t="s">
        <v>6</v>
      </c>
      <c r="B212">
        <f>1/(0.002*10^-6)</f>
        <v>499999999.99999994</v>
      </c>
      <c r="C212" t="s">
        <v>9</v>
      </c>
      <c r="D212">
        <v>9</v>
      </c>
      <c r="E212" s="1">
        <v>1</v>
      </c>
    </row>
    <row r="213" spans="1:5" x14ac:dyDescent="0.2">
      <c r="A213" t="s">
        <v>6</v>
      </c>
      <c r="B213">
        <f>3/(0.002*10^-6)</f>
        <v>1500000000</v>
      </c>
      <c r="C213" t="s">
        <v>9</v>
      </c>
      <c r="D213">
        <v>9</v>
      </c>
      <c r="E213" s="1">
        <v>2</v>
      </c>
    </row>
    <row r="214" spans="1:5" x14ac:dyDescent="0.2">
      <c r="A214" t="s">
        <v>6</v>
      </c>
      <c r="B214">
        <f>1/(0.002*10^-6)</f>
        <v>499999999.99999994</v>
      </c>
      <c r="C214" t="s">
        <v>9</v>
      </c>
      <c r="D214">
        <v>9</v>
      </c>
      <c r="E214" s="1">
        <v>3</v>
      </c>
    </row>
    <row r="215" spans="1:5" x14ac:dyDescent="0.2">
      <c r="A215" t="s">
        <v>13</v>
      </c>
      <c r="B215">
        <f>1/(0.002*10^-7)</f>
        <v>5000000000</v>
      </c>
      <c r="C215" t="s">
        <v>9</v>
      </c>
      <c r="D215">
        <v>9</v>
      </c>
      <c r="E215" s="1">
        <v>1</v>
      </c>
    </row>
    <row r="216" spans="1:5" x14ac:dyDescent="0.2">
      <c r="A216" t="s">
        <v>13</v>
      </c>
      <c r="B216">
        <f>2/(0.002*10^-7)</f>
        <v>10000000000</v>
      </c>
      <c r="C216" t="s">
        <v>9</v>
      </c>
      <c r="D216">
        <v>9</v>
      </c>
      <c r="E216" s="1">
        <v>2</v>
      </c>
    </row>
    <row r="217" spans="1:5" x14ac:dyDescent="0.2">
      <c r="A217" t="s">
        <v>13</v>
      </c>
      <c r="B217">
        <f>2/(0.002*10^-7)</f>
        <v>10000000000</v>
      </c>
      <c r="C217" t="s">
        <v>9</v>
      </c>
      <c r="D217">
        <v>9</v>
      </c>
      <c r="E217" s="1">
        <v>3</v>
      </c>
    </row>
    <row r="218" spans="1:5" x14ac:dyDescent="0.2">
      <c r="A218" t="s">
        <v>4</v>
      </c>
      <c r="B218">
        <f>2/(0.002*10^-6)</f>
        <v>999999999.99999988</v>
      </c>
      <c r="C218" t="s">
        <v>8</v>
      </c>
      <c r="D218">
        <v>10</v>
      </c>
      <c r="E218" s="1">
        <v>1</v>
      </c>
    </row>
    <row r="219" spans="1:5" x14ac:dyDescent="0.2">
      <c r="A219" t="s">
        <v>4</v>
      </c>
      <c r="B219">
        <f>0/(0.002*10^-6)</f>
        <v>0</v>
      </c>
      <c r="C219" t="s">
        <v>8</v>
      </c>
      <c r="D219">
        <v>10</v>
      </c>
      <c r="E219" s="1">
        <v>2</v>
      </c>
    </row>
    <row r="220" spans="1:5" x14ac:dyDescent="0.2">
      <c r="A220" t="s">
        <v>4</v>
      </c>
      <c r="B220">
        <f>0/(0.002*10^-6)</f>
        <v>0</v>
      </c>
      <c r="C220" t="s">
        <v>8</v>
      </c>
      <c r="D220">
        <v>10</v>
      </c>
      <c r="E220" s="1">
        <v>3</v>
      </c>
    </row>
    <row r="221" spans="1:5" x14ac:dyDescent="0.2">
      <c r="A221" t="s">
        <v>5</v>
      </c>
      <c r="B221">
        <f>2/(0.002*10^-6)</f>
        <v>999999999.99999988</v>
      </c>
      <c r="C221" t="s">
        <v>8</v>
      </c>
      <c r="D221">
        <v>10</v>
      </c>
      <c r="E221" s="1">
        <v>1</v>
      </c>
    </row>
    <row r="222" spans="1:5" x14ac:dyDescent="0.2">
      <c r="A222" t="s">
        <v>5</v>
      </c>
      <c r="B222">
        <f>0/(0.002*10^-6)</f>
        <v>0</v>
      </c>
      <c r="C222" t="s">
        <v>8</v>
      </c>
      <c r="D222">
        <v>10</v>
      </c>
      <c r="E222" s="1">
        <v>2</v>
      </c>
    </row>
    <row r="223" spans="1:5" x14ac:dyDescent="0.2">
      <c r="A223" t="s">
        <v>5</v>
      </c>
      <c r="B223">
        <f>1/(0.002*10^-6)</f>
        <v>499999999.99999994</v>
      </c>
      <c r="C223" t="s">
        <v>8</v>
      </c>
      <c r="D223">
        <v>10</v>
      </c>
      <c r="E223" s="1">
        <v>3</v>
      </c>
    </row>
    <row r="224" spans="1:5" x14ac:dyDescent="0.2">
      <c r="A224" t="s">
        <v>6</v>
      </c>
      <c r="B224">
        <f>2/(0.002*10^-6)</f>
        <v>999999999.99999988</v>
      </c>
      <c r="C224" t="s">
        <v>8</v>
      </c>
      <c r="D224">
        <v>10</v>
      </c>
      <c r="E224" s="1">
        <v>1</v>
      </c>
    </row>
    <row r="225" spans="1:5" x14ac:dyDescent="0.2">
      <c r="A225" t="s">
        <v>6</v>
      </c>
      <c r="B225">
        <f>1/(0.002*10^-6)</f>
        <v>499999999.99999994</v>
      </c>
      <c r="C225" t="s">
        <v>8</v>
      </c>
      <c r="D225">
        <v>10</v>
      </c>
      <c r="E225" s="1">
        <v>2</v>
      </c>
    </row>
    <row r="226" spans="1:5" x14ac:dyDescent="0.2">
      <c r="A226" t="s">
        <v>6</v>
      </c>
      <c r="B226">
        <f>0/(0.002*10^-6)</f>
        <v>0</v>
      </c>
      <c r="C226" t="s">
        <v>8</v>
      </c>
      <c r="D226">
        <v>10</v>
      </c>
      <c r="E226" s="1">
        <v>3</v>
      </c>
    </row>
    <row r="227" spans="1:5" x14ac:dyDescent="0.2">
      <c r="A227" t="s">
        <v>13</v>
      </c>
      <c r="B227">
        <f>1/(0.002*10^-6)</f>
        <v>499999999.99999994</v>
      </c>
      <c r="C227" t="s">
        <v>8</v>
      </c>
      <c r="D227">
        <v>10</v>
      </c>
      <c r="E227" s="1">
        <v>1</v>
      </c>
    </row>
    <row r="228" spans="1:5" x14ac:dyDescent="0.2">
      <c r="A228" t="s">
        <v>13</v>
      </c>
      <c r="B228">
        <f>2/(0.002*10^-6)</f>
        <v>999999999.99999988</v>
      </c>
      <c r="C228" t="s">
        <v>8</v>
      </c>
      <c r="D228">
        <v>10</v>
      </c>
      <c r="E228" s="1">
        <v>2</v>
      </c>
    </row>
    <row r="229" spans="1:5" x14ac:dyDescent="0.2">
      <c r="A229" t="s">
        <v>13</v>
      </c>
      <c r="B229">
        <f>1/(0.002*10^-6)</f>
        <v>499999999.99999994</v>
      </c>
      <c r="C229" t="s">
        <v>8</v>
      </c>
      <c r="D229">
        <v>10</v>
      </c>
      <c r="E229" s="1">
        <v>3</v>
      </c>
    </row>
    <row r="230" spans="1:5" x14ac:dyDescent="0.2">
      <c r="A230" t="s">
        <v>4</v>
      </c>
      <c r="B230">
        <f>0/(0.002*10^-6)</f>
        <v>0</v>
      </c>
      <c r="C230" t="s">
        <v>9</v>
      </c>
      <c r="D230">
        <v>10</v>
      </c>
      <c r="E230" s="1">
        <v>1</v>
      </c>
    </row>
    <row r="231" spans="1:5" x14ac:dyDescent="0.2">
      <c r="A231" t="s">
        <v>4</v>
      </c>
      <c r="B231">
        <f>2/(0.002*10^-6)</f>
        <v>999999999.99999988</v>
      </c>
      <c r="C231" t="s">
        <v>9</v>
      </c>
      <c r="D231">
        <v>10</v>
      </c>
      <c r="E231" s="1">
        <v>2</v>
      </c>
    </row>
    <row r="232" spans="1:5" x14ac:dyDescent="0.2">
      <c r="A232" t="s">
        <v>4</v>
      </c>
      <c r="B232">
        <f>1/(0.002*10^-6)</f>
        <v>499999999.99999994</v>
      </c>
      <c r="C232" t="s">
        <v>9</v>
      </c>
      <c r="D232">
        <v>10</v>
      </c>
      <c r="E232" s="1">
        <v>3</v>
      </c>
    </row>
    <row r="233" spans="1:5" x14ac:dyDescent="0.2">
      <c r="A233" t="s">
        <v>5</v>
      </c>
      <c r="B233">
        <f>0/(0.002*10^-6)</f>
        <v>0</v>
      </c>
      <c r="C233" t="s">
        <v>9</v>
      </c>
      <c r="D233">
        <v>10</v>
      </c>
      <c r="E233" s="1">
        <v>1</v>
      </c>
    </row>
    <row r="234" spans="1:5" x14ac:dyDescent="0.2">
      <c r="A234" t="s">
        <v>5</v>
      </c>
      <c r="B234">
        <f>1/(0.002*10^-6)</f>
        <v>499999999.99999994</v>
      </c>
      <c r="C234" t="s">
        <v>9</v>
      </c>
      <c r="D234">
        <v>10</v>
      </c>
      <c r="E234" s="1">
        <v>2</v>
      </c>
    </row>
    <row r="235" spans="1:5" x14ac:dyDescent="0.2">
      <c r="A235" t="s">
        <v>5</v>
      </c>
      <c r="B235">
        <f>1/(0.002*10^-6)</f>
        <v>499999999.99999994</v>
      </c>
      <c r="C235" t="s">
        <v>9</v>
      </c>
      <c r="D235">
        <v>10</v>
      </c>
      <c r="E235" s="1">
        <v>3</v>
      </c>
    </row>
    <row r="236" spans="1:5" x14ac:dyDescent="0.2">
      <c r="A236" t="s">
        <v>6</v>
      </c>
      <c r="B236">
        <f>4/(0.002*10^-6)</f>
        <v>1999999999.9999998</v>
      </c>
      <c r="C236" t="s">
        <v>9</v>
      </c>
      <c r="D236">
        <v>10</v>
      </c>
      <c r="E236" s="1">
        <v>1</v>
      </c>
    </row>
    <row r="237" spans="1:5" x14ac:dyDescent="0.2">
      <c r="A237" t="s">
        <v>6</v>
      </c>
      <c r="B237">
        <f>2/(0.002*10^-6)</f>
        <v>999999999.99999988</v>
      </c>
      <c r="C237" t="s">
        <v>9</v>
      </c>
      <c r="D237">
        <v>10</v>
      </c>
      <c r="E237" s="1">
        <v>2</v>
      </c>
    </row>
    <row r="238" spans="1:5" x14ac:dyDescent="0.2">
      <c r="A238" t="s">
        <v>6</v>
      </c>
      <c r="B238">
        <f>2/(0.002*10^-6)</f>
        <v>999999999.99999988</v>
      </c>
      <c r="C238" t="s">
        <v>9</v>
      </c>
      <c r="D238">
        <v>10</v>
      </c>
      <c r="E238" s="1">
        <v>3</v>
      </c>
    </row>
    <row r="239" spans="1:5" x14ac:dyDescent="0.2">
      <c r="A239" t="s">
        <v>13</v>
      </c>
      <c r="B239">
        <f>1/(0.002*10^-6)</f>
        <v>499999999.99999994</v>
      </c>
      <c r="C239" t="s">
        <v>9</v>
      </c>
      <c r="D239">
        <v>10</v>
      </c>
      <c r="E239" s="1">
        <v>1</v>
      </c>
    </row>
    <row r="240" spans="1:5" x14ac:dyDescent="0.2">
      <c r="A240" t="s">
        <v>13</v>
      </c>
      <c r="B240">
        <f>1/(0.002*10^-6)</f>
        <v>499999999.99999994</v>
      </c>
      <c r="C240" t="s">
        <v>9</v>
      </c>
      <c r="D240">
        <v>10</v>
      </c>
      <c r="E240" s="1">
        <v>2</v>
      </c>
    </row>
    <row r="241" spans="1:5" x14ac:dyDescent="0.2">
      <c r="A241" t="s">
        <v>13</v>
      </c>
      <c r="B241">
        <f>1/(0.002*10^-6)</f>
        <v>499999999.99999994</v>
      </c>
      <c r="C241" t="s">
        <v>9</v>
      </c>
      <c r="D241">
        <v>10</v>
      </c>
      <c r="E241" s="1">
        <v>3</v>
      </c>
    </row>
    <row r="242" spans="1:5" x14ac:dyDescent="0.2">
      <c r="E242" s="1"/>
    </row>
    <row r="243" spans="1:5" x14ac:dyDescent="0.2">
      <c r="E243" s="1"/>
    </row>
    <row r="244" spans="1:5" x14ac:dyDescent="0.2">
      <c r="E24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17267-FE6C-E24F-8CDD-1950032DEE99}">
  <dimension ref="A1:E81"/>
  <sheetViews>
    <sheetView workbookViewId="0">
      <selection sqref="A1:E81"/>
    </sheetView>
  </sheetViews>
  <sheetFormatPr baseColWidth="10" defaultRowHeight="16" x14ac:dyDescent="0.2"/>
  <sheetData>
    <row r="1" spans="1:5" x14ac:dyDescent="0.2">
      <c r="A1" t="s">
        <v>0</v>
      </c>
      <c r="B1" t="s">
        <v>3</v>
      </c>
      <c r="C1" t="s">
        <v>2</v>
      </c>
      <c r="D1" t="s">
        <v>10</v>
      </c>
      <c r="E1" t="s">
        <v>11</v>
      </c>
    </row>
    <row r="2" spans="1:5" x14ac:dyDescent="0.2">
      <c r="A2" t="s">
        <v>4</v>
      </c>
      <c r="B2">
        <v>1</v>
      </c>
      <c r="C2" t="s">
        <v>8</v>
      </c>
      <c r="D2">
        <v>3333333.3333333335</v>
      </c>
      <c r="E2">
        <v>288675.13459481287</v>
      </c>
    </row>
    <row r="3" spans="1:5" x14ac:dyDescent="0.2">
      <c r="A3" t="s">
        <v>5</v>
      </c>
      <c r="B3">
        <v>1</v>
      </c>
      <c r="C3" t="s">
        <v>8</v>
      </c>
      <c r="D3">
        <v>150000</v>
      </c>
      <c r="E3">
        <v>49999.999999999927</v>
      </c>
    </row>
    <row r="4" spans="1:5" x14ac:dyDescent="0.2">
      <c r="A4" t="s">
        <v>6</v>
      </c>
      <c r="B4">
        <v>1</v>
      </c>
      <c r="C4" t="s">
        <v>8</v>
      </c>
      <c r="D4">
        <v>2500000</v>
      </c>
      <c r="E4">
        <v>2645751.3110645907</v>
      </c>
    </row>
    <row r="5" spans="1:5" x14ac:dyDescent="0.2">
      <c r="A5" t="s">
        <v>13</v>
      </c>
      <c r="B5">
        <v>1</v>
      </c>
      <c r="C5" t="s">
        <v>8</v>
      </c>
      <c r="D5">
        <v>1166666666.6666667</v>
      </c>
      <c r="E5">
        <v>288675134.59481275</v>
      </c>
    </row>
    <row r="6" spans="1:5" x14ac:dyDescent="0.2">
      <c r="A6" t="s">
        <v>4</v>
      </c>
      <c r="B6">
        <v>1</v>
      </c>
      <c r="C6" t="s">
        <v>9</v>
      </c>
      <c r="D6">
        <v>500000</v>
      </c>
      <c r="E6">
        <v>0</v>
      </c>
    </row>
    <row r="7" spans="1:5" x14ac:dyDescent="0.2">
      <c r="A7" t="s">
        <v>5</v>
      </c>
      <c r="B7">
        <v>1</v>
      </c>
      <c r="C7" t="s">
        <v>9</v>
      </c>
      <c r="D7">
        <v>33333.333333333328</v>
      </c>
      <c r="E7">
        <v>57735.026918962569</v>
      </c>
    </row>
    <row r="8" spans="1:5" x14ac:dyDescent="0.2">
      <c r="A8" t="s">
        <v>6</v>
      </c>
      <c r="B8">
        <v>1</v>
      </c>
      <c r="C8" t="s">
        <v>9</v>
      </c>
      <c r="D8">
        <v>500000</v>
      </c>
      <c r="E8">
        <v>500000</v>
      </c>
    </row>
    <row r="9" spans="1:5" x14ac:dyDescent="0.2">
      <c r="A9" t="s">
        <v>13</v>
      </c>
      <c r="B9">
        <v>1</v>
      </c>
      <c r="C9" t="s">
        <v>9</v>
      </c>
      <c r="D9">
        <v>1000000000</v>
      </c>
      <c r="E9">
        <v>1322875655.5322952</v>
      </c>
    </row>
    <row r="10" spans="1:5" x14ac:dyDescent="0.2">
      <c r="A10" t="s">
        <v>4</v>
      </c>
      <c r="B10">
        <v>2</v>
      </c>
      <c r="C10" t="s">
        <v>8</v>
      </c>
      <c r="D10">
        <v>50000000</v>
      </c>
      <c r="E10">
        <v>50000000</v>
      </c>
    </row>
    <row r="11" spans="1:5" x14ac:dyDescent="0.2">
      <c r="A11" t="s">
        <v>5</v>
      </c>
      <c r="B11">
        <v>2</v>
      </c>
      <c r="C11" t="s">
        <v>8</v>
      </c>
      <c r="D11">
        <v>13333333.333333334</v>
      </c>
      <c r="E11">
        <v>5773502.6918962589</v>
      </c>
    </row>
    <row r="12" spans="1:5" x14ac:dyDescent="0.2">
      <c r="A12" t="s">
        <v>6</v>
      </c>
      <c r="B12">
        <v>2</v>
      </c>
      <c r="C12" t="s">
        <v>8</v>
      </c>
      <c r="D12">
        <v>18333333.333333332</v>
      </c>
      <c r="E12">
        <v>2886751.3459481252</v>
      </c>
    </row>
    <row r="13" spans="1:5" x14ac:dyDescent="0.2">
      <c r="A13" t="s">
        <v>13</v>
      </c>
      <c r="B13">
        <v>2</v>
      </c>
      <c r="C13" t="s">
        <v>8</v>
      </c>
      <c r="D13">
        <v>1333333333.3333333</v>
      </c>
      <c r="E13">
        <v>577350269.18962586</v>
      </c>
    </row>
    <row r="14" spans="1:5" x14ac:dyDescent="0.2">
      <c r="A14" t="s">
        <v>4</v>
      </c>
      <c r="B14">
        <v>2</v>
      </c>
      <c r="C14" t="s">
        <v>9</v>
      </c>
      <c r="D14">
        <v>183333333.33333334</v>
      </c>
      <c r="E14">
        <v>104083299.97330666</v>
      </c>
    </row>
    <row r="15" spans="1:5" x14ac:dyDescent="0.2">
      <c r="A15" t="s">
        <v>5</v>
      </c>
      <c r="B15">
        <v>2</v>
      </c>
      <c r="C15" t="s">
        <v>9</v>
      </c>
      <c r="D15">
        <v>21666666.666666664</v>
      </c>
      <c r="E15">
        <v>10408329.99733066</v>
      </c>
    </row>
    <row r="16" spans="1:5" x14ac:dyDescent="0.2">
      <c r="A16" t="s">
        <v>6</v>
      </c>
      <c r="B16">
        <v>2</v>
      </c>
      <c r="C16" t="s">
        <v>9</v>
      </c>
      <c r="D16">
        <v>20000000</v>
      </c>
      <c r="E16">
        <v>0</v>
      </c>
    </row>
    <row r="17" spans="1:5" x14ac:dyDescent="0.2">
      <c r="A17" t="s">
        <v>13</v>
      </c>
      <c r="B17">
        <v>2</v>
      </c>
      <c r="C17" t="s">
        <v>9</v>
      </c>
      <c r="D17">
        <v>999999999.99999988</v>
      </c>
      <c r="E17">
        <v>866025403.78443861</v>
      </c>
    </row>
    <row r="18" spans="1:5" x14ac:dyDescent="0.2">
      <c r="A18" t="s">
        <v>4</v>
      </c>
      <c r="B18">
        <v>3</v>
      </c>
      <c r="C18" t="s">
        <v>8</v>
      </c>
      <c r="D18">
        <v>1000000000</v>
      </c>
      <c r="E18">
        <v>500000000</v>
      </c>
    </row>
    <row r="19" spans="1:5" x14ac:dyDescent="0.2">
      <c r="A19" t="s">
        <v>5</v>
      </c>
      <c r="B19">
        <v>3</v>
      </c>
      <c r="C19" t="s">
        <v>8</v>
      </c>
      <c r="D19">
        <v>666666666.66666663</v>
      </c>
      <c r="E19">
        <v>763762615.82597339</v>
      </c>
    </row>
    <row r="20" spans="1:5" x14ac:dyDescent="0.2">
      <c r="A20" t="s">
        <v>6</v>
      </c>
      <c r="B20">
        <v>3</v>
      </c>
      <c r="C20" t="s">
        <v>8</v>
      </c>
      <c r="D20">
        <v>499999999.99999994</v>
      </c>
      <c r="E20">
        <v>500000000</v>
      </c>
    </row>
    <row r="21" spans="1:5" x14ac:dyDescent="0.2">
      <c r="A21" t="s">
        <v>13</v>
      </c>
      <c r="B21">
        <v>3</v>
      </c>
      <c r="C21" t="s">
        <v>8</v>
      </c>
      <c r="D21">
        <v>3333333333.3333335</v>
      </c>
      <c r="E21">
        <v>2886751345.9481292</v>
      </c>
    </row>
    <row r="22" spans="1:5" x14ac:dyDescent="0.2">
      <c r="A22" t="s">
        <v>4</v>
      </c>
      <c r="B22">
        <v>3</v>
      </c>
      <c r="C22" t="s">
        <v>9</v>
      </c>
      <c r="D22">
        <v>1166666666.6666667</v>
      </c>
      <c r="E22">
        <v>577350269.18962574</v>
      </c>
    </row>
    <row r="23" spans="1:5" x14ac:dyDescent="0.2">
      <c r="A23" t="s">
        <v>5</v>
      </c>
      <c r="B23">
        <v>3</v>
      </c>
      <c r="C23" t="s">
        <v>9</v>
      </c>
      <c r="D23">
        <v>833333333.33333337</v>
      </c>
      <c r="E23">
        <v>763762615.82597339</v>
      </c>
    </row>
    <row r="24" spans="1:5" x14ac:dyDescent="0.2">
      <c r="A24" t="s">
        <v>6</v>
      </c>
      <c r="B24">
        <v>3</v>
      </c>
      <c r="C24" t="s">
        <v>9</v>
      </c>
      <c r="D24">
        <v>666666666.66666663</v>
      </c>
      <c r="E24">
        <v>763762615.82597339</v>
      </c>
    </row>
    <row r="25" spans="1:5" x14ac:dyDescent="0.2">
      <c r="A25" t="s">
        <v>13</v>
      </c>
      <c r="B25">
        <v>3</v>
      </c>
      <c r="C25" t="s">
        <v>9</v>
      </c>
      <c r="D25">
        <v>3333333333.3333335</v>
      </c>
      <c r="E25">
        <v>2886751345.9481292</v>
      </c>
    </row>
    <row r="26" spans="1:5" x14ac:dyDescent="0.2">
      <c r="A26" t="s">
        <v>4</v>
      </c>
      <c r="B26">
        <v>4</v>
      </c>
      <c r="C26" t="s">
        <v>8</v>
      </c>
      <c r="D26">
        <v>166666666.66666666</v>
      </c>
      <c r="E26">
        <v>288675134.59481287</v>
      </c>
    </row>
    <row r="27" spans="1:5" x14ac:dyDescent="0.2">
      <c r="A27" t="s">
        <v>5</v>
      </c>
      <c r="B27">
        <v>4</v>
      </c>
      <c r="C27" t="s">
        <v>8</v>
      </c>
      <c r="D27">
        <v>500000000</v>
      </c>
      <c r="E27">
        <v>866025403.78443861</v>
      </c>
    </row>
    <row r="28" spans="1:5" x14ac:dyDescent="0.2">
      <c r="A28" t="s">
        <v>6</v>
      </c>
      <c r="B28">
        <v>4</v>
      </c>
      <c r="C28" t="s">
        <v>8</v>
      </c>
      <c r="D28">
        <v>350000000</v>
      </c>
      <c r="E28">
        <v>50000000</v>
      </c>
    </row>
    <row r="29" spans="1:5" x14ac:dyDescent="0.2">
      <c r="A29" t="s">
        <v>13</v>
      </c>
      <c r="B29">
        <v>4</v>
      </c>
      <c r="C29" t="s">
        <v>8</v>
      </c>
      <c r="D29">
        <v>1166666666.6666667</v>
      </c>
      <c r="E29">
        <v>288675134.59481275</v>
      </c>
    </row>
    <row r="30" spans="1:5" x14ac:dyDescent="0.2">
      <c r="A30" t="s">
        <v>4</v>
      </c>
      <c r="B30">
        <v>4</v>
      </c>
      <c r="C30" t="s">
        <v>9</v>
      </c>
      <c r="D30">
        <v>666666666.66666663</v>
      </c>
      <c r="E30">
        <v>763762615.82597339</v>
      </c>
    </row>
    <row r="31" spans="1:5" x14ac:dyDescent="0.2">
      <c r="A31" t="s">
        <v>5</v>
      </c>
      <c r="B31">
        <v>4</v>
      </c>
      <c r="C31" t="s">
        <v>9</v>
      </c>
      <c r="D31">
        <v>166666666.66666666</v>
      </c>
      <c r="E31">
        <v>288675134.59481287</v>
      </c>
    </row>
    <row r="32" spans="1:5" x14ac:dyDescent="0.2">
      <c r="A32" t="s">
        <v>6</v>
      </c>
      <c r="B32">
        <v>4</v>
      </c>
      <c r="C32" t="s">
        <v>9</v>
      </c>
      <c r="D32">
        <v>83333333.333333328</v>
      </c>
      <c r="E32">
        <v>28867513.459481299</v>
      </c>
    </row>
    <row r="33" spans="1:5" x14ac:dyDescent="0.2">
      <c r="A33" t="s">
        <v>13</v>
      </c>
      <c r="B33">
        <v>4</v>
      </c>
      <c r="C33" t="s">
        <v>9</v>
      </c>
      <c r="D33">
        <v>666666666.66666663</v>
      </c>
      <c r="E33">
        <v>763762615.82597339</v>
      </c>
    </row>
    <row r="34" spans="1:5" x14ac:dyDescent="0.2">
      <c r="A34" t="s">
        <v>4</v>
      </c>
      <c r="B34">
        <v>5</v>
      </c>
      <c r="C34" t="s">
        <v>8</v>
      </c>
      <c r="D34">
        <v>499999999.99999994</v>
      </c>
      <c r="E34">
        <v>0</v>
      </c>
    </row>
    <row r="35" spans="1:5" x14ac:dyDescent="0.2">
      <c r="A35" t="s">
        <v>5</v>
      </c>
      <c r="B35">
        <v>5</v>
      </c>
      <c r="C35" t="s">
        <v>8</v>
      </c>
      <c r="D35">
        <v>333333333.33333331</v>
      </c>
      <c r="E35">
        <v>288675134.59481287</v>
      </c>
    </row>
    <row r="36" spans="1:5" x14ac:dyDescent="0.2">
      <c r="A36" t="s">
        <v>6</v>
      </c>
      <c r="B36">
        <v>5</v>
      </c>
      <c r="C36" t="s">
        <v>8</v>
      </c>
      <c r="D36">
        <v>499999999.99999994</v>
      </c>
      <c r="E36">
        <v>0</v>
      </c>
    </row>
    <row r="37" spans="1:5" x14ac:dyDescent="0.2">
      <c r="A37" t="s">
        <v>13</v>
      </c>
      <c r="B37">
        <v>5</v>
      </c>
      <c r="C37" t="s">
        <v>8</v>
      </c>
      <c r="D37">
        <v>1333333333.3333333</v>
      </c>
      <c r="E37">
        <v>288675134.59481317</v>
      </c>
    </row>
    <row r="38" spans="1:5" x14ac:dyDescent="0.2">
      <c r="A38" t="s">
        <v>4</v>
      </c>
      <c r="B38">
        <v>5</v>
      </c>
      <c r="C38" t="s">
        <v>9</v>
      </c>
      <c r="D38">
        <v>0</v>
      </c>
      <c r="E38">
        <v>0</v>
      </c>
    </row>
    <row r="39" spans="1:5" x14ac:dyDescent="0.2">
      <c r="A39" t="s">
        <v>5</v>
      </c>
      <c r="B39">
        <v>5</v>
      </c>
      <c r="C39" t="s">
        <v>9</v>
      </c>
      <c r="D39">
        <v>666666666.66666663</v>
      </c>
      <c r="E39">
        <v>288675134.59481275</v>
      </c>
    </row>
    <row r="40" spans="1:5" x14ac:dyDescent="0.2">
      <c r="A40" t="s">
        <v>6</v>
      </c>
      <c r="B40">
        <v>5</v>
      </c>
      <c r="C40" t="s">
        <v>9</v>
      </c>
      <c r="D40">
        <v>833333333.33333337</v>
      </c>
      <c r="E40">
        <v>763762615.82597339</v>
      </c>
    </row>
    <row r="41" spans="1:5" x14ac:dyDescent="0.2">
      <c r="A41" t="s">
        <v>13</v>
      </c>
      <c r="B41">
        <v>5</v>
      </c>
      <c r="C41" t="s">
        <v>9</v>
      </c>
      <c r="D41">
        <v>2166666666.6666665</v>
      </c>
      <c r="E41">
        <v>288675134.59481227</v>
      </c>
    </row>
    <row r="42" spans="1:5" x14ac:dyDescent="0.2">
      <c r="A42" t="s">
        <v>4</v>
      </c>
      <c r="B42">
        <v>6</v>
      </c>
      <c r="C42" t="s">
        <v>8</v>
      </c>
      <c r="D42">
        <v>316666666.66666669</v>
      </c>
      <c r="E42">
        <v>28867513.459481288</v>
      </c>
    </row>
    <row r="43" spans="1:5" x14ac:dyDescent="0.2">
      <c r="A43" t="s">
        <v>5</v>
      </c>
      <c r="B43">
        <v>6</v>
      </c>
      <c r="C43" t="s">
        <v>8</v>
      </c>
      <c r="D43">
        <v>333333333.33333331</v>
      </c>
      <c r="E43">
        <v>28867513.459481288</v>
      </c>
    </row>
    <row r="44" spans="1:5" x14ac:dyDescent="0.2">
      <c r="A44" t="s">
        <v>6</v>
      </c>
      <c r="B44">
        <v>6</v>
      </c>
      <c r="C44" t="s">
        <v>8</v>
      </c>
      <c r="D44">
        <v>233333333.33333334</v>
      </c>
      <c r="E44">
        <v>28867513.459481195</v>
      </c>
    </row>
    <row r="45" spans="1:5" x14ac:dyDescent="0.2">
      <c r="A45" t="s">
        <v>13</v>
      </c>
      <c r="B45">
        <v>6</v>
      </c>
      <c r="C45" t="s">
        <v>8</v>
      </c>
      <c r="D45">
        <v>2500000000</v>
      </c>
      <c r="E45">
        <v>1000000000</v>
      </c>
    </row>
    <row r="46" spans="1:5" x14ac:dyDescent="0.2">
      <c r="A46" t="s">
        <v>4</v>
      </c>
      <c r="B46">
        <v>6</v>
      </c>
      <c r="C46" t="s">
        <v>9</v>
      </c>
      <c r="D46">
        <v>200000000</v>
      </c>
      <c r="E46">
        <v>132287565.55322953</v>
      </c>
    </row>
    <row r="47" spans="1:5" x14ac:dyDescent="0.2">
      <c r="A47" t="s">
        <v>5</v>
      </c>
      <c r="B47">
        <v>6</v>
      </c>
      <c r="C47" t="s">
        <v>9</v>
      </c>
      <c r="D47">
        <v>316666666.66666669</v>
      </c>
      <c r="E47">
        <v>76376261.582597405</v>
      </c>
    </row>
    <row r="48" spans="1:5" x14ac:dyDescent="0.2">
      <c r="A48" t="s">
        <v>6</v>
      </c>
      <c r="B48">
        <v>6</v>
      </c>
      <c r="C48" t="s">
        <v>9</v>
      </c>
      <c r="D48">
        <v>250000000</v>
      </c>
      <c r="E48">
        <v>150000000</v>
      </c>
    </row>
    <row r="49" spans="1:5" x14ac:dyDescent="0.2">
      <c r="A49" t="s">
        <v>13</v>
      </c>
      <c r="B49">
        <v>6</v>
      </c>
      <c r="C49" t="s">
        <v>9</v>
      </c>
      <c r="D49">
        <v>1166666666.6666667</v>
      </c>
      <c r="E49">
        <v>288675134.59481227</v>
      </c>
    </row>
    <row r="50" spans="1:5" x14ac:dyDescent="0.2">
      <c r="A50" t="s">
        <v>4</v>
      </c>
      <c r="B50">
        <v>7</v>
      </c>
      <c r="C50" t="s">
        <v>8</v>
      </c>
      <c r="D50">
        <v>166666666.66666666</v>
      </c>
      <c r="E50">
        <v>288675134.59481287</v>
      </c>
    </row>
    <row r="51" spans="1:5" x14ac:dyDescent="0.2">
      <c r="A51" t="s">
        <v>5</v>
      </c>
      <c r="B51">
        <v>7</v>
      </c>
      <c r="C51" t="s">
        <v>8</v>
      </c>
      <c r="D51">
        <v>0</v>
      </c>
      <c r="E51">
        <v>0</v>
      </c>
    </row>
    <row r="52" spans="1:5" x14ac:dyDescent="0.2">
      <c r="A52" t="s">
        <v>6</v>
      </c>
      <c r="B52">
        <v>7</v>
      </c>
      <c r="C52" t="s">
        <v>8</v>
      </c>
      <c r="D52">
        <v>50000000</v>
      </c>
      <c r="E52">
        <v>50000000</v>
      </c>
    </row>
    <row r="53" spans="1:5" x14ac:dyDescent="0.2">
      <c r="A53" t="s">
        <v>13</v>
      </c>
      <c r="B53">
        <v>7</v>
      </c>
      <c r="C53" t="s">
        <v>8</v>
      </c>
      <c r="D53">
        <v>3333333333.3333335</v>
      </c>
      <c r="E53">
        <v>2886751345.9481292</v>
      </c>
    </row>
    <row r="54" spans="1:5" x14ac:dyDescent="0.2">
      <c r="A54" t="s">
        <v>4</v>
      </c>
      <c r="B54">
        <v>7</v>
      </c>
      <c r="C54" t="s">
        <v>9</v>
      </c>
      <c r="D54">
        <v>499999999.99999994</v>
      </c>
      <c r="E54">
        <v>0</v>
      </c>
    </row>
    <row r="55" spans="1:5" x14ac:dyDescent="0.2">
      <c r="A55" t="s">
        <v>5</v>
      </c>
      <c r="B55">
        <v>7</v>
      </c>
      <c r="C55" t="s">
        <v>9</v>
      </c>
      <c r="D55">
        <v>316666666.66666669</v>
      </c>
      <c r="E55">
        <v>115470053.8379252</v>
      </c>
    </row>
    <row r="56" spans="1:5" x14ac:dyDescent="0.2">
      <c r="A56" t="s">
        <v>6</v>
      </c>
      <c r="B56">
        <v>7</v>
      </c>
      <c r="C56" t="s">
        <v>9</v>
      </c>
      <c r="D56">
        <v>166666666.66666666</v>
      </c>
      <c r="E56">
        <v>76376261.582597345</v>
      </c>
    </row>
    <row r="57" spans="1:5" x14ac:dyDescent="0.2">
      <c r="A57" t="s">
        <v>13</v>
      </c>
      <c r="B57">
        <v>7</v>
      </c>
      <c r="C57" t="s">
        <v>9</v>
      </c>
      <c r="D57">
        <v>5000000000</v>
      </c>
      <c r="E57">
        <v>0</v>
      </c>
    </row>
    <row r="58" spans="1:5" x14ac:dyDescent="0.2">
      <c r="A58" t="s">
        <v>4</v>
      </c>
      <c r="B58">
        <v>8</v>
      </c>
      <c r="C58" t="s">
        <v>8</v>
      </c>
      <c r="D58">
        <v>33333333.333333332</v>
      </c>
      <c r="E58">
        <v>28867513.459481288</v>
      </c>
    </row>
    <row r="59" spans="1:5" x14ac:dyDescent="0.2">
      <c r="A59" t="s">
        <v>5</v>
      </c>
      <c r="B59">
        <v>8</v>
      </c>
      <c r="C59" t="s">
        <v>8</v>
      </c>
      <c r="D59">
        <v>0</v>
      </c>
      <c r="E59">
        <v>0</v>
      </c>
    </row>
    <row r="60" spans="1:5" x14ac:dyDescent="0.2">
      <c r="A60" t="s">
        <v>6</v>
      </c>
      <c r="B60">
        <v>8</v>
      </c>
      <c r="C60" t="s">
        <v>8</v>
      </c>
      <c r="D60">
        <v>66666666.666666664</v>
      </c>
      <c r="E60">
        <v>28867513.459481284</v>
      </c>
    </row>
    <row r="61" spans="1:5" x14ac:dyDescent="0.2">
      <c r="A61" t="s">
        <v>13</v>
      </c>
      <c r="B61">
        <v>8</v>
      </c>
      <c r="C61" t="s">
        <v>8</v>
      </c>
      <c r="D61">
        <v>1666666666.6666667</v>
      </c>
      <c r="E61">
        <v>288675134.59481227</v>
      </c>
    </row>
    <row r="62" spans="1:5" x14ac:dyDescent="0.2">
      <c r="A62" t="s">
        <v>4</v>
      </c>
      <c r="B62">
        <v>8</v>
      </c>
      <c r="C62" t="s">
        <v>9</v>
      </c>
      <c r="D62">
        <v>250000000</v>
      </c>
      <c r="E62">
        <v>100000000</v>
      </c>
    </row>
    <row r="63" spans="1:5" x14ac:dyDescent="0.2">
      <c r="A63" t="s">
        <v>5</v>
      </c>
      <c r="B63">
        <v>8</v>
      </c>
      <c r="C63" t="s">
        <v>9</v>
      </c>
      <c r="D63">
        <v>250000000</v>
      </c>
      <c r="E63">
        <v>0</v>
      </c>
    </row>
    <row r="64" spans="1:5" x14ac:dyDescent="0.2">
      <c r="A64" t="s">
        <v>6</v>
      </c>
      <c r="B64">
        <v>8</v>
      </c>
      <c r="C64" t="s">
        <v>9</v>
      </c>
      <c r="D64">
        <v>200000000</v>
      </c>
      <c r="E64">
        <v>86602540.378443867</v>
      </c>
    </row>
    <row r="65" spans="1:5" x14ac:dyDescent="0.2">
      <c r="A65" t="s">
        <v>13</v>
      </c>
      <c r="B65">
        <v>8</v>
      </c>
      <c r="C65" t="s">
        <v>9</v>
      </c>
      <c r="D65">
        <v>833333333.33333337</v>
      </c>
      <c r="E65">
        <v>763762615.82597339</v>
      </c>
    </row>
    <row r="66" spans="1:5" x14ac:dyDescent="0.2">
      <c r="A66" t="s">
        <v>4</v>
      </c>
      <c r="B66">
        <v>9</v>
      </c>
      <c r="C66" t="s">
        <v>8</v>
      </c>
      <c r="D66">
        <v>3333333333.3333335</v>
      </c>
      <c r="E66">
        <v>2886751345.9481292</v>
      </c>
    </row>
    <row r="67" spans="1:5" x14ac:dyDescent="0.2">
      <c r="A67" t="s">
        <v>5</v>
      </c>
      <c r="B67">
        <v>9</v>
      </c>
      <c r="C67" t="s">
        <v>8</v>
      </c>
      <c r="D67">
        <v>333333333.33333331</v>
      </c>
      <c r="E67">
        <v>288675134.59481287</v>
      </c>
    </row>
    <row r="68" spans="1:5" x14ac:dyDescent="0.2">
      <c r="A68" t="s">
        <v>6</v>
      </c>
      <c r="B68">
        <v>9</v>
      </c>
      <c r="C68" t="s">
        <v>8</v>
      </c>
      <c r="D68">
        <v>499999999.99999994</v>
      </c>
      <c r="E68">
        <v>0</v>
      </c>
    </row>
    <row r="69" spans="1:5" x14ac:dyDescent="0.2">
      <c r="A69" t="s">
        <v>13</v>
      </c>
      <c r="B69">
        <v>9</v>
      </c>
      <c r="C69" t="s">
        <v>8</v>
      </c>
      <c r="D69">
        <v>5000000000</v>
      </c>
      <c r="E69">
        <v>5000000000</v>
      </c>
    </row>
    <row r="70" spans="1:5" x14ac:dyDescent="0.2">
      <c r="A70" t="s">
        <v>4</v>
      </c>
      <c r="B70">
        <v>9</v>
      </c>
      <c r="C70" t="s">
        <v>9</v>
      </c>
      <c r="D70">
        <v>8333333333.333333</v>
      </c>
      <c r="E70">
        <v>2886751345.9481277</v>
      </c>
    </row>
    <row r="71" spans="1:5" x14ac:dyDescent="0.2">
      <c r="A71" t="s">
        <v>5</v>
      </c>
      <c r="B71">
        <v>9</v>
      </c>
      <c r="C71" t="s">
        <v>9</v>
      </c>
      <c r="D71">
        <v>1333333333.3333333</v>
      </c>
      <c r="E71">
        <v>577350269.18962586</v>
      </c>
    </row>
    <row r="72" spans="1:5" x14ac:dyDescent="0.2">
      <c r="A72" t="s">
        <v>6</v>
      </c>
      <c r="B72">
        <v>9</v>
      </c>
      <c r="C72" t="s">
        <v>9</v>
      </c>
      <c r="D72">
        <v>833333333.33333337</v>
      </c>
      <c r="E72">
        <v>577350269.18962586</v>
      </c>
    </row>
    <row r="73" spans="1:5" x14ac:dyDescent="0.2">
      <c r="A73" t="s">
        <v>13</v>
      </c>
      <c r="B73">
        <v>9</v>
      </c>
      <c r="C73" t="s">
        <v>9</v>
      </c>
      <c r="D73">
        <v>8333333333.333333</v>
      </c>
      <c r="E73">
        <v>2886751345.9481277</v>
      </c>
    </row>
    <row r="74" spans="1:5" x14ac:dyDescent="0.2">
      <c r="A74" t="s">
        <v>4</v>
      </c>
      <c r="B74">
        <v>10</v>
      </c>
      <c r="C74" t="s">
        <v>8</v>
      </c>
      <c r="D74">
        <v>333333333.33333331</v>
      </c>
      <c r="E74">
        <v>577350269.18962574</v>
      </c>
    </row>
    <row r="75" spans="1:5" x14ac:dyDescent="0.2">
      <c r="A75" t="s">
        <v>5</v>
      </c>
      <c r="B75">
        <v>10</v>
      </c>
      <c r="C75" t="s">
        <v>8</v>
      </c>
      <c r="D75">
        <v>499999999.99999994</v>
      </c>
      <c r="E75">
        <v>500000000</v>
      </c>
    </row>
    <row r="76" spans="1:5" x14ac:dyDescent="0.2">
      <c r="A76" t="s">
        <v>6</v>
      </c>
      <c r="B76">
        <v>10</v>
      </c>
      <c r="C76" t="s">
        <v>8</v>
      </c>
      <c r="D76">
        <v>499999999.99999994</v>
      </c>
      <c r="E76">
        <v>500000000</v>
      </c>
    </row>
    <row r="77" spans="1:5" x14ac:dyDescent="0.2">
      <c r="A77" t="s">
        <v>13</v>
      </c>
      <c r="B77">
        <v>10</v>
      </c>
      <c r="C77" t="s">
        <v>8</v>
      </c>
      <c r="D77">
        <v>666666666.66666663</v>
      </c>
      <c r="E77">
        <v>288675134.59481293</v>
      </c>
    </row>
    <row r="78" spans="1:5" x14ac:dyDescent="0.2">
      <c r="A78" t="s">
        <v>4</v>
      </c>
      <c r="B78">
        <v>10</v>
      </c>
      <c r="C78" t="s">
        <v>9</v>
      </c>
      <c r="D78">
        <v>499999999.99999994</v>
      </c>
      <c r="E78">
        <v>500000000</v>
      </c>
    </row>
    <row r="79" spans="1:5" x14ac:dyDescent="0.2">
      <c r="A79" t="s">
        <v>5</v>
      </c>
      <c r="B79">
        <v>10</v>
      </c>
      <c r="C79" t="s">
        <v>9</v>
      </c>
      <c r="D79">
        <v>333333333.33333331</v>
      </c>
      <c r="E79">
        <v>288675134.59481287</v>
      </c>
    </row>
    <row r="80" spans="1:5" x14ac:dyDescent="0.2">
      <c r="A80" t="s">
        <v>6</v>
      </c>
      <c r="B80">
        <v>10</v>
      </c>
      <c r="C80" t="s">
        <v>9</v>
      </c>
      <c r="D80">
        <v>1333333333.3333333</v>
      </c>
      <c r="E80">
        <v>577350269.18962586</v>
      </c>
    </row>
    <row r="81" spans="1:5" x14ac:dyDescent="0.2">
      <c r="A81" t="s">
        <v>13</v>
      </c>
      <c r="B81">
        <v>10</v>
      </c>
      <c r="C81" t="s">
        <v>9</v>
      </c>
      <c r="D81">
        <v>499999999.99999994</v>
      </c>
      <c r="E8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PFU_raw</vt:lpstr>
      <vt:lpstr>PFU_stat</vt:lpstr>
      <vt:lpstr>CFU_raw</vt:lpstr>
      <vt:lpstr>CFU_stat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2022-05-13T14:40:59Z</dcterms:created>
  <dcterms:modified xsi:type="dcterms:W3CDTF">2022-05-23T17:26:21Z</dcterms:modified>
</cp:coreProperties>
</file>