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xml"/>
  <Override PartName="/xl/slicers/slicer3.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4.xml" ContentType="application/vnd.openxmlformats-officedocument.drawing+xml"/>
  <Override PartName="/xl/slicers/slicer4.xml" ContentType="application/vnd.ms-excel.slicer+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5.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pivotTables/pivotTable21.xml" ContentType="application/vnd.openxmlformats-officedocument.spreadsheetml.pivotTable+xml"/>
  <Override PartName="/xl/pivotTables/pivotTable22.xml" ContentType="application/vnd.openxmlformats-officedocument.spreadsheetml.pivotTable+xml"/>
  <Override PartName="/xl/pivotTables/pivotTable23.xml" ContentType="application/vnd.openxmlformats-officedocument.spreadsheetml.pivotTable+xml"/>
  <Override PartName="/xl/drawings/drawing6.xml" ContentType="application/vnd.openxmlformats-officedocument.drawing+xml"/>
  <Override PartName="/xl/slicers/slicer5.xml" ContentType="application/vnd.ms-excel.slicer+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4"/>
  <workbookPr/>
  <mc:AlternateContent xmlns:mc="http://schemas.openxmlformats.org/markup-compatibility/2006">
    <mc:Choice Requires="x15">
      <x15ac:absPath xmlns:x15ac="http://schemas.microsoft.com/office/spreadsheetml/2010/11/ac" url="C:\Users\Bishwajeet Bera\Downloads\"/>
    </mc:Choice>
  </mc:AlternateContent>
  <xr:revisionPtr revIDLastSave="0" documentId="8_{AFE7F7F1-2AF3-41DF-80BF-3675A1B0AC12}" xr6:coauthVersionLast="47" xr6:coauthVersionMax="47" xr10:uidLastSave="{00000000-0000-0000-0000-000000000000}"/>
  <bookViews>
    <workbookView xWindow="-120" yWindow="-120" windowWidth="20730" windowHeight="11160" firstSheet="4" activeTab="9" xr2:uid="{00000000-000D-0000-FFFF-FFFF00000000}"/>
  </bookViews>
  <sheets>
    <sheet name="Overview" sheetId="7" r:id="rId1"/>
    <sheet name="Platform_Analysis" sheetId="9" r:id="rId2"/>
    <sheet name="#TAG_Analysis" sheetId="10" r:id="rId3"/>
    <sheet name="Campaign_Analysis" sheetId="12" r:id="rId4"/>
    <sheet name="ROI Scatter charts" sheetId="13" r:id="rId5"/>
    <sheet name="Analysis" sheetId="6" r:id="rId6"/>
    <sheet name="Video link" sheetId="14" r:id="rId7"/>
    <sheet name="Posts" sheetId="1" r:id="rId8"/>
    <sheet name="Hashtag_mapping" sheetId="5" r:id="rId9"/>
    <sheet name="Engagement Summary" sheetId="2" r:id="rId10"/>
    <sheet name="Campaign Metadata" sheetId="3" r:id="rId11"/>
  </sheets>
  <definedNames>
    <definedName name="_xlnm._FilterDatabase" localSheetId="8" hidden="1">Hashtag_mapping!$B$3:$P$342</definedName>
    <definedName name="_xlnm._FilterDatabase" localSheetId="7" hidden="1">Posts!$B$3:$P$342</definedName>
    <definedName name="Allplatfomfollower">Analysis!$B$84</definedName>
    <definedName name="AVgNewfollower">Analysis!$B$80</definedName>
    <definedName name="Campaignclicks">Analysis!$F$213</definedName>
    <definedName name="campenga">Analysis!$G$213</definedName>
    <definedName name="CLicks">Analysis!$C$7</definedName>
    <definedName name="Comments">Analysis!$F$7</definedName>
    <definedName name="Engagement_rate">Analysis!$G$7</definedName>
    <definedName name="Engagementperdollar">Analysis!$B$68</definedName>
    <definedName name="Followersperdollar">Analysis!$B$72</definedName>
    <definedName name="Folowgain">Analysis!$B$80</definedName>
    <definedName name="Likes">Analysis!$D$7</definedName>
    <definedName name="Shares">Analysis!$E$7</definedName>
    <definedName name="Slicer_Content_Type1">#N/A</definedName>
    <definedName name="Slicer_Content_Type2">#N/A</definedName>
    <definedName name="Slicer_Month1">#N/A</definedName>
    <definedName name="Slicer_Month2">#N/A</definedName>
    <definedName name="Slicer_Platform1">#N/A</definedName>
    <definedName name="Slicer_Platform2">#N/A</definedName>
    <definedName name="Slicer_Platform3">#N/A</definedName>
    <definedName name="Slicer_Year1">#N/A</definedName>
    <definedName name="Slicer_Year2">#N/A</definedName>
    <definedName name="total">Analysis!$C$4</definedName>
    <definedName name="Total_post">Analysis!$C$4</definedName>
    <definedName name="Totaladspend">Analysis!$B$76</definedName>
  </definedNames>
  <calcPr calcId="191029"/>
  <pivotCaches>
    <pivotCache cacheId="0" r:id="rId12"/>
    <pivotCache cacheId="1" r:id="rId13"/>
    <pivotCache cacheId="2" r:id="rId14"/>
  </pivotCaches>
  <extLst>
    <ext xmlns:x14="http://schemas.microsoft.com/office/spreadsheetml/2009/9/main" uri="{BBE1A952-AA13-448e-AADC-164F8A28A991}">
      <x14:slicerCaches>
        <x14:slicerCache r:id="rId15"/>
        <x14:slicerCache r:id="rId16"/>
        <x14:slicerCache r:id="rId17"/>
        <x14:slicerCache r:id="rId18"/>
        <x14:slicerCache r:id="rId19"/>
        <x14:slicerCache r:id="rId20"/>
        <x14:slicerCache r:id="rId21"/>
        <x14:slicerCache r:id="rId22"/>
        <x14:slicerCache r:id="rId23"/>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xlwcv="http://schemas.microsoft.com/office/spreadsheetml/2024/workbookCompatibilityVersion" uri="{D14903EA-33C4-47F7-8F05-3474C54BE107}">
      <xlwcv:version setVersion="1"/>
    </ext>
  </extLst>
</workbook>
</file>

<file path=xl/calcChain.xml><?xml version="1.0" encoding="utf-8"?>
<calcChain xmlns="http://schemas.openxmlformats.org/spreadsheetml/2006/main">
  <c r="I222" i="6" l="1"/>
  <c r="G213" i="6"/>
  <c r="F213" i="6"/>
  <c r="H222" i="6"/>
  <c r="G222" i="6"/>
  <c r="B84" i="6"/>
  <c r="N4" i="2"/>
  <c r="N5" i="2"/>
  <c r="N6" i="2"/>
  <c r="N7" i="2"/>
  <c r="N8" i="2"/>
  <c r="N9" i="2"/>
  <c r="N10" i="2"/>
  <c r="N11" i="2"/>
  <c r="N12" i="2"/>
  <c r="N13" i="2"/>
  <c r="N14" i="2"/>
  <c r="N15" i="2"/>
  <c r="N16" i="2"/>
  <c r="N17" i="2"/>
  <c r="N18" i="2"/>
  <c r="N19" i="2"/>
  <c r="N20" i="2"/>
  <c r="N21" i="2"/>
  <c r="N22" i="2"/>
  <c r="N23" i="2"/>
  <c r="N24" i="2"/>
  <c r="N25" i="2"/>
  <c r="N26" i="2"/>
  <c r="N27" i="2"/>
  <c r="N28" i="2"/>
  <c r="N29" i="2"/>
  <c r="N30" i="2"/>
  <c r="N31" i="2"/>
  <c r="N32" i="2"/>
  <c r="N33" i="2"/>
  <c r="N34" i="2"/>
  <c r="N35" i="2"/>
  <c r="N36" i="2"/>
  <c r="N37" i="2"/>
  <c r="N38" i="2"/>
  <c r="N39" i="2"/>
  <c r="N40" i="2"/>
  <c r="N41" i="2"/>
  <c r="N42" i="2"/>
  <c r="N43" i="2"/>
  <c r="N44" i="2"/>
  <c r="N45" i="2"/>
  <c r="N46" i="2"/>
  <c r="N47" i="2"/>
  <c r="N48" i="2"/>
  <c r="N49" i="2"/>
  <c r="N50" i="2"/>
  <c r="N51" i="2"/>
  <c r="N52" i="2"/>
  <c r="N53" i="2"/>
  <c r="N54" i="2"/>
  <c r="N55" i="2"/>
  <c r="N56" i="2"/>
  <c r="N57" i="2"/>
  <c r="N58" i="2"/>
  <c r="N59" i="2"/>
  <c r="N60" i="2"/>
  <c r="N61" i="2"/>
  <c r="N62" i="2"/>
  <c r="N63" i="2"/>
  <c r="N64" i="2"/>
  <c r="N65" i="2"/>
  <c r="N66" i="2"/>
  <c r="N67" i="2"/>
  <c r="N68" i="2"/>
  <c r="N69" i="2"/>
  <c r="N70" i="2"/>
  <c r="N71" i="2"/>
  <c r="N72" i="2"/>
  <c r="N73" i="2"/>
  <c r="N74" i="2"/>
  <c r="N75" i="2"/>
  <c r="N76" i="2"/>
  <c r="N77" i="2"/>
  <c r="N78" i="2"/>
  <c r="N79" i="2"/>
  <c r="N80" i="2"/>
  <c r="N81" i="2"/>
  <c r="N82" i="2"/>
  <c r="N83" i="2"/>
  <c r="N84" i="2"/>
  <c r="N85" i="2"/>
  <c r="N86" i="2"/>
  <c r="N87" i="2"/>
  <c r="N88" i="2"/>
  <c r="N89" i="2"/>
  <c r="N90" i="2"/>
  <c r="N91" i="2"/>
  <c r="N92" i="2"/>
  <c r="N93" i="2"/>
  <c r="N94" i="2"/>
  <c r="N95" i="2"/>
  <c r="N96" i="2"/>
  <c r="N97" i="2"/>
  <c r="N98" i="2"/>
  <c r="N99" i="2"/>
  <c r="N100" i="2"/>
  <c r="N101" i="2"/>
  <c r="N102" i="2"/>
  <c r="N103" i="2"/>
  <c r="N104" i="2"/>
  <c r="N105" i="2"/>
  <c r="N106" i="2"/>
  <c r="N107" i="2"/>
  <c r="N108" i="2"/>
  <c r="N109" i="2"/>
  <c r="N110" i="2"/>
  <c r="N111" i="2"/>
  <c r="N112" i="2"/>
  <c r="N113" i="2"/>
  <c r="N114" i="2"/>
  <c r="N115" i="2"/>
  <c r="N116" i="2"/>
  <c r="N117" i="2"/>
  <c r="N118" i="2"/>
  <c r="N119" i="2"/>
  <c r="N120" i="2"/>
  <c r="N121" i="2"/>
  <c r="N122" i="2"/>
  <c r="N123" i="2"/>
  <c r="N124" i="2"/>
  <c r="N125" i="2"/>
  <c r="N126" i="2"/>
  <c r="N127" i="2"/>
  <c r="N128" i="2"/>
  <c r="N129" i="2"/>
  <c r="N130" i="2"/>
  <c r="N131" i="2"/>
  <c r="N132" i="2"/>
  <c r="N133" i="2"/>
  <c r="N134" i="2"/>
  <c r="N135" i="2"/>
  <c r="N136" i="2"/>
  <c r="N137" i="2"/>
  <c r="N138" i="2"/>
  <c r="N139" i="2"/>
  <c r="N140" i="2"/>
  <c r="N141" i="2"/>
  <c r="N142" i="2"/>
  <c r="N143" i="2"/>
  <c r="N144" i="2"/>
  <c r="N145" i="2"/>
  <c r="N146" i="2"/>
  <c r="N147" i="2"/>
  <c r="N148" i="2"/>
  <c r="N149" i="2"/>
  <c r="N150" i="2"/>
  <c r="N151" i="2"/>
  <c r="N152" i="2"/>
  <c r="N153" i="2"/>
  <c r="N154" i="2"/>
  <c r="N155" i="2"/>
  <c r="N156" i="2"/>
  <c r="N157" i="2"/>
  <c r="N158" i="2"/>
  <c r="N159" i="2"/>
  <c r="N160" i="2"/>
  <c r="N161" i="2"/>
  <c r="N162" i="2"/>
  <c r="N163" i="2"/>
  <c r="N164" i="2"/>
  <c r="N165" i="2"/>
  <c r="N166" i="2"/>
  <c r="N167" i="2"/>
  <c r="N168" i="2"/>
  <c r="N169" i="2"/>
  <c r="N170" i="2"/>
  <c r="N171" i="2"/>
  <c r="N172" i="2"/>
  <c r="N173" i="2"/>
  <c r="N174" i="2"/>
  <c r="N175" i="2"/>
  <c r="N176" i="2"/>
  <c r="N177" i="2"/>
  <c r="N178" i="2"/>
  <c r="N179" i="2"/>
  <c r="N180" i="2"/>
  <c r="N181" i="2"/>
  <c r="N182" i="2"/>
  <c r="N183" i="2"/>
  <c r="N184" i="2"/>
  <c r="N185" i="2"/>
  <c r="N186" i="2"/>
  <c r="N187" i="2"/>
  <c r="N188" i="2"/>
  <c r="N189" i="2"/>
  <c r="N190" i="2"/>
  <c r="N191" i="2"/>
  <c r="N192" i="2"/>
  <c r="N193" i="2"/>
  <c r="N194" i="2"/>
  <c r="N195" i="2"/>
  <c r="N196" i="2"/>
  <c r="N197" i="2"/>
  <c r="N198" i="2"/>
  <c r="N199" i="2"/>
  <c r="N200" i="2"/>
  <c r="N201" i="2"/>
  <c r="N202" i="2"/>
  <c r="N20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L6" i="2"/>
  <c r="L7" i="2"/>
  <c r="L8" i="2"/>
  <c r="L9" i="2"/>
  <c r="L10" i="2"/>
  <c r="L11" i="2"/>
  <c r="L12" i="2"/>
  <c r="L13" i="2"/>
  <c r="L14" i="2"/>
  <c r="L15" i="2"/>
  <c r="L16" i="2"/>
  <c r="L17" i="2"/>
  <c r="L18" i="2"/>
  <c r="L19" i="2"/>
  <c r="L20" i="2"/>
  <c r="L21" i="2"/>
  <c r="L22" i="2"/>
  <c r="L23" i="2"/>
  <c r="L24" i="2"/>
  <c r="L25" i="2"/>
  <c r="L26" i="2"/>
  <c r="L27" i="2"/>
  <c r="L28" i="2"/>
  <c r="L29" i="2"/>
  <c r="L30" i="2"/>
  <c r="L31" i="2"/>
  <c r="L32" i="2"/>
  <c r="L33" i="2"/>
  <c r="L34" i="2"/>
  <c r="L35" i="2"/>
  <c r="L36" i="2"/>
  <c r="L37" i="2"/>
  <c r="L38" i="2"/>
  <c r="L39" i="2"/>
  <c r="L40" i="2"/>
  <c r="L41" i="2"/>
  <c r="L42" i="2"/>
  <c r="L43" i="2"/>
  <c r="L44" i="2"/>
  <c r="L45" i="2"/>
  <c r="L46" i="2"/>
  <c r="L47" i="2"/>
  <c r="L48" i="2"/>
  <c r="L49" i="2"/>
  <c r="L50" i="2"/>
  <c r="L51" i="2"/>
  <c r="L52" i="2"/>
  <c r="L53" i="2"/>
  <c r="L54" i="2"/>
  <c r="L55" i="2"/>
  <c r="L56" i="2"/>
  <c r="L57" i="2"/>
  <c r="L58" i="2"/>
  <c r="L59" i="2"/>
  <c r="L60" i="2"/>
  <c r="L61" i="2"/>
  <c r="L62" i="2"/>
  <c r="L63" i="2"/>
  <c r="L64" i="2"/>
  <c r="L65" i="2"/>
  <c r="L66" i="2"/>
  <c r="L67" i="2"/>
  <c r="L68" i="2"/>
  <c r="L69" i="2"/>
  <c r="L70" i="2"/>
  <c r="L71" i="2"/>
  <c r="L72" i="2"/>
  <c r="L73" i="2"/>
  <c r="L74" i="2"/>
  <c r="L75" i="2"/>
  <c r="L76" i="2"/>
  <c r="L77" i="2"/>
  <c r="L78" i="2"/>
  <c r="L79" i="2"/>
  <c r="L80" i="2"/>
  <c r="L81" i="2"/>
  <c r="L82" i="2"/>
  <c r="L83" i="2"/>
  <c r="L84" i="2"/>
  <c r="L85" i="2"/>
  <c r="L86" i="2"/>
  <c r="L87" i="2"/>
  <c r="L88" i="2"/>
  <c r="L89" i="2"/>
  <c r="L90" i="2"/>
  <c r="L91" i="2"/>
  <c r="L92" i="2"/>
  <c r="L93" i="2"/>
  <c r="L94" i="2"/>
  <c r="L95" i="2"/>
  <c r="L96" i="2"/>
  <c r="L97" i="2"/>
  <c r="L98" i="2"/>
  <c r="L99" i="2"/>
  <c r="L100" i="2"/>
  <c r="L101" i="2"/>
  <c r="L102" i="2"/>
  <c r="L103" i="2"/>
  <c r="L104" i="2"/>
  <c r="L105" i="2"/>
  <c r="L106" i="2"/>
  <c r="L107" i="2"/>
  <c r="L108" i="2"/>
  <c r="L109" i="2"/>
  <c r="L110" i="2"/>
  <c r="L111" i="2"/>
  <c r="L112" i="2"/>
  <c r="L113" i="2"/>
  <c r="L114" i="2"/>
  <c r="L115" i="2"/>
  <c r="L116" i="2"/>
  <c r="L117" i="2"/>
  <c r="L118" i="2"/>
  <c r="L119" i="2"/>
  <c r="L120" i="2"/>
  <c r="L121" i="2"/>
  <c r="L122" i="2"/>
  <c r="L123" i="2"/>
  <c r="L124" i="2"/>
  <c r="L125" i="2"/>
  <c r="L126" i="2"/>
  <c r="L127" i="2"/>
  <c r="L128" i="2"/>
  <c r="L129" i="2"/>
  <c r="L130" i="2"/>
  <c r="L131" i="2"/>
  <c r="L132" i="2"/>
  <c r="L133" i="2"/>
  <c r="L134" i="2"/>
  <c r="L135" i="2"/>
  <c r="L136" i="2"/>
  <c r="L137" i="2"/>
  <c r="L138" i="2"/>
  <c r="L139" i="2"/>
  <c r="L140" i="2"/>
  <c r="L141" i="2"/>
  <c r="L142" i="2"/>
  <c r="L143" i="2"/>
  <c r="L144" i="2"/>
  <c r="L145" i="2"/>
  <c r="L146" i="2"/>
  <c r="L147" i="2"/>
  <c r="L148" i="2"/>
  <c r="L149" i="2"/>
  <c r="L150" i="2"/>
  <c r="L151" i="2"/>
  <c r="L152" i="2"/>
  <c r="L153" i="2"/>
  <c r="L154" i="2"/>
  <c r="L155" i="2"/>
  <c r="L156" i="2"/>
  <c r="L157" i="2"/>
  <c r="L158" i="2"/>
  <c r="L159" i="2"/>
  <c r="L160" i="2"/>
  <c r="L161" i="2"/>
  <c r="L162" i="2"/>
  <c r="L163" i="2"/>
  <c r="L164" i="2"/>
  <c r="L165" i="2"/>
  <c r="L166" i="2"/>
  <c r="L167" i="2"/>
  <c r="L168" i="2"/>
  <c r="L169" i="2"/>
  <c r="L170" i="2"/>
  <c r="L171" i="2"/>
  <c r="L172" i="2"/>
  <c r="L173" i="2"/>
  <c r="L174" i="2"/>
  <c r="L175" i="2"/>
  <c r="L176" i="2"/>
  <c r="L177" i="2"/>
  <c r="L178" i="2"/>
  <c r="L179" i="2"/>
  <c r="L180" i="2"/>
  <c r="L181" i="2"/>
  <c r="L182" i="2"/>
  <c r="L183" i="2"/>
  <c r="L184" i="2"/>
  <c r="L185" i="2"/>
  <c r="L186" i="2"/>
  <c r="L187" i="2"/>
  <c r="L188" i="2"/>
  <c r="L189" i="2"/>
  <c r="L190" i="2"/>
  <c r="L191" i="2"/>
  <c r="L192" i="2"/>
  <c r="L193" i="2"/>
  <c r="L194" i="2"/>
  <c r="L195" i="2"/>
  <c r="L196" i="2"/>
  <c r="L197" i="2"/>
  <c r="L198" i="2"/>
  <c r="L199" i="2"/>
  <c r="L200" i="2"/>
  <c r="L201" i="2"/>
  <c r="L202" i="2"/>
  <c r="L203" i="2"/>
  <c r="L5" i="2"/>
  <c r="E54" i="2"/>
  <c r="E4" i="2"/>
  <c r="E104" i="2"/>
  <c r="E154" i="2"/>
  <c r="E55" i="2"/>
  <c r="E5" i="2"/>
  <c r="E105" i="2"/>
  <c r="E155" i="2"/>
  <c r="E56" i="2"/>
  <c r="E6" i="2"/>
  <c r="E106" i="2"/>
  <c r="E156" i="2"/>
  <c r="E57" i="2"/>
  <c r="E7" i="2"/>
  <c r="E107" i="2"/>
  <c r="E157" i="2"/>
  <c r="E58" i="2"/>
  <c r="E8" i="2"/>
  <c r="E108" i="2"/>
  <c r="E158" i="2"/>
  <c r="E59" i="2"/>
  <c r="E9" i="2"/>
  <c r="E109" i="2"/>
  <c r="E159" i="2"/>
  <c r="E60" i="2"/>
  <c r="E10" i="2"/>
  <c r="E110" i="2"/>
  <c r="E160" i="2"/>
  <c r="E61" i="2"/>
  <c r="E11" i="2"/>
  <c r="E111" i="2"/>
  <c r="E161" i="2"/>
  <c r="E62" i="2"/>
  <c r="E12" i="2"/>
  <c r="E112" i="2"/>
  <c r="E162" i="2"/>
  <c r="E63" i="2"/>
  <c r="E13" i="2"/>
  <c r="E113" i="2"/>
  <c r="E163" i="2"/>
  <c r="E64" i="2"/>
  <c r="E14" i="2"/>
  <c r="E114" i="2"/>
  <c r="E164" i="2"/>
  <c r="E65" i="2"/>
  <c r="E15" i="2"/>
  <c r="E115" i="2"/>
  <c r="E165" i="2"/>
  <c r="E66" i="2"/>
  <c r="E16" i="2"/>
  <c r="E116" i="2"/>
  <c r="E166" i="2"/>
  <c r="E67" i="2"/>
  <c r="E17" i="2"/>
  <c r="E117" i="2"/>
  <c r="E167" i="2"/>
  <c r="E68" i="2"/>
  <c r="E18" i="2"/>
  <c r="E118" i="2"/>
  <c r="E168" i="2"/>
  <c r="E69" i="2"/>
  <c r="E19" i="2"/>
  <c r="E119" i="2"/>
  <c r="E169" i="2"/>
  <c r="E70" i="2"/>
  <c r="E20" i="2"/>
  <c r="E120" i="2"/>
  <c r="E170" i="2"/>
  <c r="E71" i="2"/>
  <c r="E21" i="2"/>
  <c r="E121" i="2"/>
  <c r="E171" i="2"/>
  <c r="E72" i="2"/>
  <c r="E22" i="2"/>
  <c r="E122" i="2"/>
  <c r="E172" i="2"/>
  <c r="E73" i="2"/>
  <c r="E23" i="2"/>
  <c r="E123" i="2"/>
  <c r="E173" i="2"/>
  <c r="E74" i="2"/>
  <c r="E24" i="2"/>
  <c r="E124" i="2"/>
  <c r="E174" i="2"/>
  <c r="E75" i="2"/>
  <c r="E25" i="2"/>
  <c r="E125" i="2"/>
  <c r="E175" i="2"/>
  <c r="E76" i="2"/>
  <c r="E26" i="2"/>
  <c r="E126" i="2"/>
  <c r="E176" i="2"/>
  <c r="E77" i="2"/>
  <c r="E27" i="2"/>
  <c r="E127" i="2"/>
  <c r="E177" i="2"/>
  <c r="E78" i="2"/>
  <c r="E28" i="2"/>
  <c r="E128" i="2"/>
  <c r="E178" i="2"/>
  <c r="E79" i="2"/>
  <c r="E29" i="2"/>
  <c r="E129" i="2"/>
  <c r="E179" i="2"/>
  <c r="E80" i="2"/>
  <c r="E30" i="2"/>
  <c r="E130" i="2"/>
  <c r="E180" i="2"/>
  <c r="E81" i="2"/>
  <c r="E31" i="2"/>
  <c r="E131" i="2"/>
  <c r="E181" i="2"/>
  <c r="E82" i="2"/>
  <c r="E32" i="2"/>
  <c r="E132" i="2"/>
  <c r="E182" i="2"/>
  <c r="E83" i="2"/>
  <c r="E33" i="2"/>
  <c r="E133" i="2"/>
  <c r="E183" i="2"/>
  <c r="E84" i="2"/>
  <c r="E34" i="2"/>
  <c r="E134" i="2"/>
  <c r="E184" i="2"/>
  <c r="E85" i="2"/>
  <c r="E35" i="2"/>
  <c r="E135" i="2"/>
  <c r="E185" i="2"/>
  <c r="E86" i="2"/>
  <c r="E36" i="2"/>
  <c r="E136" i="2"/>
  <c r="E186" i="2"/>
  <c r="E87" i="2"/>
  <c r="E37" i="2"/>
  <c r="E137" i="2"/>
  <c r="E187" i="2"/>
  <c r="E88" i="2"/>
  <c r="E38" i="2"/>
  <c r="E138" i="2"/>
  <c r="E188" i="2"/>
  <c r="E89" i="2"/>
  <c r="E39" i="2"/>
  <c r="E139" i="2"/>
  <c r="E189" i="2"/>
  <c r="E90" i="2"/>
  <c r="E40" i="2"/>
  <c r="E140" i="2"/>
  <c r="E190" i="2"/>
  <c r="E91" i="2"/>
  <c r="E41" i="2"/>
  <c r="E141" i="2"/>
  <c r="E191" i="2"/>
  <c r="E92" i="2"/>
  <c r="E42" i="2"/>
  <c r="E142" i="2"/>
  <c r="E192" i="2"/>
  <c r="E93" i="2"/>
  <c r="E43" i="2"/>
  <c r="E143" i="2"/>
  <c r="E193" i="2"/>
  <c r="E94" i="2"/>
  <c r="E44" i="2"/>
  <c r="E144" i="2"/>
  <c r="E194" i="2"/>
  <c r="E95" i="2"/>
  <c r="E45" i="2"/>
  <c r="E145" i="2"/>
  <c r="E195" i="2"/>
  <c r="E96" i="2"/>
  <c r="E46" i="2"/>
  <c r="E146" i="2"/>
  <c r="E196" i="2"/>
  <c r="E97" i="2"/>
  <c r="E47" i="2"/>
  <c r="E147" i="2"/>
  <c r="E197" i="2"/>
  <c r="E98" i="2"/>
  <c r="E48" i="2"/>
  <c r="E148" i="2"/>
  <c r="E198" i="2"/>
  <c r="E99" i="2"/>
  <c r="E49" i="2"/>
  <c r="E149" i="2"/>
  <c r="E199" i="2"/>
  <c r="E100" i="2"/>
  <c r="E50" i="2"/>
  <c r="E150" i="2"/>
  <c r="E200" i="2"/>
  <c r="E101" i="2"/>
  <c r="E51" i="2"/>
  <c r="E151" i="2"/>
  <c r="E201" i="2"/>
  <c r="E102" i="2"/>
  <c r="E52" i="2"/>
  <c r="E152" i="2"/>
  <c r="E202" i="2"/>
  <c r="E103" i="2"/>
  <c r="E53" i="2"/>
  <c r="E153" i="2"/>
  <c r="E203" i="2"/>
  <c r="D54" i="2"/>
  <c r="D4" i="2"/>
  <c r="D104" i="2"/>
  <c r="D154" i="2"/>
  <c r="D55" i="2"/>
  <c r="D5" i="2"/>
  <c r="D105" i="2"/>
  <c r="D155" i="2"/>
  <c r="D56" i="2"/>
  <c r="D6" i="2"/>
  <c r="D106" i="2"/>
  <c r="D156" i="2"/>
  <c r="D57" i="2"/>
  <c r="D7" i="2"/>
  <c r="D107" i="2"/>
  <c r="D157" i="2"/>
  <c r="D58" i="2"/>
  <c r="D8" i="2"/>
  <c r="D108" i="2"/>
  <c r="D158" i="2"/>
  <c r="D59" i="2"/>
  <c r="D9" i="2"/>
  <c r="D109" i="2"/>
  <c r="D159" i="2"/>
  <c r="D60" i="2"/>
  <c r="D10" i="2"/>
  <c r="D110" i="2"/>
  <c r="D160" i="2"/>
  <c r="D61" i="2"/>
  <c r="D11" i="2"/>
  <c r="D111" i="2"/>
  <c r="D161" i="2"/>
  <c r="D62" i="2"/>
  <c r="D12" i="2"/>
  <c r="D112" i="2"/>
  <c r="D162" i="2"/>
  <c r="D63" i="2"/>
  <c r="D13" i="2"/>
  <c r="D113" i="2"/>
  <c r="D163" i="2"/>
  <c r="D64" i="2"/>
  <c r="D14" i="2"/>
  <c r="D114" i="2"/>
  <c r="D164" i="2"/>
  <c r="D65" i="2"/>
  <c r="D15" i="2"/>
  <c r="D115" i="2"/>
  <c r="D165" i="2"/>
  <c r="D66" i="2"/>
  <c r="D16" i="2"/>
  <c r="D116" i="2"/>
  <c r="D166" i="2"/>
  <c r="D67" i="2"/>
  <c r="D17" i="2"/>
  <c r="D117" i="2"/>
  <c r="D167" i="2"/>
  <c r="D68" i="2"/>
  <c r="D18" i="2"/>
  <c r="D118" i="2"/>
  <c r="D168" i="2"/>
  <c r="D69" i="2"/>
  <c r="D19" i="2"/>
  <c r="D119" i="2"/>
  <c r="D169" i="2"/>
  <c r="D70" i="2"/>
  <c r="D20" i="2"/>
  <c r="D120" i="2"/>
  <c r="D170" i="2"/>
  <c r="D71" i="2"/>
  <c r="D21" i="2"/>
  <c r="D121" i="2"/>
  <c r="D171" i="2"/>
  <c r="D72" i="2"/>
  <c r="D22" i="2"/>
  <c r="D122" i="2"/>
  <c r="D172" i="2"/>
  <c r="D73" i="2"/>
  <c r="D23" i="2"/>
  <c r="D123" i="2"/>
  <c r="D173" i="2"/>
  <c r="D74" i="2"/>
  <c r="D24" i="2"/>
  <c r="D124" i="2"/>
  <c r="D174" i="2"/>
  <c r="D75" i="2"/>
  <c r="D25" i="2"/>
  <c r="D125" i="2"/>
  <c r="D175" i="2"/>
  <c r="D76" i="2"/>
  <c r="D26" i="2"/>
  <c r="D126" i="2"/>
  <c r="D176" i="2"/>
  <c r="D77" i="2"/>
  <c r="D27" i="2"/>
  <c r="D127" i="2"/>
  <c r="D177" i="2"/>
  <c r="D78" i="2"/>
  <c r="D28" i="2"/>
  <c r="D128" i="2"/>
  <c r="D178" i="2"/>
  <c r="D79" i="2"/>
  <c r="D29" i="2"/>
  <c r="D129" i="2"/>
  <c r="D179" i="2"/>
  <c r="D80" i="2"/>
  <c r="D30" i="2"/>
  <c r="D130" i="2"/>
  <c r="D180" i="2"/>
  <c r="D81" i="2"/>
  <c r="D31" i="2"/>
  <c r="D131" i="2"/>
  <c r="D181" i="2"/>
  <c r="D82" i="2"/>
  <c r="D32" i="2"/>
  <c r="D132" i="2"/>
  <c r="D182" i="2"/>
  <c r="D83" i="2"/>
  <c r="D33" i="2"/>
  <c r="D133" i="2"/>
  <c r="D183" i="2"/>
  <c r="D84" i="2"/>
  <c r="D34" i="2"/>
  <c r="D134" i="2"/>
  <c r="D184" i="2"/>
  <c r="D85" i="2"/>
  <c r="D35" i="2"/>
  <c r="D135" i="2"/>
  <c r="D185" i="2"/>
  <c r="D86" i="2"/>
  <c r="D36" i="2"/>
  <c r="D136" i="2"/>
  <c r="D186" i="2"/>
  <c r="D87" i="2"/>
  <c r="D37" i="2"/>
  <c r="D137" i="2"/>
  <c r="D187" i="2"/>
  <c r="D88" i="2"/>
  <c r="D38" i="2"/>
  <c r="D138" i="2"/>
  <c r="D188" i="2"/>
  <c r="D89" i="2"/>
  <c r="D39" i="2"/>
  <c r="D139" i="2"/>
  <c r="D189" i="2"/>
  <c r="D90" i="2"/>
  <c r="D40" i="2"/>
  <c r="D140" i="2"/>
  <c r="D190" i="2"/>
  <c r="D91" i="2"/>
  <c r="D41" i="2"/>
  <c r="D141" i="2"/>
  <c r="D191" i="2"/>
  <c r="D92" i="2"/>
  <c r="D42" i="2"/>
  <c r="D142" i="2"/>
  <c r="D192" i="2"/>
  <c r="D93" i="2"/>
  <c r="D43" i="2"/>
  <c r="D143" i="2"/>
  <c r="D193" i="2"/>
  <c r="D94" i="2"/>
  <c r="D44" i="2"/>
  <c r="D144" i="2"/>
  <c r="D194" i="2"/>
  <c r="D95" i="2"/>
  <c r="D45" i="2"/>
  <c r="D145" i="2"/>
  <c r="D195" i="2"/>
  <c r="D96" i="2"/>
  <c r="D46" i="2"/>
  <c r="D146" i="2"/>
  <c r="D196" i="2"/>
  <c r="D97" i="2"/>
  <c r="D47" i="2"/>
  <c r="D147" i="2"/>
  <c r="D197" i="2"/>
  <c r="D98" i="2"/>
  <c r="D48" i="2"/>
  <c r="D148" i="2"/>
  <c r="D198" i="2"/>
  <c r="D99" i="2"/>
  <c r="D49" i="2"/>
  <c r="D149" i="2"/>
  <c r="D199" i="2"/>
  <c r="D100" i="2"/>
  <c r="D50" i="2"/>
  <c r="D150" i="2"/>
  <c r="D200" i="2"/>
  <c r="D101" i="2"/>
  <c r="D51" i="2"/>
  <c r="D151" i="2"/>
  <c r="D201" i="2"/>
  <c r="D102" i="2"/>
  <c r="D52" i="2"/>
  <c r="D152" i="2"/>
  <c r="D202" i="2"/>
  <c r="D103" i="2"/>
  <c r="D53" i="2"/>
  <c r="D153" i="2"/>
  <c r="D203" i="2"/>
  <c r="Q4" i="5"/>
  <c r="R4" i="5" s="1"/>
  <c r="Q5" i="5"/>
  <c r="R5" i="5" s="1"/>
  <c r="Q6" i="5"/>
  <c r="R6" i="5" s="1"/>
  <c r="Q7" i="5"/>
  <c r="R7" i="5" s="1"/>
  <c r="Q8" i="5"/>
  <c r="R8" i="5" s="1"/>
  <c r="Q9" i="5"/>
  <c r="R9" i="5" s="1"/>
  <c r="Q10" i="5"/>
  <c r="R10" i="5" s="1"/>
  <c r="Q11" i="5"/>
  <c r="R11" i="5" s="1"/>
  <c r="Q12" i="5"/>
  <c r="R12" i="5" s="1"/>
  <c r="Q13" i="5"/>
  <c r="R13" i="5" s="1"/>
  <c r="Q14" i="5"/>
  <c r="R14" i="5" s="1"/>
  <c r="Q15" i="5"/>
  <c r="R15" i="5" s="1"/>
  <c r="Q16" i="5"/>
  <c r="R16" i="5" s="1"/>
  <c r="Q17" i="5"/>
  <c r="R17" i="5" s="1"/>
  <c r="Q18" i="5"/>
  <c r="R18" i="5" s="1"/>
  <c r="Q19" i="5"/>
  <c r="R19" i="5" s="1"/>
  <c r="Q20" i="5"/>
  <c r="R20" i="5" s="1"/>
  <c r="Q21" i="5"/>
  <c r="R21" i="5" s="1"/>
  <c r="Q22" i="5"/>
  <c r="R22" i="5" s="1"/>
  <c r="Q23" i="5"/>
  <c r="R23" i="5" s="1"/>
  <c r="Q24" i="5"/>
  <c r="R24" i="5" s="1"/>
  <c r="Q25" i="5"/>
  <c r="R25" i="5" s="1"/>
  <c r="Q26" i="5"/>
  <c r="R26" i="5" s="1"/>
  <c r="Q27" i="5"/>
  <c r="R27" i="5" s="1"/>
  <c r="Q28" i="5"/>
  <c r="R28" i="5" s="1"/>
  <c r="Q29" i="5"/>
  <c r="R29" i="5" s="1"/>
  <c r="Q30" i="5"/>
  <c r="R30" i="5" s="1"/>
  <c r="Q31" i="5"/>
  <c r="R31" i="5" s="1"/>
  <c r="Q32" i="5"/>
  <c r="R32" i="5" s="1"/>
  <c r="Q33" i="5"/>
  <c r="R33" i="5" s="1"/>
  <c r="Q34" i="5"/>
  <c r="R34" i="5" s="1"/>
  <c r="Q35" i="5"/>
  <c r="R35" i="5" s="1"/>
  <c r="Q36" i="5"/>
  <c r="R36" i="5" s="1"/>
  <c r="Q37" i="5"/>
  <c r="R37" i="5" s="1"/>
  <c r="Q38" i="5"/>
  <c r="R38" i="5" s="1"/>
  <c r="Q39" i="5"/>
  <c r="R39" i="5" s="1"/>
  <c r="Q40" i="5"/>
  <c r="R40" i="5" s="1"/>
  <c r="Q41" i="5"/>
  <c r="R41" i="5" s="1"/>
  <c r="Q42" i="5"/>
  <c r="R42" i="5" s="1"/>
  <c r="Q43" i="5"/>
  <c r="R43" i="5" s="1"/>
  <c r="Q44" i="5"/>
  <c r="R44" i="5" s="1"/>
  <c r="Q45" i="5"/>
  <c r="R45" i="5" s="1"/>
  <c r="Q46" i="5"/>
  <c r="R46" i="5" s="1"/>
  <c r="Q47" i="5"/>
  <c r="R47" i="5" s="1"/>
  <c r="Q48" i="5"/>
  <c r="R48" i="5" s="1"/>
  <c r="Q49" i="5"/>
  <c r="R49" i="5" s="1"/>
  <c r="Q50" i="5"/>
  <c r="R50" i="5" s="1"/>
  <c r="Q51" i="5"/>
  <c r="R51" i="5" s="1"/>
  <c r="Q52" i="5"/>
  <c r="R52" i="5" s="1"/>
  <c r="Q53" i="5"/>
  <c r="R53" i="5" s="1"/>
  <c r="Q54" i="5"/>
  <c r="R54" i="5" s="1"/>
  <c r="Q55" i="5"/>
  <c r="R55" i="5" s="1"/>
  <c r="Q56" i="5"/>
  <c r="R56" i="5" s="1"/>
  <c r="Q57" i="5"/>
  <c r="R57" i="5" s="1"/>
  <c r="Q58" i="5"/>
  <c r="R58" i="5" s="1"/>
  <c r="Q59" i="5"/>
  <c r="R59" i="5" s="1"/>
  <c r="Q60" i="5"/>
  <c r="R60" i="5" s="1"/>
  <c r="Q61" i="5"/>
  <c r="R61" i="5" s="1"/>
  <c r="Q62" i="5"/>
  <c r="R62" i="5" s="1"/>
  <c r="Q63" i="5"/>
  <c r="R63" i="5" s="1"/>
  <c r="Q64" i="5"/>
  <c r="R64" i="5" s="1"/>
  <c r="Q65" i="5"/>
  <c r="R65" i="5" s="1"/>
  <c r="Q66" i="5"/>
  <c r="R66" i="5" s="1"/>
  <c r="Q67" i="5"/>
  <c r="R67" i="5" s="1"/>
  <c r="Q68" i="5"/>
  <c r="R68" i="5" s="1"/>
  <c r="Q69" i="5"/>
  <c r="R69" i="5" s="1"/>
  <c r="Q70" i="5"/>
  <c r="R70" i="5" s="1"/>
  <c r="Q71" i="5"/>
  <c r="R71" i="5" s="1"/>
  <c r="Q72" i="5"/>
  <c r="R72" i="5" s="1"/>
  <c r="Q73" i="5"/>
  <c r="R73" i="5" s="1"/>
  <c r="Q74" i="5"/>
  <c r="R74" i="5" s="1"/>
  <c r="Q75" i="5"/>
  <c r="R75" i="5" s="1"/>
  <c r="Q76" i="5"/>
  <c r="R76" i="5" s="1"/>
  <c r="Q77" i="5"/>
  <c r="R77" i="5" s="1"/>
  <c r="Q78" i="5"/>
  <c r="R78" i="5" s="1"/>
  <c r="Q79" i="5"/>
  <c r="R79" i="5" s="1"/>
  <c r="Q80" i="5"/>
  <c r="R80" i="5" s="1"/>
  <c r="Q81" i="5"/>
  <c r="R81" i="5" s="1"/>
  <c r="Q82" i="5"/>
  <c r="R82" i="5" s="1"/>
  <c r="Q83" i="5"/>
  <c r="R83" i="5" s="1"/>
  <c r="Q84" i="5"/>
  <c r="R84" i="5" s="1"/>
  <c r="Q85" i="5"/>
  <c r="R85" i="5" s="1"/>
  <c r="Q86" i="5"/>
  <c r="R86" i="5" s="1"/>
  <c r="Q87" i="5"/>
  <c r="R87" i="5" s="1"/>
  <c r="Q88" i="5"/>
  <c r="R88" i="5" s="1"/>
  <c r="Q89" i="5"/>
  <c r="R89" i="5" s="1"/>
  <c r="Q90" i="5"/>
  <c r="R90" i="5" s="1"/>
  <c r="Q91" i="5"/>
  <c r="R91" i="5" s="1"/>
  <c r="Q92" i="5"/>
  <c r="R92" i="5" s="1"/>
  <c r="Q93" i="5"/>
  <c r="R93" i="5" s="1"/>
  <c r="Q94" i="5"/>
  <c r="R94" i="5" s="1"/>
  <c r="Q95" i="5"/>
  <c r="R95" i="5" s="1"/>
  <c r="Q96" i="5"/>
  <c r="R96" i="5" s="1"/>
  <c r="Q97" i="5"/>
  <c r="R97" i="5" s="1"/>
  <c r="Q98" i="5"/>
  <c r="R98" i="5" s="1"/>
  <c r="Q99" i="5"/>
  <c r="R99" i="5" s="1"/>
  <c r="Q100" i="5"/>
  <c r="R100" i="5" s="1"/>
  <c r="Q101" i="5"/>
  <c r="R101" i="5" s="1"/>
  <c r="Q102" i="5"/>
  <c r="R102" i="5" s="1"/>
  <c r="Q103" i="5"/>
  <c r="R103" i="5" s="1"/>
  <c r="Q104" i="5"/>
  <c r="R104" i="5" s="1"/>
  <c r="Q105" i="5"/>
  <c r="R105" i="5" s="1"/>
  <c r="Q106" i="5"/>
  <c r="R106" i="5" s="1"/>
  <c r="Q107" i="5"/>
  <c r="R107" i="5" s="1"/>
  <c r="Q108" i="5"/>
  <c r="R108" i="5" s="1"/>
  <c r="Q109" i="5"/>
  <c r="R109" i="5" s="1"/>
  <c r="Q110" i="5"/>
  <c r="R110" i="5" s="1"/>
  <c r="Q111" i="5"/>
  <c r="R111" i="5" s="1"/>
  <c r="Q112" i="5"/>
  <c r="R112" i="5" s="1"/>
  <c r="Q113" i="5"/>
  <c r="R113" i="5" s="1"/>
  <c r="Q114" i="5"/>
  <c r="R114" i="5" s="1"/>
  <c r="Q115" i="5"/>
  <c r="R115" i="5" s="1"/>
  <c r="Q116" i="5"/>
  <c r="R116" i="5" s="1"/>
  <c r="Q117" i="5"/>
  <c r="R117" i="5" s="1"/>
  <c r="Q118" i="5"/>
  <c r="R118" i="5" s="1"/>
  <c r="Q119" i="5"/>
  <c r="R119" i="5" s="1"/>
  <c r="Q120" i="5"/>
  <c r="R120" i="5" s="1"/>
  <c r="Q121" i="5"/>
  <c r="R121" i="5" s="1"/>
  <c r="Q122" i="5"/>
  <c r="R122" i="5" s="1"/>
  <c r="Q123" i="5"/>
  <c r="R123" i="5" s="1"/>
  <c r="Q124" i="5"/>
  <c r="R124" i="5" s="1"/>
  <c r="Q125" i="5"/>
  <c r="R125" i="5" s="1"/>
  <c r="Q126" i="5"/>
  <c r="R126" i="5" s="1"/>
  <c r="Q127" i="5"/>
  <c r="R127" i="5" s="1"/>
  <c r="Q128" i="5"/>
  <c r="R128" i="5" s="1"/>
  <c r="Q129" i="5"/>
  <c r="R129" i="5" s="1"/>
  <c r="Q130" i="5"/>
  <c r="R130" i="5" s="1"/>
  <c r="Q131" i="5"/>
  <c r="R131" i="5" s="1"/>
  <c r="Q132" i="5"/>
  <c r="R132" i="5" s="1"/>
  <c r="Q133" i="5"/>
  <c r="R133" i="5" s="1"/>
  <c r="Q134" i="5"/>
  <c r="R134" i="5" s="1"/>
  <c r="Q135" i="5"/>
  <c r="R135" i="5" s="1"/>
  <c r="Q136" i="5"/>
  <c r="R136" i="5" s="1"/>
  <c r="Q137" i="5"/>
  <c r="R137" i="5" s="1"/>
  <c r="Q138" i="5"/>
  <c r="R138" i="5" s="1"/>
  <c r="Q139" i="5"/>
  <c r="R139" i="5" s="1"/>
  <c r="Q140" i="5"/>
  <c r="R140" i="5" s="1"/>
  <c r="Q141" i="5"/>
  <c r="R141" i="5" s="1"/>
  <c r="Q142" i="5"/>
  <c r="R142" i="5" s="1"/>
  <c r="Q143" i="5"/>
  <c r="R143" i="5" s="1"/>
  <c r="Q144" i="5"/>
  <c r="R144" i="5" s="1"/>
  <c r="Q145" i="5"/>
  <c r="R145" i="5" s="1"/>
  <c r="Q146" i="5"/>
  <c r="R146" i="5" s="1"/>
  <c r="Q147" i="5"/>
  <c r="R147" i="5" s="1"/>
  <c r="Q148" i="5"/>
  <c r="R148" i="5" s="1"/>
  <c r="Q149" i="5"/>
  <c r="R149" i="5" s="1"/>
  <c r="Q150" i="5"/>
  <c r="R150" i="5" s="1"/>
  <c r="Q151" i="5"/>
  <c r="R151" i="5" s="1"/>
  <c r="Q152" i="5"/>
  <c r="R152" i="5" s="1"/>
  <c r="Q153" i="5"/>
  <c r="R153" i="5" s="1"/>
  <c r="Q154" i="5"/>
  <c r="R154" i="5" s="1"/>
  <c r="Q155" i="5"/>
  <c r="R155" i="5" s="1"/>
  <c r="Q156" i="5"/>
  <c r="R156" i="5" s="1"/>
  <c r="Q157" i="5"/>
  <c r="R157" i="5" s="1"/>
  <c r="Q158" i="5"/>
  <c r="R158" i="5" s="1"/>
  <c r="Q159" i="5"/>
  <c r="R159" i="5" s="1"/>
  <c r="Q160" i="5"/>
  <c r="R160" i="5" s="1"/>
  <c r="Q161" i="5"/>
  <c r="R161" i="5" s="1"/>
  <c r="Q162" i="5"/>
  <c r="R162" i="5" s="1"/>
  <c r="Q163" i="5"/>
  <c r="R163" i="5" s="1"/>
  <c r="Q164" i="5"/>
  <c r="R164" i="5" s="1"/>
  <c r="Q165" i="5"/>
  <c r="R165" i="5" s="1"/>
  <c r="Q166" i="5"/>
  <c r="R166" i="5" s="1"/>
  <c r="Q167" i="5"/>
  <c r="R167" i="5" s="1"/>
  <c r="Q168" i="5"/>
  <c r="R168" i="5" s="1"/>
  <c r="Q169" i="5"/>
  <c r="R169" i="5" s="1"/>
  <c r="Q170" i="5"/>
  <c r="R170" i="5" s="1"/>
  <c r="Q171" i="5"/>
  <c r="R171" i="5" s="1"/>
  <c r="Q172" i="5"/>
  <c r="R172" i="5" s="1"/>
  <c r="Q173" i="5"/>
  <c r="R173" i="5" s="1"/>
  <c r="Q174" i="5"/>
  <c r="R174" i="5" s="1"/>
  <c r="Q175" i="5"/>
  <c r="R175" i="5" s="1"/>
  <c r="Q176" i="5"/>
  <c r="R176" i="5" s="1"/>
  <c r="Q177" i="5"/>
  <c r="R177" i="5" s="1"/>
  <c r="Q178" i="5"/>
  <c r="R178" i="5" s="1"/>
  <c r="Q179" i="5"/>
  <c r="R179" i="5" s="1"/>
  <c r="Q180" i="5"/>
  <c r="R180" i="5" s="1"/>
  <c r="Q181" i="5"/>
  <c r="R181" i="5" s="1"/>
  <c r="Q182" i="5"/>
  <c r="R182" i="5" s="1"/>
  <c r="Q183" i="5"/>
  <c r="R183" i="5" s="1"/>
  <c r="Q184" i="5"/>
  <c r="R184" i="5" s="1"/>
  <c r="Q185" i="5"/>
  <c r="R185" i="5" s="1"/>
  <c r="Q186" i="5"/>
  <c r="R186" i="5" s="1"/>
  <c r="Q187" i="5"/>
  <c r="R187" i="5" s="1"/>
  <c r="Q188" i="5"/>
  <c r="R188" i="5" s="1"/>
  <c r="Q189" i="5"/>
  <c r="R189" i="5" s="1"/>
  <c r="Q190" i="5"/>
  <c r="R190" i="5" s="1"/>
  <c r="Q191" i="5"/>
  <c r="R191" i="5" s="1"/>
  <c r="Q192" i="5"/>
  <c r="R192" i="5" s="1"/>
  <c r="Q193" i="5"/>
  <c r="R193" i="5" s="1"/>
  <c r="Q194" i="5"/>
  <c r="R194" i="5" s="1"/>
  <c r="Q195" i="5"/>
  <c r="R195" i="5" s="1"/>
  <c r="Q196" i="5"/>
  <c r="R196" i="5" s="1"/>
  <c r="Q197" i="5"/>
  <c r="R197" i="5" s="1"/>
  <c r="Q198" i="5"/>
  <c r="R198" i="5" s="1"/>
  <c r="Q199" i="5"/>
  <c r="R199" i="5" s="1"/>
  <c r="Q200" i="5"/>
  <c r="R200" i="5" s="1"/>
  <c r="Q201" i="5"/>
  <c r="R201" i="5" s="1"/>
  <c r="Q202" i="5"/>
  <c r="R202" i="5" s="1"/>
  <c r="Q203" i="5"/>
  <c r="R203" i="5" s="1"/>
  <c r="Q204" i="5"/>
  <c r="R204" i="5" s="1"/>
  <c r="Q205" i="5"/>
  <c r="R205" i="5" s="1"/>
  <c r="Q206" i="5"/>
  <c r="R206" i="5" s="1"/>
  <c r="Q207" i="5"/>
  <c r="R207" i="5" s="1"/>
  <c r="Q208" i="5"/>
  <c r="R208" i="5" s="1"/>
  <c r="Q209" i="5"/>
  <c r="R209" i="5" s="1"/>
  <c r="Q210" i="5"/>
  <c r="R210" i="5" s="1"/>
  <c r="Q211" i="5"/>
  <c r="R211" i="5" s="1"/>
  <c r="Q212" i="5"/>
  <c r="R212" i="5" s="1"/>
  <c r="Q213" i="5"/>
  <c r="R213" i="5" s="1"/>
  <c r="Q214" i="5"/>
  <c r="R214" i="5" s="1"/>
  <c r="Q215" i="5"/>
  <c r="R215" i="5" s="1"/>
  <c r="Q216" i="5"/>
  <c r="R216" i="5" s="1"/>
  <c r="Q217" i="5"/>
  <c r="R217" i="5" s="1"/>
  <c r="Q218" i="5"/>
  <c r="R218" i="5" s="1"/>
  <c r="Q219" i="5"/>
  <c r="R219" i="5" s="1"/>
  <c r="Q220" i="5"/>
  <c r="R220" i="5" s="1"/>
  <c r="Q221" i="5"/>
  <c r="R221" i="5" s="1"/>
  <c r="Q222" i="5"/>
  <c r="R222" i="5" s="1"/>
  <c r="Q223" i="5"/>
  <c r="R223" i="5" s="1"/>
  <c r="Q224" i="5"/>
  <c r="R224" i="5" s="1"/>
  <c r="Q225" i="5"/>
  <c r="R225" i="5" s="1"/>
  <c r="Q226" i="5"/>
  <c r="R226" i="5" s="1"/>
  <c r="Q227" i="5"/>
  <c r="R227" i="5" s="1"/>
  <c r="Q228" i="5"/>
  <c r="R228" i="5" s="1"/>
  <c r="Q229" i="5"/>
  <c r="R229" i="5" s="1"/>
  <c r="Q230" i="5"/>
  <c r="R230" i="5" s="1"/>
  <c r="Q231" i="5"/>
  <c r="R231" i="5" s="1"/>
  <c r="Q232" i="5"/>
  <c r="R232" i="5" s="1"/>
  <c r="Q233" i="5"/>
  <c r="R233" i="5" s="1"/>
  <c r="Q234" i="5"/>
  <c r="R234" i="5" s="1"/>
  <c r="Q235" i="5"/>
  <c r="R235" i="5" s="1"/>
  <c r="Q236" i="5"/>
  <c r="R236" i="5" s="1"/>
  <c r="Q237" i="5"/>
  <c r="R237" i="5" s="1"/>
  <c r="Q238" i="5"/>
  <c r="R238" i="5" s="1"/>
  <c r="Q239" i="5"/>
  <c r="R239" i="5" s="1"/>
  <c r="Q240" i="5"/>
  <c r="R240" i="5" s="1"/>
  <c r="Q241" i="5"/>
  <c r="R241" i="5" s="1"/>
  <c r="Q242" i="5"/>
  <c r="R242" i="5" s="1"/>
  <c r="Q243" i="5"/>
  <c r="R243" i="5" s="1"/>
  <c r="Q244" i="5"/>
  <c r="R244" i="5" s="1"/>
  <c r="Q245" i="5"/>
  <c r="R245" i="5" s="1"/>
  <c r="Q246" i="5"/>
  <c r="R246" i="5" s="1"/>
  <c r="Q247" i="5"/>
  <c r="R247" i="5" s="1"/>
  <c r="Q248" i="5"/>
  <c r="R248" i="5" s="1"/>
  <c r="Q249" i="5"/>
  <c r="R249" i="5" s="1"/>
  <c r="Q250" i="5"/>
  <c r="R250" i="5" s="1"/>
  <c r="Q251" i="5"/>
  <c r="R251" i="5" s="1"/>
  <c r="Q252" i="5"/>
  <c r="R252" i="5" s="1"/>
  <c r="Q253" i="5"/>
  <c r="R253" i="5" s="1"/>
  <c r="Q254" i="5"/>
  <c r="R254" i="5" s="1"/>
  <c r="Q255" i="5"/>
  <c r="R255" i="5" s="1"/>
  <c r="Q256" i="5"/>
  <c r="R256" i="5" s="1"/>
  <c r="Q257" i="5"/>
  <c r="R257" i="5" s="1"/>
  <c r="Q258" i="5"/>
  <c r="R258" i="5" s="1"/>
  <c r="Q259" i="5"/>
  <c r="R259" i="5" s="1"/>
  <c r="Q260" i="5"/>
  <c r="R260" i="5" s="1"/>
  <c r="Q261" i="5"/>
  <c r="R261" i="5" s="1"/>
  <c r="Q262" i="5"/>
  <c r="R262" i="5" s="1"/>
  <c r="Q263" i="5"/>
  <c r="R263" i="5" s="1"/>
  <c r="Q264" i="5"/>
  <c r="R264" i="5" s="1"/>
  <c r="Q265" i="5"/>
  <c r="R265" i="5" s="1"/>
  <c r="Q266" i="5"/>
  <c r="R266" i="5" s="1"/>
  <c r="Q267" i="5"/>
  <c r="R267" i="5" s="1"/>
  <c r="Q268" i="5"/>
  <c r="R268" i="5" s="1"/>
  <c r="Q269" i="5"/>
  <c r="R269" i="5" s="1"/>
  <c r="Q270" i="5"/>
  <c r="R270" i="5" s="1"/>
  <c r="Q271" i="5"/>
  <c r="R271" i="5" s="1"/>
  <c r="Q272" i="5"/>
  <c r="R272" i="5" s="1"/>
  <c r="Q273" i="5"/>
  <c r="R273" i="5" s="1"/>
  <c r="Q274" i="5"/>
  <c r="R274" i="5" s="1"/>
  <c r="Q275" i="5"/>
  <c r="R275" i="5" s="1"/>
  <c r="Q276" i="5"/>
  <c r="R276" i="5" s="1"/>
  <c r="Q277" i="5"/>
  <c r="R277" i="5" s="1"/>
  <c r="Q278" i="5"/>
  <c r="R278" i="5" s="1"/>
  <c r="Q279" i="5"/>
  <c r="R279" i="5" s="1"/>
  <c r="Q280" i="5"/>
  <c r="R280" i="5" s="1"/>
  <c r="Q281" i="5"/>
  <c r="R281" i="5" s="1"/>
  <c r="Q282" i="5"/>
  <c r="R282" i="5" s="1"/>
  <c r="Q283" i="5"/>
  <c r="R283" i="5" s="1"/>
  <c r="Q284" i="5"/>
  <c r="R284" i="5" s="1"/>
  <c r="Q285" i="5"/>
  <c r="R285" i="5" s="1"/>
  <c r="Q286" i="5"/>
  <c r="R286" i="5" s="1"/>
  <c r="Q287" i="5"/>
  <c r="R287" i="5" s="1"/>
  <c r="Q288" i="5"/>
  <c r="R288" i="5" s="1"/>
  <c r="Q289" i="5"/>
  <c r="R289" i="5" s="1"/>
  <c r="Q290" i="5"/>
  <c r="R290" i="5" s="1"/>
  <c r="Q291" i="5"/>
  <c r="R291" i="5" s="1"/>
  <c r="Q292" i="5"/>
  <c r="R292" i="5" s="1"/>
  <c r="Q293" i="5"/>
  <c r="R293" i="5" s="1"/>
  <c r="Q294" i="5"/>
  <c r="R294" i="5" s="1"/>
  <c r="Q295" i="5"/>
  <c r="R295" i="5" s="1"/>
  <c r="Q296" i="5"/>
  <c r="R296" i="5" s="1"/>
  <c r="Q297" i="5"/>
  <c r="R297" i="5" s="1"/>
  <c r="Q298" i="5"/>
  <c r="R298" i="5" s="1"/>
  <c r="Q299" i="5"/>
  <c r="R299" i="5" s="1"/>
  <c r="Q300" i="5"/>
  <c r="R300" i="5" s="1"/>
  <c r="Q301" i="5"/>
  <c r="R301" i="5" s="1"/>
  <c r="Q302" i="5"/>
  <c r="R302" i="5" s="1"/>
  <c r="Q303" i="5"/>
  <c r="R303" i="5" s="1"/>
  <c r="Q304" i="5"/>
  <c r="R304" i="5" s="1"/>
  <c r="Q305" i="5"/>
  <c r="R305" i="5" s="1"/>
  <c r="Q306" i="5"/>
  <c r="R306" i="5" s="1"/>
  <c r="Q307" i="5"/>
  <c r="R307" i="5" s="1"/>
  <c r="Q308" i="5"/>
  <c r="R308" i="5" s="1"/>
  <c r="Q309" i="5"/>
  <c r="R309" i="5" s="1"/>
  <c r="Q310" i="5"/>
  <c r="R310" i="5" s="1"/>
  <c r="Q311" i="5"/>
  <c r="R311" i="5" s="1"/>
  <c r="Q312" i="5"/>
  <c r="R312" i="5" s="1"/>
  <c r="Q313" i="5"/>
  <c r="R313" i="5" s="1"/>
  <c r="Q314" i="5"/>
  <c r="R314" i="5" s="1"/>
  <c r="Q315" i="5"/>
  <c r="R315" i="5" s="1"/>
  <c r="Q316" i="5"/>
  <c r="R316" i="5" s="1"/>
  <c r="Q317" i="5"/>
  <c r="R317" i="5" s="1"/>
  <c r="Q318" i="5"/>
  <c r="R318" i="5" s="1"/>
  <c r="Q319" i="5"/>
  <c r="R319" i="5" s="1"/>
  <c r="Q320" i="5"/>
  <c r="R320" i="5" s="1"/>
  <c r="Q321" i="5"/>
  <c r="R321" i="5" s="1"/>
  <c r="Q322" i="5"/>
  <c r="R322" i="5" s="1"/>
  <c r="Q323" i="5"/>
  <c r="R323" i="5" s="1"/>
  <c r="Q324" i="5"/>
  <c r="R324" i="5" s="1"/>
  <c r="Q325" i="5"/>
  <c r="R325" i="5" s="1"/>
  <c r="Q326" i="5"/>
  <c r="R326" i="5" s="1"/>
  <c r="Q327" i="5"/>
  <c r="R327" i="5" s="1"/>
  <c r="Q328" i="5"/>
  <c r="R328" i="5" s="1"/>
  <c r="Q329" i="5"/>
  <c r="R329" i="5" s="1"/>
  <c r="Q330" i="5"/>
  <c r="R330" i="5" s="1"/>
  <c r="Q331" i="5"/>
  <c r="R331" i="5" s="1"/>
  <c r="Q332" i="5"/>
  <c r="R332" i="5" s="1"/>
  <c r="Q333" i="5"/>
  <c r="R333" i="5" s="1"/>
  <c r="Q334" i="5"/>
  <c r="R334" i="5" s="1"/>
  <c r="Q335" i="5"/>
  <c r="R335" i="5" s="1"/>
  <c r="Q336" i="5"/>
  <c r="R336" i="5" s="1"/>
  <c r="Q337" i="5"/>
  <c r="R337" i="5" s="1"/>
  <c r="Q338" i="5"/>
  <c r="R338" i="5" s="1"/>
  <c r="Q339" i="5"/>
  <c r="R339" i="5" s="1"/>
  <c r="Q340" i="5"/>
  <c r="R340" i="5" s="1"/>
  <c r="Q341" i="5"/>
  <c r="R341" i="5" s="1"/>
  <c r="Q342" i="5"/>
  <c r="R342" i="5" s="1"/>
  <c r="R5" i="1"/>
  <c r="R7" i="1"/>
  <c r="R9" i="1"/>
  <c r="R11" i="1"/>
  <c r="R13" i="1"/>
  <c r="R15" i="1"/>
  <c r="R17" i="1"/>
  <c r="R19" i="1"/>
  <c r="R21" i="1"/>
  <c r="R23" i="1"/>
  <c r="R25" i="1"/>
  <c r="R27" i="1"/>
  <c r="R29" i="1"/>
  <c r="R31" i="1"/>
  <c r="R33" i="1"/>
  <c r="R35" i="1"/>
  <c r="R37" i="1"/>
  <c r="R39" i="1"/>
  <c r="R41" i="1"/>
  <c r="R43" i="1"/>
  <c r="R45" i="1"/>
  <c r="R47" i="1"/>
  <c r="R49" i="1"/>
  <c r="R51" i="1"/>
  <c r="R53" i="1"/>
  <c r="R55" i="1"/>
  <c r="R57" i="1"/>
  <c r="R59" i="1"/>
  <c r="R61" i="1"/>
  <c r="R63" i="1"/>
  <c r="R65" i="1"/>
  <c r="R67" i="1"/>
  <c r="R69" i="1"/>
  <c r="R71" i="1"/>
  <c r="R73" i="1"/>
  <c r="R75" i="1"/>
  <c r="R77" i="1"/>
  <c r="R79" i="1"/>
  <c r="R81" i="1"/>
  <c r="R83" i="1"/>
  <c r="R85" i="1"/>
  <c r="R87" i="1"/>
  <c r="R89" i="1"/>
  <c r="R91" i="1"/>
  <c r="R93" i="1"/>
  <c r="R95" i="1"/>
  <c r="R99" i="1"/>
  <c r="Q4" i="1"/>
  <c r="R4" i="1" s="1"/>
  <c r="Q5" i="1"/>
  <c r="Q6" i="1"/>
  <c r="R6" i="1" s="1"/>
  <c r="Q7" i="1"/>
  <c r="Q8" i="1"/>
  <c r="R8" i="1" s="1"/>
  <c r="Q9" i="1"/>
  <c r="Q10" i="1"/>
  <c r="R10" i="1" s="1"/>
  <c r="Q11" i="1"/>
  <c r="Q12" i="1"/>
  <c r="R12" i="1" s="1"/>
  <c r="Q13" i="1"/>
  <c r="Q14" i="1"/>
  <c r="R14" i="1" s="1"/>
  <c r="Q15" i="1"/>
  <c r="Q16" i="1"/>
  <c r="R16" i="1" s="1"/>
  <c r="Q17" i="1"/>
  <c r="Q18" i="1"/>
  <c r="R18" i="1" s="1"/>
  <c r="Q19" i="1"/>
  <c r="Q20" i="1"/>
  <c r="R20" i="1" s="1"/>
  <c r="Q21" i="1"/>
  <c r="Q22" i="1"/>
  <c r="R22" i="1" s="1"/>
  <c r="Q23" i="1"/>
  <c r="Q24" i="1"/>
  <c r="R24" i="1" s="1"/>
  <c r="Q25" i="1"/>
  <c r="Q26" i="1"/>
  <c r="R26" i="1" s="1"/>
  <c r="Q27" i="1"/>
  <c r="Q28" i="1"/>
  <c r="R28" i="1" s="1"/>
  <c r="Q29" i="1"/>
  <c r="Q30" i="1"/>
  <c r="R30" i="1" s="1"/>
  <c r="Q31" i="1"/>
  <c r="Q32" i="1"/>
  <c r="R32" i="1" s="1"/>
  <c r="Q33" i="1"/>
  <c r="Q34" i="1"/>
  <c r="R34" i="1" s="1"/>
  <c r="Q35" i="1"/>
  <c r="Q36" i="1"/>
  <c r="R36" i="1" s="1"/>
  <c r="Q37" i="1"/>
  <c r="Q38" i="1"/>
  <c r="R38" i="1" s="1"/>
  <c r="Q39" i="1"/>
  <c r="Q40" i="1"/>
  <c r="R40" i="1" s="1"/>
  <c r="Q41" i="1"/>
  <c r="Q42" i="1"/>
  <c r="R42" i="1" s="1"/>
  <c r="Q43" i="1"/>
  <c r="Q44" i="1"/>
  <c r="R44" i="1" s="1"/>
  <c r="Q45" i="1"/>
  <c r="Q46" i="1"/>
  <c r="R46" i="1" s="1"/>
  <c r="Q47" i="1"/>
  <c r="Q48" i="1"/>
  <c r="R48" i="1" s="1"/>
  <c r="Q49" i="1"/>
  <c r="Q50" i="1"/>
  <c r="R50" i="1" s="1"/>
  <c r="Q51" i="1"/>
  <c r="Q52" i="1"/>
  <c r="R52" i="1" s="1"/>
  <c r="Q53" i="1"/>
  <c r="Q54" i="1"/>
  <c r="R54" i="1" s="1"/>
  <c r="Q55" i="1"/>
  <c r="Q56" i="1"/>
  <c r="R56" i="1" s="1"/>
  <c r="Q57" i="1"/>
  <c r="Q58" i="1"/>
  <c r="R58" i="1" s="1"/>
  <c r="Q59" i="1"/>
  <c r="Q60" i="1"/>
  <c r="R60" i="1" s="1"/>
  <c r="Q61" i="1"/>
  <c r="Q62" i="1"/>
  <c r="R62" i="1" s="1"/>
  <c r="Q63" i="1"/>
  <c r="Q64" i="1"/>
  <c r="R64" i="1" s="1"/>
  <c r="Q65" i="1"/>
  <c r="Q66" i="1"/>
  <c r="R66" i="1" s="1"/>
  <c r="Q67" i="1"/>
  <c r="Q68" i="1"/>
  <c r="R68" i="1" s="1"/>
  <c r="Q69" i="1"/>
  <c r="Q70" i="1"/>
  <c r="R70" i="1" s="1"/>
  <c r="Q71" i="1"/>
  <c r="Q72" i="1"/>
  <c r="R72" i="1" s="1"/>
  <c r="Q73" i="1"/>
  <c r="Q74" i="1"/>
  <c r="R74" i="1" s="1"/>
  <c r="Q75" i="1"/>
  <c r="Q76" i="1"/>
  <c r="R76" i="1" s="1"/>
  <c r="Q77" i="1"/>
  <c r="Q78" i="1"/>
  <c r="R78" i="1" s="1"/>
  <c r="Q79" i="1"/>
  <c r="Q80" i="1"/>
  <c r="R80" i="1" s="1"/>
  <c r="Q81" i="1"/>
  <c r="Q82" i="1"/>
  <c r="R82" i="1" s="1"/>
  <c r="Q83" i="1"/>
  <c r="Q84" i="1"/>
  <c r="R84" i="1" s="1"/>
  <c r="Q85" i="1"/>
  <c r="Q86" i="1"/>
  <c r="R86" i="1" s="1"/>
  <c r="Q87" i="1"/>
  <c r="Q88" i="1"/>
  <c r="R88" i="1" s="1"/>
  <c r="Q89" i="1"/>
  <c r="Q90" i="1"/>
  <c r="R90" i="1" s="1"/>
  <c r="Q91" i="1"/>
  <c r="Q92" i="1"/>
  <c r="R92" i="1" s="1"/>
  <c r="Q93" i="1"/>
  <c r="Q94" i="1"/>
  <c r="R94" i="1" s="1"/>
  <c r="Q95" i="1"/>
  <c r="Q96" i="1"/>
  <c r="R96" i="1" s="1"/>
  <c r="Q97" i="1"/>
  <c r="R97" i="1" s="1"/>
  <c r="Q98" i="1"/>
  <c r="R98" i="1" s="1"/>
  <c r="Q99" i="1"/>
  <c r="Q100" i="1"/>
  <c r="R100" i="1" s="1"/>
  <c r="Q101" i="1"/>
  <c r="R101" i="1" s="1"/>
  <c r="Q102" i="1"/>
  <c r="R102" i="1" s="1"/>
  <c r="Q103" i="1"/>
  <c r="R103" i="1" s="1"/>
  <c r="Q104" i="1"/>
  <c r="R104" i="1" s="1"/>
  <c r="Q105" i="1"/>
  <c r="R105" i="1" s="1"/>
  <c r="Q106" i="1"/>
  <c r="R106" i="1" s="1"/>
  <c r="Q107" i="1"/>
  <c r="R107" i="1" s="1"/>
  <c r="Q108" i="1"/>
  <c r="R108" i="1" s="1"/>
  <c r="Q109" i="1"/>
  <c r="R109" i="1" s="1"/>
  <c r="Q110" i="1"/>
  <c r="R110" i="1" s="1"/>
  <c r="Q111" i="1"/>
  <c r="R111" i="1" s="1"/>
  <c r="Q112" i="1"/>
  <c r="R112" i="1" s="1"/>
  <c r="Q113" i="1"/>
  <c r="R113" i="1" s="1"/>
  <c r="Q114" i="1"/>
  <c r="R114" i="1" s="1"/>
  <c r="Q115" i="1"/>
  <c r="R115" i="1" s="1"/>
  <c r="Q116" i="1"/>
  <c r="R116" i="1" s="1"/>
  <c r="Q117" i="1"/>
  <c r="R117" i="1" s="1"/>
  <c r="Q118" i="1"/>
  <c r="R118" i="1" s="1"/>
  <c r="Q119" i="1"/>
  <c r="R119" i="1" s="1"/>
  <c r="Q120" i="1"/>
  <c r="R120" i="1" s="1"/>
  <c r="Q121" i="1"/>
  <c r="R121" i="1" s="1"/>
  <c r="Q122" i="1"/>
  <c r="R122" i="1" s="1"/>
  <c r="Q123" i="1"/>
  <c r="R123" i="1" s="1"/>
  <c r="Q124" i="1"/>
  <c r="R124" i="1" s="1"/>
  <c r="Q125" i="1"/>
  <c r="R125" i="1" s="1"/>
  <c r="Q126" i="1"/>
  <c r="R126" i="1" s="1"/>
  <c r="Q127" i="1"/>
  <c r="R127" i="1" s="1"/>
  <c r="Q128" i="1"/>
  <c r="R128" i="1" s="1"/>
  <c r="Q129" i="1"/>
  <c r="R129" i="1" s="1"/>
  <c r="Q130" i="1"/>
  <c r="R130" i="1" s="1"/>
  <c r="Q131" i="1"/>
  <c r="R131" i="1" s="1"/>
  <c r="Q132" i="1"/>
  <c r="R132" i="1" s="1"/>
  <c r="Q133" i="1"/>
  <c r="R133" i="1" s="1"/>
  <c r="Q134" i="1"/>
  <c r="R134" i="1" s="1"/>
  <c r="Q135" i="1"/>
  <c r="R135" i="1" s="1"/>
  <c r="Q136" i="1"/>
  <c r="R136" i="1" s="1"/>
  <c r="Q137" i="1"/>
  <c r="R137" i="1" s="1"/>
  <c r="Q138" i="1"/>
  <c r="R138" i="1" s="1"/>
  <c r="Q139" i="1"/>
  <c r="R139" i="1" s="1"/>
  <c r="Q140" i="1"/>
  <c r="R140" i="1" s="1"/>
  <c r="Q141" i="1"/>
  <c r="R141" i="1" s="1"/>
  <c r="Q142" i="1"/>
  <c r="R142" i="1" s="1"/>
  <c r="Q143" i="1"/>
  <c r="R143" i="1" s="1"/>
  <c r="Q144" i="1"/>
  <c r="R144" i="1" s="1"/>
  <c r="Q145" i="1"/>
  <c r="R145" i="1" s="1"/>
  <c r="Q146" i="1"/>
  <c r="R146" i="1" s="1"/>
  <c r="Q147" i="1"/>
  <c r="R147" i="1" s="1"/>
  <c r="Q148" i="1"/>
  <c r="R148" i="1" s="1"/>
  <c r="Q149" i="1"/>
  <c r="R149" i="1" s="1"/>
  <c r="Q150" i="1"/>
  <c r="R150" i="1" s="1"/>
  <c r="Q151" i="1"/>
  <c r="R151" i="1" s="1"/>
  <c r="Q152" i="1"/>
  <c r="R152" i="1" s="1"/>
  <c r="Q153" i="1"/>
  <c r="R153" i="1" s="1"/>
  <c r="Q154" i="1"/>
  <c r="R154" i="1" s="1"/>
  <c r="Q155" i="1"/>
  <c r="R155" i="1" s="1"/>
  <c r="Q156" i="1"/>
  <c r="R156" i="1" s="1"/>
  <c r="Q157" i="1"/>
  <c r="R157" i="1" s="1"/>
  <c r="Q158" i="1"/>
  <c r="R158" i="1" s="1"/>
  <c r="Q159" i="1"/>
  <c r="R159" i="1" s="1"/>
  <c r="Q160" i="1"/>
  <c r="R160" i="1" s="1"/>
  <c r="Q161" i="1"/>
  <c r="R161" i="1" s="1"/>
  <c r="Q162" i="1"/>
  <c r="R162" i="1" s="1"/>
  <c r="Q163" i="1"/>
  <c r="R163" i="1" s="1"/>
  <c r="Q164" i="1"/>
  <c r="R164" i="1" s="1"/>
  <c r="Q165" i="1"/>
  <c r="R165" i="1" s="1"/>
  <c r="Q166" i="1"/>
  <c r="R166" i="1" s="1"/>
  <c r="Q167" i="1"/>
  <c r="R167" i="1" s="1"/>
  <c r="Q168" i="1"/>
  <c r="R168" i="1" s="1"/>
  <c r="Q169" i="1"/>
  <c r="R169" i="1" s="1"/>
  <c r="Q170" i="1"/>
  <c r="R170" i="1" s="1"/>
  <c r="Q171" i="1"/>
  <c r="R171" i="1" s="1"/>
  <c r="Q172" i="1"/>
  <c r="R172" i="1" s="1"/>
  <c r="Q173" i="1"/>
  <c r="R173" i="1" s="1"/>
  <c r="Q174" i="1"/>
  <c r="R174" i="1" s="1"/>
  <c r="Q175" i="1"/>
  <c r="R175" i="1" s="1"/>
  <c r="Q176" i="1"/>
  <c r="R176" i="1" s="1"/>
  <c r="Q177" i="1"/>
  <c r="R177" i="1" s="1"/>
  <c r="Q178" i="1"/>
  <c r="R178" i="1" s="1"/>
  <c r="Q179" i="1"/>
  <c r="R179" i="1" s="1"/>
  <c r="Q180" i="1"/>
  <c r="R180" i="1" s="1"/>
  <c r="Q181" i="1"/>
  <c r="R181" i="1" s="1"/>
  <c r="Q182" i="1"/>
  <c r="R182" i="1" s="1"/>
  <c r="Q183" i="1"/>
  <c r="R183" i="1" s="1"/>
  <c r="Q184" i="1"/>
  <c r="R184" i="1" s="1"/>
  <c r="Q185" i="1"/>
  <c r="R185" i="1" s="1"/>
  <c r="Q186" i="1"/>
  <c r="R186" i="1" s="1"/>
  <c r="Q187" i="1"/>
  <c r="R187" i="1" s="1"/>
  <c r="Q188" i="1"/>
  <c r="R188" i="1" s="1"/>
  <c r="Q189" i="1"/>
  <c r="R189" i="1" s="1"/>
  <c r="Q190" i="1"/>
  <c r="R190" i="1" s="1"/>
  <c r="Q191" i="1"/>
  <c r="R191" i="1" s="1"/>
  <c r="Q192" i="1"/>
  <c r="R192" i="1" s="1"/>
  <c r="Q193" i="1"/>
  <c r="R193" i="1" s="1"/>
  <c r="Q194" i="1"/>
  <c r="R194" i="1" s="1"/>
  <c r="Q195" i="1"/>
  <c r="R195" i="1" s="1"/>
  <c r="Q196" i="1"/>
  <c r="R196" i="1" s="1"/>
  <c r="Q197" i="1"/>
  <c r="R197" i="1" s="1"/>
  <c r="Q198" i="1"/>
  <c r="R198" i="1" s="1"/>
  <c r="Q199" i="1"/>
  <c r="R199" i="1" s="1"/>
  <c r="Q200" i="1"/>
  <c r="R200" i="1" s="1"/>
  <c r="Q201" i="1"/>
  <c r="R201" i="1" s="1"/>
  <c r="Q202" i="1"/>
  <c r="R202" i="1" s="1"/>
  <c r="Q203" i="1"/>
  <c r="R203" i="1" s="1"/>
  <c r="Q204" i="1"/>
  <c r="R204" i="1" s="1"/>
  <c r="Q205" i="1"/>
  <c r="R205" i="1" s="1"/>
  <c r="Q206" i="1"/>
  <c r="R206" i="1" s="1"/>
  <c r="Q207" i="1"/>
  <c r="R207" i="1" s="1"/>
  <c r="Q208" i="1"/>
  <c r="R208" i="1" s="1"/>
  <c r="Q209" i="1"/>
  <c r="R209" i="1" s="1"/>
  <c r="Q210" i="1"/>
  <c r="R210" i="1" s="1"/>
  <c r="Q211" i="1"/>
  <c r="R211" i="1" s="1"/>
  <c r="Q212" i="1"/>
  <c r="R212" i="1" s="1"/>
  <c r="Q213" i="1"/>
  <c r="R213" i="1" s="1"/>
  <c r="Q214" i="1"/>
  <c r="R214" i="1" s="1"/>
  <c r="Q215" i="1"/>
  <c r="R215" i="1" s="1"/>
  <c r="Q216" i="1"/>
  <c r="R216" i="1" s="1"/>
  <c r="Q217" i="1"/>
  <c r="R217" i="1" s="1"/>
  <c r="Q218" i="1"/>
  <c r="R218" i="1" s="1"/>
  <c r="Q219" i="1"/>
  <c r="R219" i="1" s="1"/>
  <c r="Q220" i="1"/>
  <c r="R220" i="1" s="1"/>
  <c r="Q221" i="1"/>
  <c r="R221" i="1" s="1"/>
  <c r="Q222" i="1"/>
  <c r="R222" i="1" s="1"/>
  <c r="Q223" i="1"/>
  <c r="R223" i="1" s="1"/>
  <c r="Q224" i="1"/>
  <c r="R224" i="1" s="1"/>
  <c r="Q225" i="1"/>
  <c r="R225" i="1" s="1"/>
  <c r="Q226" i="1"/>
  <c r="R226" i="1" s="1"/>
  <c r="Q227" i="1"/>
  <c r="R227" i="1" s="1"/>
  <c r="Q228" i="1"/>
  <c r="R228" i="1" s="1"/>
  <c r="Q229" i="1"/>
  <c r="R229" i="1" s="1"/>
  <c r="Q230" i="1"/>
  <c r="R230" i="1" s="1"/>
  <c r="Q231" i="1"/>
  <c r="R231" i="1" s="1"/>
  <c r="Q232" i="1"/>
  <c r="R232" i="1" s="1"/>
  <c r="Q233" i="1"/>
  <c r="R233" i="1" s="1"/>
  <c r="Q234" i="1"/>
  <c r="R234" i="1" s="1"/>
  <c r="Q235" i="1"/>
  <c r="R235" i="1" s="1"/>
  <c r="Q236" i="1"/>
  <c r="R236" i="1" s="1"/>
  <c r="Q237" i="1"/>
  <c r="R237" i="1" s="1"/>
  <c r="Q238" i="1"/>
  <c r="R238" i="1" s="1"/>
  <c r="Q239" i="1"/>
  <c r="R239" i="1" s="1"/>
  <c r="Q240" i="1"/>
  <c r="R240" i="1" s="1"/>
  <c r="Q241" i="1"/>
  <c r="R241" i="1" s="1"/>
  <c r="Q242" i="1"/>
  <c r="R242" i="1" s="1"/>
  <c r="Q243" i="1"/>
  <c r="R243" i="1" s="1"/>
  <c r="Q244" i="1"/>
  <c r="R244" i="1" s="1"/>
  <c r="Q245" i="1"/>
  <c r="R245" i="1" s="1"/>
  <c r="Q246" i="1"/>
  <c r="R246" i="1" s="1"/>
  <c r="Q247" i="1"/>
  <c r="R247" i="1" s="1"/>
  <c r="Q248" i="1"/>
  <c r="R248" i="1" s="1"/>
  <c r="Q249" i="1"/>
  <c r="R249" i="1" s="1"/>
  <c r="Q250" i="1"/>
  <c r="R250" i="1" s="1"/>
  <c r="Q251" i="1"/>
  <c r="R251" i="1" s="1"/>
  <c r="Q252" i="1"/>
  <c r="R252" i="1" s="1"/>
  <c r="Q253" i="1"/>
  <c r="R253" i="1" s="1"/>
  <c r="Q254" i="1"/>
  <c r="R254" i="1" s="1"/>
  <c r="Q255" i="1"/>
  <c r="R255" i="1" s="1"/>
  <c r="Q256" i="1"/>
  <c r="R256" i="1" s="1"/>
  <c r="Q257" i="1"/>
  <c r="R257" i="1" s="1"/>
  <c r="Q258" i="1"/>
  <c r="R258" i="1" s="1"/>
  <c r="Q259" i="1"/>
  <c r="R259" i="1" s="1"/>
  <c r="Q260" i="1"/>
  <c r="R260" i="1" s="1"/>
  <c r="Q261" i="1"/>
  <c r="R261" i="1" s="1"/>
  <c r="Q262" i="1"/>
  <c r="R262" i="1" s="1"/>
  <c r="Q263" i="1"/>
  <c r="R263" i="1" s="1"/>
  <c r="Q264" i="1"/>
  <c r="R264" i="1" s="1"/>
  <c r="Q265" i="1"/>
  <c r="R265" i="1" s="1"/>
  <c r="Q266" i="1"/>
  <c r="R266" i="1" s="1"/>
  <c r="Q267" i="1"/>
  <c r="R267" i="1" s="1"/>
  <c r="Q268" i="1"/>
  <c r="R268" i="1" s="1"/>
  <c r="Q269" i="1"/>
  <c r="R269" i="1" s="1"/>
  <c r="Q270" i="1"/>
  <c r="R270" i="1" s="1"/>
  <c r="Q271" i="1"/>
  <c r="R271" i="1" s="1"/>
  <c r="Q272" i="1"/>
  <c r="R272" i="1" s="1"/>
  <c r="Q273" i="1"/>
  <c r="R273" i="1" s="1"/>
  <c r="Q274" i="1"/>
  <c r="R274" i="1" s="1"/>
  <c r="Q275" i="1"/>
  <c r="R275" i="1" s="1"/>
  <c r="Q276" i="1"/>
  <c r="R276" i="1" s="1"/>
  <c r="Q277" i="1"/>
  <c r="R277" i="1" s="1"/>
  <c r="Q278" i="1"/>
  <c r="R278" i="1" s="1"/>
  <c r="Q279" i="1"/>
  <c r="R279" i="1" s="1"/>
  <c r="Q280" i="1"/>
  <c r="R280" i="1" s="1"/>
  <c r="Q281" i="1"/>
  <c r="R281" i="1" s="1"/>
  <c r="Q282" i="1"/>
  <c r="R282" i="1" s="1"/>
  <c r="Q283" i="1"/>
  <c r="R283" i="1" s="1"/>
  <c r="Q284" i="1"/>
  <c r="R284" i="1" s="1"/>
  <c r="Q285" i="1"/>
  <c r="R285" i="1" s="1"/>
  <c r="Q286" i="1"/>
  <c r="R286" i="1" s="1"/>
  <c r="Q287" i="1"/>
  <c r="R287" i="1" s="1"/>
  <c r="Q288" i="1"/>
  <c r="R288" i="1" s="1"/>
  <c r="Q289" i="1"/>
  <c r="R289" i="1" s="1"/>
  <c r="Q290" i="1"/>
  <c r="R290" i="1" s="1"/>
  <c r="Q291" i="1"/>
  <c r="R291" i="1" s="1"/>
  <c r="Q292" i="1"/>
  <c r="R292" i="1" s="1"/>
  <c r="Q293" i="1"/>
  <c r="R293" i="1" s="1"/>
  <c r="Q294" i="1"/>
  <c r="R294" i="1" s="1"/>
  <c r="Q295" i="1"/>
  <c r="R295" i="1" s="1"/>
  <c r="Q296" i="1"/>
  <c r="R296" i="1" s="1"/>
  <c r="Q297" i="1"/>
  <c r="R297" i="1" s="1"/>
  <c r="Q298" i="1"/>
  <c r="R298" i="1" s="1"/>
  <c r="Q299" i="1"/>
  <c r="R299" i="1" s="1"/>
  <c r="Q300" i="1"/>
  <c r="R300" i="1" s="1"/>
  <c r="Q301" i="1"/>
  <c r="R301" i="1" s="1"/>
  <c r="Q302" i="1"/>
  <c r="R302" i="1" s="1"/>
  <c r="Q303" i="1"/>
  <c r="R303" i="1" s="1"/>
  <c r="F4" i="5"/>
  <c r="F5" i="5"/>
  <c r="F6" i="5"/>
  <c r="F7" i="5"/>
  <c r="F8" i="5"/>
  <c r="F9" i="5"/>
  <c r="F10" i="5"/>
  <c r="F11" i="5"/>
  <c r="F12" i="5"/>
  <c r="F13" i="5"/>
  <c r="F14" i="5"/>
  <c r="F15" i="5"/>
  <c r="F16" i="5"/>
  <c r="F17" i="5"/>
  <c r="F18" i="5"/>
  <c r="F19" i="5"/>
  <c r="F20" i="5"/>
  <c r="F21" i="5"/>
  <c r="F22" i="5"/>
  <c r="F23" i="5"/>
  <c r="F24" i="5"/>
  <c r="F25" i="5"/>
  <c r="F26" i="5"/>
  <c r="F27" i="5"/>
  <c r="F28" i="5"/>
  <c r="F29" i="5"/>
  <c r="F30" i="5"/>
  <c r="F31" i="5"/>
  <c r="F32" i="5"/>
  <c r="F33" i="5"/>
  <c r="F34" i="5"/>
  <c r="F35" i="5"/>
  <c r="F36" i="5"/>
  <c r="F37" i="5"/>
  <c r="F38" i="5"/>
  <c r="F39" i="5"/>
  <c r="F40" i="5"/>
  <c r="F41" i="5"/>
  <c r="F42" i="5"/>
  <c r="F43" i="5"/>
  <c r="F44" i="5"/>
  <c r="F45" i="5"/>
  <c r="F46" i="5"/>
  <c r="F47" i="5"/>
  <c r="F48" i="5"/>
  <c r="F49" i="5"/>
  <c r="F50" i="5"/>
  <c r="F51" i="5"/>
  <c r="F52" i="5"/>
  <c r="F53" i="5"/>
  <c r="F54" i="5"/>
  <c r="F55" i="5"/>
  <c r="F56" i="5"/>
  <c r="F57" i="5"/>
  <c r="F58" i="5"/>
  <c r="F59" i="5"/>
  <c r="F60" i="5"/>
  <c r="F61" i="5"/>
  <c r="F62" i="5"/>
  <c r="F63" i="5"/>
  <c r="F64" i="5"/>
  <c r="F65" i="5"/>
  <c r="F66" i="5"/>
  <c r="F67" i="5"/>
  <c r="F68" i="5"/>
  <c r="F69" i="5"/>
  <c r="F70" i="5"/>
  <c r="F71" i="5"/>
  <c r="F72" i="5"/>
  <c r="F73" i="5"/>
  <c r="F74" i="5"/>
  <c r="F75" i="5"/>
  <c r="F76" i="5"/>
  <c r="F77" i="5"/>
  <c r="F78" i="5"/>
  <c r="F79" i="5"/>
  <c r="F80" i="5"/>
  <c r="F81" i="5"/>
  <c r="F82" i="5"/>
  <c r="F83" i="5"/>
  <c r="F84" i="5"/>
  <c r="F85" i="5"/>
  <c r="F86" i="5"/>
  <c r="F87" i="5"/>
  <c r="F88" i="5"/>
  <c r="F89" i="5"/>
  <c r="F90" i="5"/>
  <c r="F91" i="5"/>
  <c r="F92" i="5"/>
  <c r="F93" i="5"/>
  <c r="F94" i="5"/>
  <c r="F95" i="5"/>
  <c r="F96" i="5"/>
  <c r="F97" i="5"/>
  <c r="F98" i="5"/>
  <c r="F99" i="5"/>
  <c r="F100" i="5"/>
  <c r="F101" i="5"/>
  <c r="F102" i="5"/>
  <c r="F103" i="5"/>
  <c r="F104" i="5"/>
  <c r="F105" i="5"/>
  <c r="F106" i="5"/>
  <c r="F107" i="5"/>
  <c r="F108" i="5"/>
  <c r="F109" i="5"/>
  <c r="F110" i="5"/>
  <c r="F111" i="5"/>
  <c r="F112" i="5"/>
  <c r="F113" i="5"/>
  <c r="F114" i="5"/>
  <c r="F115" i="5"/>
  <c r="F116" i="5"/>
  <c r="F117" i="5"/>
  <c r="F118" i="5"/>
  <c r="F119" i="5"/>
  <c r="F120" i="5"/>
  <c r="F121" i="5"/>
  <c r="F122" i="5"/>
  <c r="F123" i="5"/>
  <c r="F124" i="5"/>
  <c r="F125" i="5"/>
  <c r="F126" i="5"/>
  <c r="F127" i="5"/>
  <c r="F128" i="5"/>
  <c r="F129" i="5"/>
  <c r="F130" i="5"/>
  <c r="F131" i="5"/>
  <c r="F132" i="5"/>
  <c r="F133" i="5"/>
  <c r="F134" i="5"/>
  <c r="F135" i="5"/>
  <c r="F136" i="5"/>
  <c r="F137" i="5"/>
  <c r="F138" i="5"/>
  <c r="F139" i="5"/>
  <c r="F140" i="5"/>
  <c r="F141" i="5"/>
  <c r="F142" i="5"/>
  <c r="F143" i="5"/>
  <c r="F144" i="5"/>
  <c r="F145" i="5"/>
  <c r="F146" i="5"/>
  <c r="F147" i="5"/>
  <c r="F148" i="5"/>
  <c r="F149" i="5"/>
  <c r="F150" i="5"/>
  <c r="F151" i="5"/>
  <c r="F152" i="5"/>
  <c r="F153" i="5"/>
  <c r="F154" i="5"/>
  <c r="F155" i="5"/>
  <c r="F156" i="5"/>
  <c r="F157" i="5"/>
  <c r="F158" i="5"/>
  <c r="F159" i="5"/>
  <c r="F160" i="5"/>
  <c r="F161" i="5"/>
  <c r="F162" i="5"/>
  <c r="F163" i="5"/>
  <c r="F164" i="5"/>
  <c r="F165" i="5"/>
  <c r="F166" i="5"/>
  <c r="F167" i="5"/>
  <c r="F168" i="5"/>
  <c r="F169" i="5"/>
  <c r="F170" i="5"/>
  <c r="F171" i="5"/>
  <c r="F172" i="5"/>
  <c r="F173" i="5"/>
  <c r="F174" i="5"/>
  <c r="F175" i="5"/>
  <c r="F176" i="5"/>
  <c r="F177" i="5"/>
  <c r="F178" i="5"/>
  <c r="F179" i="5"/>
  <c r="F180" i="5"/>
  <c r="F181" i="5"/>
  <c r="F182" i="5"/>
  <c r="F183" i="5"/>
  <c r="F184" i="5"/>
  <c r="F185" i="5"/>
  <c r="F186" i="5"/>
  <c r="F187" i="5"/>
  <c r="F188" i="5"/>
  <c r="F189" i="5"/>
  <c r="F190" i="5"/>
  <c r="F191" i="5"/>
  <c r="F192" i="5"/>
  <c r="F193" i="5"/>
  <c r="F194" i="5"/>
  <c r="F195" i="5"/>
  <c r="F196" i="5"/>
  <c r="F197" i="5"/>
  <c r="F198" i="5"/>
  <c r="F199" i="5"/>
  <c r="F200" i="5"/>
  <c r="F201" i="5"/>
  <c r="F202" i="5"/>
  <c r="F203" i="5"/>
  <c r="F204" i="5"/>
  <c r="F205" i="5"/>
  <c r="F206" i="5"/>
  <c r="F207" i="5"/>
  <c r="F208" i="5"/>
  <c r="F209" i="5"/>
  <c r="F210" i="5"/>
  <c r="F211" i="5"/>
  <c r="F212" i="5"/>
  <c r="F213" i="5"/>
  <c r="F214" i="5"/>
  <c r="F215" i="5"/>
  <c r="F216" i="5"/>
  <c r="F217" i="5"/>
  <c r="F218" i="5"/>
  <c r="F219" i="5"/>
  <c r="F220" i="5"/>
  <c r="F221" i="5"/>
  <c r="F222" i="5"/>
  <c r="F223" i="5"/>
  <c r="F224" i="5"/>
  <c r="F225" i="5"/>
  <c r="F226" i="5"/>
  <c r="F227" i="5"/>
  <c r="F228" i="5"/>
  <c r="F229" i="5"/>
  <c r="F230" i="5"/>
  <c r="F231" i="5"/>
  <c r="F232" i="5"/>
  <c r="F233" i="5"/>
  <c r="F234" i="5"/>
  <c r="F235" i="5"/>
  <c r="F236" i="5"/>
  <c r="F237" i="5"/>
  <c r="F238" i="5"/>
  <c r="F239" i="5"/>
  <c r="F240" i="5"/>
  <c r="F241" i="5"/>
  <c r="F242" i="5"/>
  <c r="F243" i="5"/>
  <c r="F244" i="5"/>
  <c r="F245" i="5"/>
  <c r="F246" i="5"/>
  <c r="F247" i="5"/>
  <c r="F248" i="5"/>
  <c r="F249" i="5"/>
  <c r="F250" i="5"/>
  <c r="F251" i="5"/>
  <c r="F252" i="5"/>
  <c r="F253" i="5"/>
  <c r="F254" i="5"/>
  <c r="F255" i="5"/>
  <c r="F256" i="5"/>
  <c r="F257" i="5"/>
  <c r="F258" i="5"/>
  <c r="F259" i="5"/>
  <c r="F260" i="5"/>
  <c r="F261" i="5"/>
  <c r="F262" i="5"/>
  <c r="F263" i="5"/>
  <c r="F264" i="5"/>
  <c r="F265" i="5"/>
  <c r="F266" i="5"/>
  <c r="F267" i="5"/>
  <c r="F268" i="5"/>
  <c r="F269" i="5"/>
  <c r="F270" i="5"/>
  <c r="F271" i="5"/>
  <c r="F272" i="5"/>
  <c r="F273" i="5"/>
  <c r="F274" i="5"/>
  <c r="F275" i="5"/>
  <c r="F276" i="5"/>
  <c r="F277" i="5"/>
  <c r="F278" i="5"/>
  <c r="F279" i="5"/>
  <c r="F280" i="5"/>
  <c r="F281" i="5"/>
  <c r="F282" i="5"/>
  <c r="F283" i="5"/>
  <c r="F284" i="5"/>
  <c r="F285" i="5"/>
  <c r="F286" i="5"/>
  <c r="F287" i="5"/>
  <c r="F288" i="5"/>
  <c r="F289" i="5"/>
  <c r="F290" i="5"/>
  <c r="F291" i="5"/>
  <c r="F292" i="5"/>
  <c r="F293" i="5"/>
  <c r="F294" i="5"/>
  <c r="F295" i="5"/>
  <c r="F296" i="5"/>
  <c r="F297" i="5"/>
  <c r="F298" i="5"/>
  <c r="F299" i="5"/>
  <c r="F300" i="5"/>
  <c r="F301" i="5"/>
  <c r="F302" i="5"/>
  <c r="F303" i="5"/>
  <c r="F304" i="5"/>
  <c r="F305" i="5"/>
  <c r="F306" i="5"/>
  <c r="F307" i="5"/>
  <c r="F308" i="5"/>
  <c r="F309" i="5"/>
  <c r="F310" i="5"/>
  <c r="F311" i="5"/>
  <c r="F312" i="5"/>
  <c r="F313" i="5"/>
  <c r="F314" i="5"/>
  <c r="F315" i="5"/>
  <c r="F316" i="5"/>
  <c r="F317" i="5"/>
  <c r="F318" i="5"/>
  <c r="F319" i="5"/>
  <c r="F320" i="5"/>
  <c r="F321" i="5"/>
  <c r="F322" i="5"/>
  <c r="F323" i="5"/>
  <c r="F324" i="5"/>
  <c r="F325" i="5"/>
  <c r="F326" i="5"/>
  <c r="F327" i="5"/>
  <c r="F328" i="5"/>
  <c r="F329" i="5"/>
  <c r="F330" i="5"/>
  <c r="F331" i="5"/>
  <c r="F332" i="5"/>
  <c r="F333" i="5"/>
  <c r="F334" i="5"/>
  <c r="F335" i="5"/>
  <c r="F336" i="5"/>
  <c r="F337" i="5"/>
  <c r="F338" i="5"/>
  <c r="F339" i="5"/>
  <c r="F340" i="5"/>
  <c r="F341" i="5"/>
  <c r="F342" i="5"/>
  <c r="E4" i="5"/>
  <c r="E5" i="5"/>
  <c r="E6" i="5"/>
  <c r="E7" i="5"/>
  <c r="E8" i="5"/>
  <c r="E9" i="5"/>
  <c r="E10" i="5"/>
  <c r="E11" i="5"/>
  <c r="E12" i="5"/>
  <c r="E13" i="5"/>
  <c r="E14" i="5"/>
  <c r="E15" i="5"/>
  <c r="E16" i="5"/>
  <c r="E17" i="5"/>
  <c r="E18" i="5"/>
  <c r="E19" i="5"/>
  <c r="E20" i="5"/>
  <c r="E21" i="5"/>
  <c r="E22" i="5"/>
  <c r="E23" i="5"/>
  <c r="E24" i="5"/>
  <c r="E25" i="5"/>
  <c r="E26" i="5"/>
  <c r="E27" i="5"/>
  <c r="E28" i="5"/>
  <c r="E29" i="5"/>
  <c r="E30" i="5"/>
  <c r="E31" i="5"/>
  <c r="E32" i="5"/>
  <c r="E33" i="5"/>
  <c r="E34" i="5"/>
  <c r="E35" i="5"/>
  <c r="E36" i="5"/>
  <c r="E37" i="5"/>
  <c r="E38" i="5"/>
  <c r="E39" i="5"/>
  <c r="E40" i="5"/>
  <c r="E41" i="5"/>
  <c r="E42" i="5"/>
  <c r="E43" i="5"/>
  <c r="E44" i="5"/>
  <c r="E45" i="5"/>
  <c r="E46" i="5"/>
  <c r="E47" i="5"/>
  <c r="E48" i="5"/>
  <c r="E49" i="5"/>
  <c r="E50" i="5"/>
  <c r="E51" i="5"/>
  <c r="E52" i="5"/>
  <c r="E53" i="5"/>
  <c r="E54" i="5"/>
  <c r="E55" i="5"/>
  <c r="E56" i="5"/>
  <c r="E57" i="5"/>
  <c r="E58" i="5"/>
  <c r="E59" i="5"/>
  <c r="E60" i="5"/>
  <c r="E61" i="5"/>
  <c r="E62" i="5"/>
  <c r="E63" i="5"/>
  <c r="E64" i="5"/>
  <c r="E65" i="5"/>
  <c r="E66" i="5"/>
  <c r="E67" i="5"/>
  <c r="E68" i="5"/>
  <c r="E69" i="5"/>
  <c r="E70" i="5"/>
  <c r="E71" i="5"/>
  <c r="E72" i="5"/>
  <c r="E73" i="5"/>
  <c r="E74" i="5"/>
  <c r="E75" i="5"/>
  <c r="E76" i="5"/>
  <c r="E77" i="5"/>
  <c r="E78" i="5"/>
  <c r="E79" i="5"/>
  <c r="E80" i="5"/>
  <c r="E81" i="5"/>
  <c r="E82" i="5"/>
  <c r="E83" i="5"/>
  <c r="E84" i="5"/>
  <c r="E85" i="5"/>
  <c r="E86" i="5"/>
  <c r="E87" i="5"/>
  <c r="E88" i="5"/>
  <c r="E89" i="5"/>
  <c r="E90" i="5"/>
  <c r="E91" i="5"/>
  <c r="E92" i="5"/>
  <c r="E93" i="5"/>
  <c r="E94" i="5"/>
  <c r="E95" i="5"/>
  <c r="E96" i="5"/>
  <c r="E97" i="5"/>
  <c r="E98" i="5"/>
  <c r="E99" i="5"/>
  <c r="E100" i="5"/>
  <c r="E101" i="5"/>
  <c r="E102" i="5"/>
  <c r="E103" i="5"/>
  <c r="E104" i="5"/>
  <c r="E105" i="5"/>
  <c r="E106" i="5"/>
  <c r="E107" i="5"/>
  <c r="E108" i="5"/>
  <c r="E109" i="5"/>
  <c r="E110" i="5"/>
  <c r="E111" i="5"/>
  <c r="E112" i="5"/>
  <c r="E113" i="5"/>
  <c r="E114" i="5"/>
  <c r="E115" i="5"/>
  <c r="E116" i="5"/>
  <c r="E117" i="5"/>
  <c r="E118" i="5"/>
  <c r="E119" i="5"/>
  <c r="E120" i="5"/>
  <c r="E121" i="5"/>
  <c r="E122" i="5"/>
  <c r="E123" i="5"/>
  <c r="E124" i="5"/>
  <c r="E125" i="5"/>
  <c r="E126" i="5"/>
  <c r="E127" i="5"/>
  <c r="E128" i="5"/>
  <c r="E129" i="5"/>
  <c r="E130" i="5"/>
  <c r="E131" i="5"/>
  <c r="E132" i="5"/>
  <c r="E133" i="5"/>
  <c r="E134" i="5"/>
  <c r="E135" i="5"/>
  <c r="E136" i="5"/>
  <c r="E137" i="5"/>
  <c r="E138" i="5"/>
  <c r="E139" i="5"/>
  <c r="E140" i="5"/>
  <c r="E141" i="5"/>
  <c r="E142" i="5"/>
  <c r="E143" i="5"/>
  <c r="E144" i="5"/>
  <c r="E145" i="5"/>
  <c r="E146" i="5"/>
  <c r="E147" i="5"/>
  <c r="E148" i="5"/>
  <c r="E149" i="5"/>
  <c r="E150" i="5"/>
  <c r="E151" i="5"/>
  <c r="E152" i="5"/>
  <c r="E153" i="5"/>
  <c r="E154" i="5"/>
  <c r="E155" i="5"/>
  <c r="E156" i="5"/>
  <c r="E157" i="5"/>
  <c r="E158" i="5"/>
  <c r="E159" i="5"/>
  <c r="E160" i="5"/>
  <c r="E161" i="5"/>
  <c r="E162" i="5"/>
  <c r="E163" i="5"/>
  <c r="E164" i="5"/>
  <c r="E165" i="5"/>
  <c r="E166" i="5"/>
  <c r="E167" i="5"/>
  <c r="E168" i="5"/>
  <c r="E169" i="5"/>
  <c r="E170" i="5"/>
  <c r="E171" i="5"/>
  <c r="E172" i="5"/>
  <c r="E173" i="5"/>
  <c r="E174" i="5"/>
  <c r="E175" i="5"/>
  <c r="E176" i="5"/>
  <c r="E177" i="5"/>
  <c r="E178" i="5"/>
  <c r="E179" i="5"/>
  <c r="E180" i="5"/>
  <c r="E181" i="5"/>
  <c r="E182" i="5"/>
  <c r="E183" i="5"/>
  <c r="E184" i="5"/>
  <c r="E185" i="5"/>
  <c r="E186" i="5"/>
  <c r="E187" i="5"/>
  <c r="E188" i="5"/>
  <c r="E189" i="5"/>
  <c r="E190" i="5"/>
  <c r="E191" i="5"/>
  <c r="E192" i="5"/>
  <c r="E193" i="5"/>
  <c r="E194" i="5"/>
  <c r="E195" i="5"/>
  <c r="E196" i="5"/>
  <c r="E197" i="5"/>
  <c r="E198" i="5"/>
  <c r="E199" i="5"/>
  <c r="E200" i="5"/>
  <c r="E201" i="5"/>
  <c r="E202" i="5"/>
  <c r="E203" i="5"/>
  <c r="E204" i="5"/>
  <c r="E205" i="5"/>
  <c r="E206" i="5"/>
  <c r="E207" i="5"/>
  <c r="E208" i="5"/>
  <c r="E209" i="5"/>
  <c r="E210" i="5"/>
  <c r="E211" i="5"/>
  <c r="E212" i="5"/>
  <c r="E213" i="5"/>
  <c r="E214" i="5"/>
  <c r="E215" i="5"/>
  <c r="E216" i="5"/>
  <c r="E217" i="5"/>
  <c r="E218" i="5"/>
  <c r="E219" i="5"/>
  <c r="E220" i="5"/>
  <c r="E221" i="5"/>
  <c r="E222" i="5"/>
  <c r="E223" i="5"/>
  <c r="E224" i="5"/>
  <c r="E225" i="5"/>
  <c r="E226" i="5"/>
  <c r="E227" i="5"/>
  <c r="E228" i="5"/>
  <c r="E229" i="5"/>
  <c r="E230" i="5"/>
  <c r="E231" i="5"/>
  <c r="E232" i="5"/>
  <c r="E233" i="5"/>
  <c r="E234" i="5"/>
  <c r="E235" i="5"/>
  <c r="E236" i="5"/>
  <c r="E237" i="5"/>
  <c r="E238" i="5"/>
  <c r="E239" i="5"/>
  <c r="E240" i="5"/>
  <c r="E241" i="5"/>
  <c r="E242" i="5"/>
  <c r="E243" i="5"/>
  <c r="E244" i="5"/>
  <c r="E245" i="5"/>
  <c r="E246" i="5"/>
  <c r="E247" i="5"/>
  <c r="E248" i="5"/>
  <c r="E249" i="5"/>
  <c r="E250" i="5"/>
  <c r="E251" i="5"/>
  <c r="E252" i="5"/>
  <c r="E253" i="5"/>
  <c r="E254" i="5"/>
  <c r="E255" i="5"/>
  <c r="E256" i="5"/>
  <c r="E257" i="5"/>
  <c r="E258" i="5"/>
  <c r="E259" i="5"/>
  <c r="E260" i="5"/>
  <c r="E261" i="5"/>
  <c r="E262" i="5"/>
  <c r="E263" i="5"/>
  <c r="E264" i="5"/>
  <c r="E265" i="5"/>
  <c r="E266" i="5"/>
  <c r="E267" i="5"/>
  <c r="E268" i="5"/>
  <c r="E269" i="5"/>
  <c r="E270" i="5"/>
  <c r="E271" i="5"/>
  <c r="E272" i="5"/>
  <c r="E273" i="5"/>
  <c r="E274" i="5"/>
  <c r="E275" i="5"/>
  <c r="E276" i="5"/>
  <c r="E277" i="5"/>
  <c r="E278" i="5"/>
  <c r="E279" i="5"/>
  <c r="E280" i="5"/>
  <c r="E281" i="5"/>
  <c r="E282" i="5"/>
  <c r="E283" i="5"/>
  <c r="E284" i="5"/>
  <c r="E285" i="5"/>
  <c r="E286" i="5"/>
  <c r="E287" i="5"/>
  <c r="E288" i="5"/>
  <c r="E289" i="5"/>
  <c r="E290" i="5"/>
  <c r="E291" i="5"/>
  <c r="E292" i="5"/>
  <c r="E293" i="5"/>
  <c r="E294" i="5"/>
  <c r="E295" i="5"/>
  <c r="E296" i="5"/>
  <c r="E297" i="5"/>
  <c r="E298" i="5"/>
  <c r="E299" i="5"/>
  <c r="E300" i="5"/>
  <c r="E301" i="5"/>
  <c r="E302" i="5"/>
  <c r="E303" i="5"/>
  <c r="E304" i="5"/>
  <c r="E305" i="5"/>
  <c r="E306" i="5"/>
  <c r="E307" i="5"/>
  <c r="E308" i="5"/>
  <c r="E309" i="5"/>
  <c r="E310" i="5"/>
  <c r="E311" i="5"/>
  <c r="E312" i="5"/>
  <c r="E313" i="5"/>
  <c r="E314" i="5"/>
  <c r="E315" i="5"/>
  <c r="E316" i="5"/>
  <c r="E317" i="5"/>
  <c r="E318" i="5"/>
  <c r="E319" i="5"/>
  <c r="E320" i="5"/>
  <c r="E321" i="5"/>
  <c r="E322" i="5"/>
  <c r="E323" i="5"/>
  <c r="E324" i="5"/>
  <c r="E325" i="5"/>
  <c r="E326" i="5"/>
  <c r="E327" i="5"/>
  <c r="E328" i="5"/>
  <c r="E329" i="5"/>
  <c r="E330" i="5"/>
  <c r="E331" i="5"/>
  <c r="E332" i="5"/>
  <c r="E333" i="5"/>
  <c r="E334" i="5"/>
  <c r="E335" i="5"/>
  <c r="E336" i="5"/>
  <c r="E337" i="5"/>
  <c r="E338" i="5"/>
  <c r="E339" i="5"/>
  <c r="E340" i="5"/>
  <c r="E341" i="5"/>
  <c r="E342" i="5"/>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alcChain>
</file>

<file path=xl/sharedStrings.xml><?xml version="1.0" encoding="utf-8"?>
<sst xmlns="http://schemas.openxmlformats.org/spreadsheetml/2006/main" count="5164" uniqueCount="670">
  <si>
    <t>Post ID</t>
  </si>
  <si>
    <t>Platform</t>
  </si>
  <si>
    <t>Date</t>
  </si>
  <si>
    <t>Content Type</t>
  </si>
  <si>
    <t>Post Text</t>
  </si>
  <si>
    <t>Likes</t>
  </si>
  <si>
    <t>Shares</t>
  </si>
  <si>
    <t>Comments</t>
  </si>
  <si>
    <t>Impressions</t>
  </si>
  <si>
    <t>Reach</t>
  </si>
  <si>
    <t>Clicks</t>
  </si>
  <si>
    <t>Hashtags Used</t>
  </si>
  <si>
    <t>Campaign_Name</t>
  </si>
  <si>
    <t>P001</t>
  </si>
  <si>
    <t>Twitter</t>
  </si>
  <si>
    <t>2024-12-23</t>
  </si>
  <si>
    <t>Reel</t>
  </si>
  <si>
    <t>#FutureOfDriving,#AnytimeIsTeslaTime</t>
  </si>
  <si>
    <t>CybertruckLaunch</t>
  </si>
  <si>
    <t>P002</t>
  </si>
  <si>
    <t>2025-04-03</t>
  </si>
  <si>
    <t>Text</t>
  </si>
  <si>
    <t>#TeslaCoInnovation,#BetterWithTesla</t>
  </si>
  <si>
    <t>ModelYCampaign</t>
  </si>
  <si>
    <t>P003</t>
  </si>
  <si>
    <t>YouTube</t>
  </si>
  <si>
    <t>2025-05-12</t>
  </si>
  <si>
    <t>#TeslaCoInnovation</t>
  </si>
  <si>
    <t>FSDUpdate</t>
  </si>
  <si>
    <t>P004</t>
  </si>
  <si>
    <t>Instagram</t>
  </si>
  <si>
    <t>2024-08-12</t>
  </si>
  <si>
    <t>Story</t>
  </si>
  <si>
    <t>#EVRevolution</t>
  </si>
  <si>
    <t>SustainabilityDrive</t>
  </si>
  <si>
    <t>P005</t>
  </si>
  <si>
    <t>2024-06-26</t>
  </si>
  <si>
    <t>#EVRevolution,#TeslaCoInnovation</t>
  </si>
  <si>
    <t>P006</t>
  </si>
  <si>
    <t>Facebook</t>
  </si>
  <si>
    <t>2024-10-31</t>
  </si>
  <si>
    <t>Carousel</t>
  </si>
  <si>
    <t>P007</t>
  </si>
  <si>
    <t>2024-06-24</t>
  </si>
  <si>
    <t>P008</t>
  </si>
  <si>
    <t>2024-07-13</t>
  </si>
  <si>
    <t>Image</t>
  </si>
  <si>
    <t>P009</t>
  </si>
  <si>
    <t>2024-08-30</t>
  </si>
  <si>
    <t>P010</t>
  </si>
  <si>
    <t>2025-03-11</t>
  </si>
  <si>
    <t>P011</t>
  </si>
  <si>
    <t>2025-02-02</t>
  </si>
  <si>
    <t>#FutureOfDriving</t>
  </si>
  <si>
    <t>P012</t>
  </si>
  <si>
    <t>2024-07-21</t>
  </si>
  <si>
    <t>P013</t>
  </si>
  <si>
    <t>2024-11-18</t>
  </si>
  <si>
    <t>P014</t>
  </si>
  <si>
    <t>2025-02-16</t>
  </si>
  <si>
    <t>P015</t>
  </si>
  <si>
    <t>2024-10-24</t>
  </si>
  <si>
    <t>Video</t>
  </si>
  <si>
    <t>P016</t>
  </si>
  <si>
    <t>2024-08-26</t>
  </si>
  <si>
    <t>P017</t>
  </si>
  <si>
    <t>2025-05-05</t>
  </si>
  <si>
    <t>P018</t>
  </si>
  <si>
    <t>2024-08-19</t>
  </si>
  <si>
    <t>P019</t>
  </si>
  <si>
    <t>2024-06-23</t>
  </si>
  <si>
    <t>P020</t>
  </si>
  <si>
    <t>2024-09-09</t>
  </si>
  <si>
    <t>P021</t>
  </si>
  <si>
    <t>2025-01-04</t>
  </si>
  <si>
    <t>P022</t>
  </si>
  <si>
    <t>2025-02-27</t>
  </si>
  <si>
    <t>P023</t>
  </si>
  <si>
    <t>2024-11-06</t>
  </si>
  <si>
    <t>#TeslaCoInnovation,#AnytimeIsTeslaTime</t>
  </si>
  <si>
    <t>P024</t>
  </si>
  <si>
    <t>2025-01-23</t>
  </si>
  <si>
    <t>P025</t>
  </si>
  <si>
    <t>2025-04-10</t>
  </si>
  <si>
    <t>P026</t>
  </si>
  <si>
    <t>2025-04-05</t>
  </si>
  <si>
    <t>P027</t>
  </si>
  <si>
    <t>2024-09-17</t>
  </si>
  <si>
    <t>P028</t>
  </si>
  <si>
    <t>2025-03-04</t>
  </si>
  <si>
    <t>P029</t>
  </si>
  <si>
    <t>2025-01-31</t>
  </si>
  <si>
    <t>P030</t>
  </si>
  <si>
    <t>2025-02-25</t>
  </si>
  <si>
    <t>P031</t>
  </si>
  <si>
    <t>2024-12-16</t>
  </si>
  <si>
    <t>P032</t>
  </si>
  <si>
    <t>2024-07-31</t>
  </si>
  <si>
    <t>P033</t>
  </si>
  <si>
    <t>2024-08-21</t>
  </si>
  <si>
    <t>P034</t>
  </si>
  <si>
    <t>2025-03-26</t>
  </si>
  <si>
    <t>P035</t>
  </si>
  <si>
    <t>2024-11-30</t>
  </si>
  <si>
    <t>P036</t>
  </si>
  <si>
    <t>2025-04-19</t>
  </si>
  <si>
    <t>P037</t>
  </si>
  <si>
    <t>2025-01-06</t>
  </si>
  <si>
    <t>P038</t>
  </si>
  <si>
    <t>2025-02-17</t>
  </si>
  <si>
    <t>P039</t>
  </si>
  <si>
    <t>2024-11-25</t>
  </si>
  <si>
    <t>P040</t>
  </si>
  <si>
    <t>2025-03-07</t>
  </si>
  <si>
    <t>P041</t>
  </si>
  <si>
    <t>2025-03-08</t>
  </si>
  <si>
    <t>P042</t>
  </si>
  <si>
    <t>2025-03-05</t>
  </si>
  <si>
    <t>P043</t>
  </si>
  <si>
    <t>2024-12-14</t>
  </si>
  <si>
    <t>P044</t>
  </si>
  <si>
    <t>2025-03-02</t>
  </si>
  <si>
    <t>P045</t>
  </si>
  <si>
    <t>2024-11-01</t>
  </si>
  <si>
    <t>P046</t>
  </si>
  <si>
    <t>2025-05-02</t>
  </si>
  <si>
    <t>P047</t>
  </si>
  <si>
    <t>2025-02-24</t>
  </si>
  <si>
    <t>P048</t>
  </si>
  <si>
    <t>P049</t>
  </si>
  <si>
    <t>2024-06-10</t>
  </si>
  <si>
    <t>P050</t>
  </si>
  <si>
    <t>2024-07-03</t>
  </si>
  <si>
    <t>P051</t>
  </si>
  <si>
    <t>2024-06-13</t>
  </si>
  <si>
    <t>P052</t>
  </si>
  <si>
    <t>2025-01-03</t>
  </si>
  <si>
    <t>P053</t>
  </si>
  <si>
    <t>#EVRevolution,#BetterWithTesla</t>
  </si>
  <si>
    <t>P054</t>
  </si>
  <si>
    <t>2025-03-13</t>
  </si>
  <si>
    <t>P055</t>
  </si>
  <si>
    <t>2024-06-17</t>
  </si>
  <si>
    <t>P056</t>
  </si>
  <si>
    <t>2024-12-18</t>
  </si>
  <si>
    <t>P057</t>
  </si>
  <si>
    <t>2024-10-21</t>
  </si>
  <si>
    <t>P058</t>
  </si>
  <si>
    <t>2025-04-15</t>
  </si>
  <si>
    <t>P059</t>
  </si>
  <si>
    <t>2024-06-22</t>
  </si>
  <si>
    <t>P060</t>
  </si>
  <si>
    <t>2025-01-28</t>
  </si>
  <si>
    <t>#EVRevolution,#TeslaCoInnovation,#AnytimeIsTeslaTime</t>
  </si>
  <si>
    <t>P061</t>
  </si>
  <si>
    <t>2024-09-05</t>
  </si>
  <si>
    <t>P062</t>
  </si>
  <si>
    <t>2024-11-22</t>
  </si>
  <si>
    <t>P063</t>
  </si>
  <si>
    <t>P064</t>
  </si>
  <si>
    <t>2024-08-17</t>
  </si>
  <si>
    <t>P065</t>
  </si>
  <si>
    <t>2025-03-28</t>
  </si>
  <si>
    <t>P066</t>
  </si>
  <si>
    <t>2024-07-26</t>
  </si>
  <si>
    <t>P067</t>
  </si>
  <si>
    <t>2025-03-29</t>
  </si>
  <si>
    <t>P068</t>
  </si>
  <si>
    <t>2024-12-08</t>
  </si>
  <si>
    <t>P069</t>
  </si>
  <si>
    <t>P070</t>
  </si>
  <si>
    <t>2025-04-02</t>
  </si>
  <si>
    <t>P071</t>
  </si>
  <si>
    <t>2024-09-02</t>
  </si>
  <si>
    <t>P072</t>
  </si>
  <si>
    <t>2025-03-03</t>
  </si>
  <si>
    <t>P073</t>
  </si>
  <si>
    <t>2024-10-18</t>
  </si>
  <si>
    <t>P074</t>
  </si>
  <si>
    <t>2024-10-28</t>
  </si>
  <si>
    <t>P075</t>
  </si>
  <si>
    <t>2024-08-01</t>
  </si>
  <si>
    <t>P076</t>
  </si>
  <si>
    <t>2024-11-07</t>
  </si>
  <si>
    <t>P077</t>
  </si>
  <si>
    <t>P078</t>
  </si>
  <si>
    <t>P079</t>
  </si>
  <si>
    <t>2024-10-09</t>
  </si>
  <si>
    <t>P080</t>
  </si>
  <si>
    <t>P081</t>
  </si>
  <si>
    <t>2024-10-19</t>
  </si>
  <si>
    <t>P082</t>
  </si>
  <si>
    <t>2024-07-24</t>
  </si>
  <si>
    <t>#FutureOfDriving,#TeslaCoInnovation,#AnytimeIsTeslaTime</t>
  </si>
  <si>
    <t>P083</t>
  </si>
  <si>
    <t>2024-10-15</t>
  </si>
  <si>
    <t>P084</t>
  </si>
  <si>
    <t>2024-12-09</t>
  </si>
  <si>
    <t>P085</t>
  </si>
  <si>
    <t>P086</t>
  </si>
  <si>
    <t>2025-01-27</t>
  </si>
  <si>
    <t>P087</t>
  </si>
  <si>
    <t>2024-06-06</t>
  </si>
  <si>
    <t>P088</t>
  </si>
  <si>
    <t>2024-07-07</t>
  </si>
  <si>
    <t>P089</t>
  </si>
  <si>
    <t>2025-01-10</t>
  </si>
  <si>
    <t>P090</t>
  </si>
  <si>
    <t>2024-06-03</t>
  </si>
  <si>
    <t>P091</t>
  </si>
  <si>
    <t>2025-03-24</t>
  </si>
  <si>
    <t>P092</t>
  </si>
  <si>
    <t>P093</t>
  </si>
  <si>
    <t>2024-12-11</t>
  </si>
  <si>
    <t>P094</t>
  </si>
  <si>
    <t>P095</t>
  </si>
  <si>
    <t>2024-11-08</t>
  </si>
  <si>
    <t>P096</t>
  </si>
  <si>
    <t>2024-09-10</t>
  </si>
  <si>
    <t>P097</t>
  </si>
  <si>
    <t>2024-08-13</t>
  </si>
  <si>
    <t>P098</t>
  </si>
  <si>
    <t>P099</t>
  </si>
  <si>
    <t>2024-07-02</t>
  </si>
  <si>
    <t>P100</t>
  </si>
  <si>
    <t>2025-02-10</t>
  </si>
  <si>
    <t>P101</t>
  </si>
  <si>
    <t>P102</t>
  </si>
  <si>
    <t>2024-09-18</t>
  </si>
  <si>
    <t>P103</t>
  </si>
  <si>
    <t>2024-06-11</t>
  </si>
  <si>
    <t>P104</t>
  </si>
  <si>
    <t>2025-03-23</t>
  </si>
  <si>
    <t>P105</t>
  </si>
  <si>
    <t>2024-06-14</t>
  </si>
  <si>
    <t>P106</t>
  </si>
  <si>
    <t>2025-02-04</t>
  </si>
  <si>
    <t>P107</t>
  </si>
  <si>
    <t>2024-06-21</t>
  </si>
  <si>
    <t>P108</t>
  </si>
  <si>
    <t>2025-03-25</t>
  </si>
  <si>
    <t>P109</t>
  </si>
  <si>
    <t>2024-08-08</t>
  </si>
  <si>
    <t>P110</t>
  </si>
  <si>
    <t>2024-07-29</t>
  </si>
  <si>
    <t>P111</t>
  </si>
  <si>
    <t>2024-11-23</t>
  </si>
  <si>
    <t>P112</t>
  </si>
  <si>
    <t>2024-10-05</t>
  </si>
  <si>
    <t>P113</t>
  </si>
  <si>
    <t>2024-10-02</t>
  </si>
  <si>
    <t>P114</t>
  </si>
  <si>
    <t>2024-11-14</t>
  </si>
  <si>
    <t>P115</t>
  </si>
  <si>
    <t>2025-05-11</t>
  </si>
  <si>
    <t>P116</t>
  </si>
  <si>
    <t>2025-03-18</t>
  </si>
  <si>
    <t>P117</t>
  </si>
  <si>
    <t>2024-11-04</t>
  </si>
  <si>
    <t>P118</t>
  </si>
  <si>
    <t>P119</t>
  </si>
  <si>
    <t>2025-02-07</t>
  </si>
  <si>
    <t>P120</t>
  </si>
  <si>
    <t>P121</t>
  </si>
  <si>
    <t>P122</t>
  </si>
  <si>
    <t>P123</t>
  </si>
  <si>
    <t>P124</t>
  </si>
  <si>
    <t>2025-04-06</t>
  </si>
  <si>
    <t>P125</t>
  </si>
  <si>
    <t>2024-09-08</t>
  </si>
  <si>
    <t>P126</t>
  </si>
  <si>
    <t>P127</t>
  </si>
  <si>
    <t>P128</t>
  </si>
  <si>
    <t>P129</t>
  </si>
  <si>
    <t>P130</t>
  </si>
  <si>
    <t>2024-09-29</t>
  </si>
  <si>
    <t>P131</t>
  </si>
  <si>
    <t>P132</t>
  </si>
  <si>
    <t>P133</t>
  </si>
  <si>
    <t>2025-02-06</t>
  </si>
  <si>
    <t>P134</t>
  </si>
  <si>
    <t>2025-04-24</t>
  </si>
  <si>
    <t>P135</t>
  </si>
  <si>
    <t>2024-11-28</t>
  </si>
  <si>
    <t>P136</t>
  </si>
  <si>
    <t>2024-07-11</t>
  </si>
  <si>
    <t>P137</t>
  </si>
  <si>
    <t>P138</t>
  </si>
  <si>
    <t>P139</t>
  </si>
  <si>
    <t>2024-10-29</t>
  </si>
  <si>
    <t>P140</t>
  </si>
  <si>
    <t>2024-07-15</t>
  </si>
  <si>
    <t>#EVRevolution,#SmoothLikeNitroTesla</t>
  </si>
  <si>
    <t>P141</t>
  </si>
  <si>
    <t>2024-08-31</t>
  </si>
  <si>
    <t>P142</t>
  </si>
  <si>
    <t>P143</t>
  </si>
  <si>
    <t>P144</t>
  </si>
  <si>
    <t>P145</t>
  </si>
  <si>
    <t>P146</t>
  </si>
  <si>
    <t>2024-06-05</t>
  </si>
  <si>
    <t>#EVRevolution,#AnytimeIsTeslaTime</t>
  </si>
  <si>
    <t>P147</t>
  </si>
  <si>
    <t>P148</t>
  </si>
  <si>
    <t>P149</t>
  </si>
  <si>
    <t>2024-06-16</t>
  </si>
  <si>
    <t>P150</t>
  </si>
  <si>
    <t>2024-08-22</t>
  </si>
  <si>
    <t>P151</t>
  </si>
  <si>
    <t>P152</t>
  </si>
  <si>
    <t>2025-04-22</t>
  </si>
  <si>
    <t>P153</t>
  </si>
  <si>
    <t>2025-01-01</t>
  </si>
  <si>
    <t>P154</t>
  </si>
  <si>
    <t>P155</t>
  </si>
  <si>
    <t>2024-12-21</t>
  </si>
  <si>
    <t>P156</t>
  </si>
  <si>
    <t>2024-10-22</t>
  </si>
  <si>
    <t>P157</t>
  </si>
  <si>
    <t>2024-07-23</t>
  </si>
  <si>
    <t>P158</t>
  </si>
  <si>
    <t>2024-08-11</t>
  </si>
  <si>
    <t>P159</t>
  </si>
  <si>
    <t>P160</t>
  </si>
  <si>
    <t>2024-08-24</t>
  </si>
  <si>
    <t>P161</t>
  </si>
  <si>
    <t>2025-02-19</t>
  </si>
  <si>
    <t>P162</t>
  </si>
  <si>
    <t>2025-04-01</t>
  </si>
  <si>
    <t>P163</t>
  </si>
  <si>
    <t>2025-04-08</t>
  </si>
  <si>
    <t>P164</t>
  </si>
  <si>
    <t>P165</t>
  </si>
  <si>
    <t>P166</t>
  </si>
  <si>
    <t>P167</t>
  </si>
  <si>
    <t>P168</t>
  </si>
  <si>
    <t>2024-11-12</t>
  </si>
  <si>
    <t>P169</t>
  </si>
  <si>
    <t>2024-12-03</t>
  </si>
  <si>
    <t>P170</t>
  </si>
  <si>
    <t>2025-04-28</t>
  </si>
  <si>
    <t>P171</t>
  </si>
  <si>
    <t>2024-12-31</t>
  </si>
  <si>
    <t>P172</t>
  </si>
  <si>
    <t>2024-08-14</t>
  </si>
  <si>
    <t>P173</t>
  </si>
  <si>
    <t>2024-12-05</t>
  </si>
  <si>
    <t>P174</t>
  </si>
  <si>
    <t>P175</t>
  </si>
  <si>
    <t>2025-01-17</t>
  </si>
  <si>
    <t>P176</t>
  </si>
  <si>
    <t>2024-06-20</t>
  </si>
  <si>
    <t>P177</t>
  </si>
  <si>
    <t>2024-07-10</t>
  </si>
  <si>
    <t>P178</t>
  </si>
  <si>
    <t>P179</t>
  </si>
  <si>
    <t>P180</t>
  </si>
  <si>
    <t>P181</t>
  </si>
  <si>
    <t>2025-03-21</t>
  </si>
  <si>
    <t>P182</t>
  </si>
  <si>
    <t>P183</t>
  </si>
  <si>
    <t>2024-12-17</t>
  </si>
  <si>
    <t>P184</t>
  </si>
  <si>
    <t>2024-07-28</t>
  </si>
  <si>
    <t>P185</t>
  </si>
  <si>
    <t>2025-01-11</t>
  </si>
  <si>
    <t>P186</t>
  </si>
  <si>
    <t>P187</t>
  </si>
  <si>
    <t>2024-12-22</t>
  </si>
  <si>
    <t>P188</t>
  </si>
  <si>
    <t>P189</t>
  </si>
  <si>
    <t>P190</t>
  </si>
  <si>
    <t>2024-10-04</t>
  </si>
  <si>
    <t>P191</t>
  </si>
  <si>
    <t>P192</t>
  </si>
  <si>
    <t>2024-11-29</t>
  </si>
  <si>
    <t>P193</t>
  </si>
  <si>
    <t>2024-09-11</t>
  </si>
  <si>
    <t>P194</t>
  </si>
  <si>
    <t>P195</t>
  </si>
  <si>
    <t>2024-08-15</t>
  </si>
  <si>
    <t>P196</t>
  </si>
  <si>
    <t>2024-12-19</t>
  </si>
  <si>
    <t>P197</t>
  </si>
  <si>
    <t>P198</t>
  </si>
  <si>
    <t>2024-09-14</t>
  </si>
  <si>
    <t>P199</t>
  </si>
  <si>
    <t>P200</t>
  </si>
  <si>
    <t>2025-04-07</t>
  </si>
  <si>
    <t>P201</t>
  </si>
  <si>
    <t>2025-01-15</t>
  </si>
  <si>
    <t>P202</t>
  </si>
  <si>
    <t>2024-06-02</t>
  </si>
  <si>
    <t>P203</t>
  </si>
  <si>
    <t>2024-11-21</t>
  </si>
  <si>
    <t>P204</t>
  </si>
  <si>
    <t>P205</t>
  </si>
  <si>
    <t>#TeslaCoInnovation,#SmoothLikeNitroTesla</t>
  </si>
  <si>
    <t>P206</t>
  </si>
  <si>
    <t>P207</t>
  </si>
  <si>
    <t>2024-12-29</t>
  </si>
  <si>
    <t>P208</t>
  </si>
  <si>
    <t>P209</t>
  </si>
  <si>
    <t>2025-03-19</t>
  </si>
  <si>
    <t>P210</t>
  </si>
  <si>
    <t>P211</t>
  </si>
  <si>
    <t>2024-07-18</t>
  </si>
  <si>
    <t>P212</t>
  </si>
  <si>
    <t>P213</t>
  </si>
  <si>
    <t>2025-05-01</t>
  </si>
  <si>
    <t>P214</t>
  </si>
  <si>
    <t>P215</t>
  </si>
  <si>
    <t>2025-05-06</t>
  </si>
  <si>
    <t>P216</t>
  </si>
  <si>
    <t>P217</t>
  </si>
  <si>
    <t>P218</t>
  </si>
  <si>
    <t>P219</t>
  </si>
  <si>
    <t>P220</t>
  </si>
  <si>
    <t>P221</t>
  </si>
  <si>
    <t>P222</t>
  </si>
  <si>
    <t>2024-10-08</t>
  </si>
  <si>
    <t>#FutureOfDriving,#SmoothLikeNitroTesla</t>
  </si>
  <si>
    <t>P223</t>
  </si>
  <si>
    <t>P224</t>
  </si>
  <si>
    <t>2025-05-13</t>
  </si>
  <si>
    <t>P225</t>
  </si>
  <si>
    <t>P226</t>
  </si>
  <si>
    <t>2024-08-07</t>
  </si>
  <si>
    <t>P227</t>
  </si>
  <si>
    <t>2024-06-12</t>
  </si>
  <si>
    <t>P228</t>
  </si>
  <si>
    <t>2024-07-01</t>
  </si>
  <si>
    <t>P229</t>
  </si>
  <si>
    <t>P230</t>
  </si>
  <si>
    <t>P231</t>
  </si>
  <si>
    <t>P232</t>
  </si>
  <si>
    <t>2025-04-29</t>
  </si>
  <si>
    <t>P233</t>
  </si>
  <si>
    <t>P234</t>
  </si>
  <si>
    <t>2024-06-01</t>
  </si>
  <si>
    <t>P235</t>
  </si>
  <si>
    <t>P236</t>
  </si>
  <si>
    <t>#FutureOfDriving,#AnytimeIsTeslaTime,#EVRevolution</t>
  </si>
  <si>
    <t>P237</t>
  </si>
  <si>
    <t>P238</t>
  </si>
  <si>
    <t>2024-07-16</t>
  </si>
  <si>
    <t>P239</t>
  </si>
  <si>
    <t>P240</t>
  </si>
  <si>
    <t>P241</t>
  </si>
  <si>
    <t>2025-01-18</t>
  </si>
  <si>
    <t>P242</t>
  </si>
  <si>
    <t>P243</t>
  </si>
  <si>
    <t>2025-03-06</t>
  </si>
  <si>
    <t>P244</t>
  </si>
  <si>
    <t>2024-10-25</t>
  </si>
  <si>
    <t>P245</t>
  </si>
  <si>
    <t>2025-01-12</t>
  </si>
  <si>
    <t>P246</t>
  </si>
  <si>
    <t>2024-10-11</t>
  </si>
  <si>
    <t>P247</t>
  </si>
  <si>
    <t>2024-08-27</t>
  </si>
  <si>
    <t>#FutureOfDriving,#EVRevolution,#BetterWithTesla</t>
  </si>
  <si>
    <t>P248</t>
  </si>
  <si>
    <t>P249</t>
  </si>
  <si>
    <t>P250</t>
  </si>
  <si>
    <t>P251</t>
  </si>
  <si>
    <t>2025-03-27</t>
  </si>
  <si>
    <t>P252</t>
  </si>
  <si>
    <t>P253</t>
  </si>
  <si>
    <t>2024-08-03</t>
  </si>
  <si>
    <t>P254</t>
  </si>
  <si>
    <t>2025-01-14</t>
  </si>
  <si>
    <t>P255</t>
  </si>
  <si>
    <t>P256</t>
  </si>
  <si>
    <t>P257</t>
  </si>
  <si>
    <t>#EVRevolution,#EVRevolution,#BetterWithTesla</t>
  </si>
  <si>
    <t>P258</t>
  </si>
  <si>
    <t>2024-08-05</t>
  </si>
  <si>
    <t>P259</t>
  </si>
  <si>
    <t>P260</t>
  </si>
  <si>
    <t>2025-02-12</t>
  </si>
  <si>
    <t>#TeslaCoInnovation,#EVRevolution,#BetterWithTesla</t>
  </si>
  <si>
    <t>P261</t>
  </si>
  <si>
    <t>2024-10-27</t>
  </si>
  <si>
    <t>P262</t>
  </si>
  <si>
    <t>P263</t>
  </si>
  <si>
    <t>2024-08-20</t>
  </si>
  <si>
    <t>P264</t>
  </si>
  <si>
    <t>2025-01-30</t>
  </si>
  <si>
    <t>P265</t>
  </si>
  <si>
    <t>2025-02-20</t>
  </si>
  <si>
    <t>P266</t>
  </si>
  <si>
    <t>P267</t>
  </si>
  <si>
    <t>P268</t>
  </si>
  <si>
    <t>2025-04-13</t>
  </si>
  <si>
    <t>P269</t>
  </si>
  <si>
    <t>2024-11-05</t>
  </si>
  <si>
    <t>P270</t>
  </si>
  <si>
    <t>P271</t>
  </si>
  <si>
    <t>2024-10-17</t>
  </si>
  <si>
    <t>P272</t>
  </si>
  <si>
    <t>P273</t>
  </si>
  <si>
    <t>2024-10-12</t>
  </si>
  <si>
    <t>P274</t>
  </si>
  <si>
    <t>P275</t>
  </si>
  <si>
    <t>P276</t>
  </si>
  <si>
    <t>2024-06-07</t>
  </si>
  <si>
    <t>P277</t>
  </si>
  <si>
    <t>P278</t>
  </si>
  <si>
    <t>2024-11-26</t>
  </si>
  <si>
    <t>P279</t>
  </si>
  <si>
    <t>P280</t>
  </si>
  <si>
    <t>P281</t>
  </si>
  <si>
    <t>2025-03-22</t>
  </si>
  <si>
    <t>P282</t>
  </si>
  <si>
    <t>2024-10-03</t>
  </si>
  <si>
    <t>P283</t>
  </si>
  <si>
    <t>2025-05-09</t>
  </si>
  <si>
    <t>P284</t>
  </si>
  <si>
    <t>P285</t>
  </si>
  <si>
    <t>P286</t>
  </si>
  <si>
    <t>2024-09-25</t>
  </si>
  <si>
    <t>P287</t>
  </si>
  <si>
    <t>P288</t>
  </si>
  <si>
    <t>2025-04-17</t>
  </si>
  <si>
    <t>P289</t>
  </si>
  <si>
    <t>P290</t>
  </si>
  <si>
    <t>2024-12-20</t>
  </si>
  <si>
    <t>P291</t>
  </si>
  <si>
    <t>P292</t>
  </si>
  <si>
    <t>2024-11-17</t>
  </si>
  <si>
    <t>P293</t>
  </si>
  <si>
    <t>2025-05-14</t>
  </si>
  <si>
    <t>P294</t>
  </si>
  <si>
    <t>2024-06-19</t>
  </si>
  <si>
    <t>P295</t>
  </si>
  <si>
    <t>P296</t>
  </si>
  <si>
    <t>2025-02-11</t>
  </si>
  <si>
    <t>P297</t>
  </si>
  <si>
    <t>2024-12-24</t>
  </si>
  <si>
    <t>P298</t>
  </si>
  <si>
    <t>P299</t>
  </si>
  <si>
    <t>P300</t>
  </si>
  <si>
    <t>Week_Start_Date</t>
  </si>
  <si>
    <t>New_Followers</t>
  </si>
  <si>
    <t>Unfollows</t>
  </si>
  <si>
    <t>Total_Followers</t>
  </si>
  <si>
    <t>Engagement_Rate</t>
  </si>
  <si>
    <t>Ad_Spend</t>
  </si>
  <si>
    <t>2024-07-08</t>
  </si>
  <si>
    <t>2024-07-22</t>
  </si>
  <si>
    <t>2024-09-16</t>
  </si>
  <si>
    <t>2024-09-23</t>
  </si>
  <si>
    <t>2024-09-30</t>
  </si>
  <si>
    <t>2024-10-07</t>
  </si>
  <si>
    <t>2024-10-14</t>
  </si>
  <si>
    <t>2024-11-11</t>
  </si>
  <si>
    <t>2024-12-02</t>
  </si>
  <si>
    <t>2024-12-30</t>
  </si>
  <si>
    <t>2025-01-13</t>
  </si>
  <si>
    <t>2025-01-20</t>
  </si>
  <si>
    <t>2025-02-03</t>
  </si>
  <si>
    <t>2025-03-10</t>
  </si>
  <si>
    <t>2025-03-17</t>
  </si>
  <si>
    <t>2025-03-31</t>
  </si>
  <si>
    <t>2025-04-14</t>
  </si>
  <si>
    <t>2025-04-21</t>
  </si>
  <si>
    <t>Start_Date</t>
  </si>
  <si>
    <t>End_Date</t>
  </si>
  <si>
    <t>Objective</t>
  </si>
  <si>
    <t>Total_Budget</t>
  </si>
  <si>
    <t>Target_Platforms</t>
  </si>
  <si>
    <t>Primary_Hashtags</t>
  </si>
  <si>
    <t>2024-06-15</t>
  </si>
  <si>
    <t>Product Awareness</t>
  </si>
  <si>
    <t>2024-10-01</t>
  </si>
  <si>
    <t>Customer Engagement</t>
  </si>
  <si>
    <t>2024-12-25</t>
  </si>
  <si>
    <t>Vehicle Launch</t>
  </si>
  <si>
    <t>#SmoothLikeNitroTesla</t>
  </si>
  <si>
    <t>2025-03-01</t>
  </si>
  <si>
    <t>Community Growth</t>
  </si>
  <si>
    <t>#AnytimeIsTeslaTime</t>
  </si>
  <si>
    <t>#BetterWithTesla</t>
  </si>
  <si>
    <t>NA</t>
  </si>
  <si>
    <t>Check Out Our Latest Reel On Twitter!</t>
  </si>
  <si>
    <t>Check Out Our Latest Text On Twitter!</t>
  </si>
  <si>
    <t>Check Out Our Latest Reel On Youtube!</t>
  </si>
  <si>
    <t>Check Out Our Latest Story On Instagram!</t>
  </si>
  <si>
    <t>Check Out Our Latest Carousel On Facebook!</t>
  </si>
  <si>
    <t>Check Out Our Latest Carousel On Twitter!</t>
  </si>
  <si>
    <t>Check Out Our Latest Image On Youtube!</t>
  </si>
  <si>
    <t>Check Out Our Latest Text On Facebook!</t>
  </si>
  <si>
    <t>Check Out Our Latest Image On Facebook!</t>
  </si>
  <si>
    <t>Check Out Our Latest Reel On Facebook!</t>
  </si>
  <si>
    <t>Check Out Our Latest Carousel On Youtube!</t>
  </si>
  <si>
    <t>Check Out Our Latest Story On Facebook!</t>
  </si>
  <si>
    <t>Check Out Our Latest Video On Facebook!</t>
  </si>
  <si>
    <t>Check Out Our Latest Reel On Instagram!</t>
  </si>
  <si>
    <t>Check Out Our Latest Video On Instagram!</t>
  </si>
  <si>
    <t>Check Out Our Latest Carousel On Instagram!</t>
  </si>
  <si>
    <t>Check Out Our Latest Text On Youtube!</t>
  </si>
  <si>
    <t>Check Out Our Latest Text On Instagram!</t>
  </si>
  <si>
    <t>Check Out Our Latest Image On Twitter!</t>
  </si>
  <si>
    <t>Check Out Our Latest Video On Twitter!</t>
  </si>
  <si>
    <t>Check Out Our Latest Story On Twitter!</t>
  </si>
  <si>
    <t>Check Out Our Latest Story On Youtube!</t>
  </si>
  <si>
    <t>Check Out Our Latest Image On Instagram!</t>
  </si>
  <si>
    <t>Check Out Our Latest Video On Youtube!</t>
  </si>
  <si>
    <t>CAMPAIGN METADATA</t>
  </si>
  <si>
    <t>ENGAGEMENT SUMMARY</t>
  </si>
  <si>
    <t>POST DATA</t>
  </si>
  <si>
    <t>Count of Post ID</t>
  </si>
  <si>
    <t>Row Labels</t>
  </si>
  <si>
    <t>HASH TAG MAPPING</t>
  </si>
  <si>
    <t>Sum of Likes</t>
  </si>
  <si>
    <t>Sum of Shares</t>
  </si>
  <si>
    <t>Sum of Comments</t>
  </si>
  <si>
    <t>Sum of Impressions</t>
  </si>
  <si>
    <t>Sum of Clicks</t>
  </si>
  <si>
    <t>Month</t>
  </si>
  <si>
    <t>Year</t>
  </si>
  <si>
    <t>Engagement_rate</t>
  </si>
  <si>
    <t>Total_Engagement</t>
  </si>
  <si>
    <t>Average of Engagement_rate</t>
  </si>
  <si>
    <t>Average of Impressions</t>
  </si>
  <si>
    <t>Top 10 Tesla posts with highest engagement.</t>
  </si>
  <si>
    <t>Average of Clicks</t>
  </si>
  <si>
    <t>Sum of Total Engagement</t>
  </si>
  <si>
    <t>Sum of Total_Engagement</t>
  </si>
  <si>
    <t>Sum of Reach</t>
  </si>
  <si>
    <t>PLATFORM ANALYSIS</t>
  </si>
  <si>
    <t>Highest engagement across platforms</t>
  </si>
  <si>
    <t>Follower growth rate</t>
  </si>
  <si>
    <t>Week_Number</t>
  </si>
  <si>
    <t>Sum of Follower growth rate</t>
  </si>
  <si>
    <t>Follower ROI</t>
  </si>
  <si>
    <t>Engagement ROI</t>
  </si>
  <si>
    <t>Sum of Engagement ROI</t>
  </si>
  <si>
    <t>Sum of Follower ROI</t>
  </si>
  <si>
    <t>Sum of Ad_Spend</t>
  </si>
  <si>
    <t>Sum of New_Followers</t>
  </si>
  <si>
    <t>Total Followers across all platforms</t>
  </si>
  <si>
    <t>Visualize Engagement vs. Ad Spend per platform.</t>
  </si>
  <si>
    <t>Sum of Engagement_Rate</t>
  </si>
  <si>
    <t>#TAG_Ananlysis</t>
  </si>
  <si>
    <t>Average Performance of Posts by Hashtag</t>
  </si>
  <si>
    <t>Slicer platform / content type</t>
  </si>
  <si>
    <t>Campaign_effectivness</t>
  </si>
  <si>
    <t>Average of Impressions2</t>
  </si>
  <si>
    <t>Average of Clicks2</t>
  </si>
  <si>
    <t>Most Used #tags</t>
  </si>
  <si>
    <t>Count of Content Type</t>
  </si>
  <si>
    <t>Sum of Totatl Engagement</t>
  </si>
  <si>
    <t>Sum of Engagement_rate</t>
  </si>
  <si>
    <t>Like</t>
  </si>
  <si>
    <t>Share</t>
  </si>
  <si>
    <t>Total engagement</t>
  </si>
  <si>
    <t>Total clicks</t>
  </si>
  <si>
    <t>Impression</t>
  </si>
  <si>
    <t>Engagement vs Ad ROI</t>
  </si>
  <si>
    <t>Average of Follower ROI</t>
  </si>
  <si>
    <t>Average of Engagement ROI</t>
  </si>
  <si>
    <t>Youtube</t>
  </si>
  <si>
    <t>(All)</t>
  </si>
  <si>
    <t>Combined</t>
  </si>
  <si>
    <t>Answers</t>
  </si>
  <si>
    <t>Video recording</t>
  </si>
  <si>
    <t>https://www.loom.com/share/c81ef76a43ba468692e6fe3eb0b32394?sid=88fbea08-6f3b-485c-beb3-60090884c6e6</t>
  </si>
  <si>
    <t>Video Link: https://drive.google.com/file/d/1v4I_T8SWFvVABhSd7iiqeM49btlAzC45/view?usp=sharing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</si>
</sst>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0.000"/>
    <numFmt numFmtId="165" formatCode="0.00000"/>
    <numFmt numFmtId="166" formatCode="[$$-409]#,##0.00"/>
    <numFmt numFmtId="167" formatCode="[$$-409]#,##0"/>
  </numFmts>
  <fonts count="13" x14ac:knownFonts="1">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b/>
      <sz val="11"/>
      <color theme="0"/>
      <name val="Calibri"/>
      <family val="2"/>
      <scheme val="minor"/>
    </font>
    <font>
      <sz val="11"/>
      <color theme="0"/>
      <name val="Calibri"/>
      <family val="2"/>
      <scheme val="minor"/>
    </font>
    <font>
      <sz val="8"/>
      <name val="Calibri"/>
      <family val="2"/>
      <scheme val="minor"/>
    </font>
    <font>
      <sz val="14"/>
      <color theme="1"/>
      <name val="Calibri"/>
      <family val="2"/>
      <scheme val="minor"/>
    </font>
    <font>
      <sz val="11"/>
      <color rgb="FF000000"/>
      <name val="Calibri"/>
      <family val="2"/>
    </font>
    <font>
      <sz val="11"/>
      <name val="Calibri"/>
      <family val="2"/>
      <scheme val="minor"/>
    </font>
  </fonts>
  <fills count="8">
    <fill>
      <patternFill patternType="none"/>
    </fill>
    <fill>
      <patternFill patternType="gray125"/>
    </fill>
    <fill>
      <patternFill patternType="solid">
        <fgColor theme="4"/>
        <bgColor theme="4"/>
      </patternFill>
    </fill>
    <fill>
      <patternFill patternType="solid">
        <fgColor theme="1"/>
        <bgColor indexed="64"/>
      </patternFill>
    </fill>
    <fill>
      <patternFill patternType="solid">
        <fgColor theme="0" tint="-0.14999847407452621"/>
        <bgColor indexed="64"/>
      </patternFill>
    </fill>
    <fill>
      <patternFill patternType="solid">
        <fgColor theme="4"/>
        <bgColor indexed="64"/>
      </patternFill>
    </fill>
    <fill>
      <patternFill patternType="solid">
        <fgColor theme="4" tint="0.79998168889431442"/>
        <bgColor theme="4" tint="0.79998168889431442"/>
      </patternFill>
    </fill>
    <fill>
      <patternFill patternType="solid">
        <fgColor rgb="FFFFFF00"/>
        <bgColor indexed="64"/>
      </patternFill>
    </fill>
  </fills>
  <borders count="7">
    <border>
      <left/>
      <right/>
      <top/>
      <bottom/>
      <diagonal/>
    </border>
    <border>
      <left style="thin">
        <color rgb="FF000000"/>
      </left>
      <right style="thin">
        <color rgb="FF000000"/>
      </right>
      <top/>
      <bottom style="thin">
        <color rgb="FF000000"/>
      </bottom>
      <diagonal/>
    </border>
    <border>
      <left/>
      <right/>
      <top/>
      <bottom style="double">
        <color indexed="64"/>
      </bottom>
      <diagonal/>
    </border>
    <border>
      <left style="thin">
        <color rgb="FF000000"/>
      </left>
      <right/>
      <top/>
      <bottom style="thin">
        <color rgb="FF000000"/>
      </bottom>
      <diagonal/>
    </border>
    <border>
      <left style="thin">
        <color rgb="FF000000"/>
      </left>
      <right/>
      <top style="thin">
        <color rgb="FF000000"/>
      </top>
      <bottom style="thin">
        <color rgb="FF000000"/>
      </bottom>
      <diagonal/>
    </border>
    <border>
      <left/>
      <right style="thin">
        <color rgb="FF000000"/>
      </right>
      <top/>
      <bottom style="thin">
        <color rgb="FF000000"/>
      </bottom>
      <diagonal/>
    </border>
    <border>
      <left/>
      <right/>
      <top/>
      <bottom style="thin">
        <color theme="4" tint="0.39997558519241921"/>
      </bottom>
      <diagonal/>
    </border>
  </borders>
  <cellStyleXfs count="1">
    <xf numFmtId="0" fontId="0" fillId="0" borderId="0"/>
  </cellStyleXfs>
  <cellXfs count="45">
    <xf numFmtId="0" fontId="0" fillId="0" borderId="0" xfId="0"/>
    <xf numFmtId="0" fontId="0" fillId="0" borderId="0" xfId="0" applyAlignment="1">
      <alignment horizontal="center" vertical="center"/>
    </xf>
    <xf numFmtId="0" fontId="6" fillId="0" borderId="0" xfId="0" applyFont="1" applyAlignment="1">
      <alignment horizontal="center" vertical="center"/>
    </xf>
    <xf numFmtId="0" fontId="5" fillId="0" borderId="1" xfId="0" applyFont="1" applyBorder="1" applyAlignment="1">
      <alignment horizontal="center" vertical="center"/>
    </xf>
    <xf numFmtId="0" fontId="0" fillId="0" borderId="0" xfId="0" applyAlignment="1">
      <alignment horizontal="left"/>
    </xf>
    <xf numFmtId="0" fontId="0" fillId="0" borderId="0" xfId="0" applyAlignment="1">
      <alignment horizontal="center"/>
    </xf>
    <xf numFmtId="0" fontId="4" fillId="0" borderId="0" xfId="0" applyFont="1" applyAlignment="1">
      <alignment horizontal="center" vertical="center"/>
    </xf>
    <xf numFmtId="0" fontId="0" fillId="0" borderId="2" xfId="0" applyBorder="1" applyAlignment="1">
      <alignment horizontal="center" vertical="center"/>
    </xf>
    <xf numFmtId="0" fontId="10" fillId="0" borderId="2" xfId="0" applyFont="1" applyBorder="1" applyAlignment="1">
      <alignment horizontal="left" vertical="center"/>
    </xf>
    <xf numFmtId="0" fontId="0" fillId="0" borderId="0" xfId="0" pivotButton="1"/>
    <xf numFmtId="10" fontId="4" fillId="0" borderId="0" xfId="0" applyNumberFormat="1" applyFont="1" applyAlignment="1">
      <alignment horizontal="center" vertical="center"/>
    </xf>
    <xf numFmtId="0" fontId="11" fillId="0" borderId="0" xfId="0" applyFont="1" applyAlignment="1">
      <alignment horizontal="center" vertical="center"/>
    </xf>
    <xf numFmtId="10" fontId="0" fillId="0" borderId="0" xfId="0" applyNumberFormat="1" applyAlignment="1">
      <alignment horizontal="center" vertical="center"/>
    </xf>
    <xf numFmtId="10" fontId="5" fillId="0" borderId="1" xfId="0" applyNumberFormat="1" applyFont="1" applyBorder="1" applyAlignment="1">
      <alignment horizontal="center" vertical="center"/>
    </xf>
    <xf numFmtId="10" fontId="11" fillId="0" borderId="0" xfId="0" applyNumberFormat="1" applyFont="1" applyAlignment="1">
      <alignment horizontal="center" vertical="center"/>
    </xf>
    <xf numFmtId="1" fontId="6" fillId="0" borderId="0" xfId="0" applyNumberFormat="1" applyFont="1" applyAlignment="1">
      <alignment horizontal="center" vertical="center"/>
    </xf>
    <xf numFmtId="1" fontId="4" fillId="0" borderId="0" xfId="0" applyNumberFormat="1" applyFont="1" applyAlignment="1">
      <alignment horizontal="center" vertical="center"/>
    </xf>
    <xf numFmtId="10" fontId="0" fillId="0" borderId="0" xfId="0" applyNumberFormat="1"/>
    <xf numFmtId="0" fontId="4" fillId="0" borderId="0" xfId="0" applyFont="1"/>
    <xf numFmtId="0" fontId="5" fillId="0" borderId="0" xfId="0" applyFont="1"/>
    <xf numFmtId="1" fontId="0" fillId="0" borderId="0" xfId="0" applyNumberFormat="1"/>
    <xf numFmtId="164" fontId="0" fillId="0" borderId="0" xfId="0" applyNumberFormat="1"/>
    <xf numFmtId="2" fontId="0" fillId="0" borderId="0" xfId="0" applyNumberFormat="1"/>
    <xf numFmtId="3" fontId="0" fillId="0" borderId="0" xfId="0" applyNumberFormat="1"/>
    <xf numFmtId="0" fontId="0" fillId="3" borderId="0" xfId="0" applyFill="1"/>
    <xf numFmtId="0" fontId="8" fillId="3" borderId="0" xfId="0" applyFont="1" applyFill="1"/>
    <xf numFmtId="0" fontId="0" fillId="4" borderId="0" xfId="0" applyFill="1"/>
    <xf numFmtId="0" fontId="12" fillId="0" borderId="0" xfId="0" applyFont="1"/>
    <xf numFmtId="0" fontId="5" fillId="0" borderId="3" xfId="0" applyFont="1" applyBorder="1" applyAlignment="1">
      <alignment horizontal="center" vertical="center"/>
    </xf>
    <xf numFmtId="0" fontId="5" fillId="0" borderId="5" xfId="0" applyFont="1" applyBorder="1" applyAlignment="1">
      <alignment horizontal="center" vertical="center"/>
    </xf>
    <xf numFmtId="0" fontId="4" fillId="0" borderId="0" xfId="0" applyFont="1" applyAlignment="1">
      <alignment horizontal="center" vertical="center" wrapText="1"/>
    </xf>
    <xf numFmtId="0" fontId="7" fillId="2" borderId="4" xfId="0" applyFont="1" applyFill="1" applyBorder="1" applyAlignment="1">
      <alignment horizontal="center" vertical="center"/>
    </xf>
    <xf numFmtId="0" fontId="4" fillId="0" borderId="0" xfId="0" applyFont="1" applyAlignment="1">
      <alignment horizontal="right" vertical="center"/>
    </xf>
    <xf numFmtId="165" fontId="4" fillId="0" borderId="0" xfId="0" applyNumberFormat="1" applyFont="1" applyAlignment="1">
      <alignment horizontal="center" vertical="center"/>
    </xf>
    <xf numFmtId="166" fontId="0" fillId="0" borderId="0" xfId="0" applyNumberFormat="1"/>
    <xf numFmtId="0" fontId="8" fillId="5" borderId="0" xfId="0" applyFont="1" applyFill="1"/>
    <xf numFmtId="167" fontId="0" fillId="0" borderId="0" xfId="0" applyNumberFormat="1"/>
    <xf numFmtId="0" fontId="8" fillId="0" borderId="0" xfId="0" applyFont="1"/>
    <xf numFmtId="0" fontId="3" fillId="0" borderId="0" xfId="0" applyFont="1"/>
    <xf numFmtId="0" fontId="5" fillId="6" borderId="6" xfId="0" applyFont="1" applyFill="1" applyBorder="1"/>
    <xf numFmtId="165" fontId="0" fillId="0" borderId="0" xfId="0" applyNumberFormat="1"/>
    <xf numFmtId="0" fontId="2" fillId="0" borderId="0" xfId="0" applyFont="1"/>
    <xf numFmtId="0" fontId="1" fillId="0" borderId="0" xfId="0" applyFont="1"/>
    <xf numFmtId="0" fontId="0" fillId="0" borderId="0" xfId="0" applyAlignment="1"/>
    <xf numFmtId="0" fontId="0" fillId="7" borderId="0" xfId="0" applyFill="1" applyAlignment="1">
      <alignment horizontal="center" vertical="center"/>
    </xf>
  </cellXfs>
  <cellStyles count="1">
    <cellStyle name="Normal" xfId="0" builtinId="0"/>
  </cellStyles>
  <dxfs count="84">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border outline="0">
        <top style="thin">
          <color rgb="FF000000"/>
        </top>
      </border>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border outline="0">
        <bottom style="thin">
          <color rgb="FF000000"/>
        </bottom>
      </border>
    </dxf>
    <dxf>
      <font>
        <b/>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11"/>
        <color theme="1"/>
        <name val="Calibri"/>
        <family val="2"/>
        <scheme val="minor"/>
      </font>
      <numFmt numFmtId="165" formatCode="0.0000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border outline="0">
        <top style="thin">
          <color rgb="FF000000"/>
        </top>
      </border>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border outline="0">
        <bottom style="thin">
          <color rgb="FF000000"/>
        </bottom>
      </border>
    </dxf>
    <dxf>
      <font>
        <b/>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11"/>
        <color rgb="FF000000"/>
        <name val="Calibri"/>
        <family val="2"/>
        <scheme val="none"/>
      </font>
      <numFmt numFmtId="14" formatCode="0.00%"/>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numFmt numFmtId="0" formatCode="Genera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 formatCode="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 formatCode="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 formatCode="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 formatCode="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 formatCode="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 formatCode="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border outline="0">
        <top style="thin">
          <color rgb="FF000000"/>
        </top>
      </border>
    </dxf>
    <dxf>
      <font>
        <b val="0"/>
        <i val="0"/>
        <strike val="0"/>
        <condense val="0"/>
        <extend val="0"/>
        <outline val="0"/>
        <shadow val="0"/>
        <u val="none"/>
        <vertAlign val="baseline"/>
        <sz val="11"/>
        <color rgb="FF000000"/>
        <name val="Calibri"/>
        <family val="2"/>
        <scheme val="none"/>
      </font>
      <alignment horizontal="center" vertical="center" textRotation="0" wrapText="0" indent="0" justifyLastLine="0" shrinkToFit="0" readingOrder="0"/>
    </dxf>
    <dxf>
      <border outline="0">
        <bottom style="thin">
          <color rgb="FF000000"/>
        </bottom>
      </border>
    </dxf>
    <dxf>
      <font>
        <b/>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11"/>
        <color theme="1"/>
        <name val="Calibri"/>
        <family val="2"/>
        <scheme val="minor"/>
      </font>
      <numFmt numFmtId="0" formatCode="Genera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 formatCode="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 formatCode="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 formatCode="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 formatCode="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 formatCode="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 formatCode="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border outline="0">
        <top style="thin">
          <color rgb="FF000000"/>
        </top>
      </border>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border outline="0">
        <bottom style="thin">
          <color rgb="FF000000"/>
        </bottom>
      </border>
    </dxf>
    <dxf>
      <font>
        <b/>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border diagonalUp="0" diagonalDown="0" outline="0">
        <left style="thin">
          <color rgb="FF000000"/>
        </left>
        <right style="thin">
          <color rgb="FF000000"/>
        </right>
        <top/>
        <bottom/>
      </border>
    </dxf>
    <dxf>
      <numFmt numFmtId="167" formatCode="[$$-409]#,##0"/>
    </dxf>
    <dxf>
      <numFmt numFmtId="164" formatCode="0.000"/>
    </dxf>
    <dxf>
      <numFmt numFmtId="3" formatCode="#,##0"/>
    </dxf>
    <dxf>
      <numFmt numFmtId="3" formatCode="#,##0"/>
    </dxf>
    <dxf>
      <numFmt numFmtId="2" formatCode="0.00"/>
    </dxf>
    <dxf>
      <numFmt numFmtId="164" formatCode="0.000"/>
    </dxf>
    <dxf>
      <numFmt numFmtId="166" formatCode="[$$-409]#,##0.00"/>
    </dxf>
    <dxf>
      <numFmt numFmtId="3" formatCode="#,##0"/>
    </dxf>
    <dxf>
      <numFmt numFmtId="2" formatCode="0.00"/>
    </dxf>
    <dxf>
      <fill>
        <patternFill>
          <bgColor rgb="FFCD2C58"/>
        </patternFill>
      </fill>
    </dxf>
    <dxf>
      <font>
        <b/>
        <color theme="1"/>
      </font>
      <border>
        <bottom style="thin">
          <color theme="5"/>
        </bottom>
        <vertical/>
        <horizontal/>
      </border>
    </dxf>
    <dxf>
      <font>
        <color theme="1"/>
      </font>
      <border>
        <left style="thin">
          <color theme="5"/>
        </left>
        <right style="thin">
          <color theme="5"/>
        </right>
        <top style="thin">
          <color theme="5"/>
        </top>
        <bottom style="thin">
          <color theme="5"/>
        </bottom>
        <vertical/>
        <horizontal/>
      </border>
    </dxf>
    <dxf>
      <font>
        <b/>
        <color theme="1"/>
      </font>
      <border>
        <bottom style="thin">
          <color theme="4"/>
        </bottom>
        <vertical/>
        <horizontal/>
      </border>
    </dxf>
    <dxf>
      <font>
        <color theme="1"/>
      </font>
      <fill>
        <patternFill>
          <fgColor rgb="FFE68AA2"/>
        </patternFill>
      </fill>
      <border>
        <left style="thin">
          <color theme="4"/>
        </left>
        <right style="thin">
          <color theme="4"/>
        </right>
        <top style="thin">
          <color theme="4"/>
        </top>
        <bottom style="thin">
          <color theme="4"/>
        </bottom>
        <vertical/>
        <horizontal/>
      </border>
    </dxf>
  </dxfs>
  <tableStyles count="3" defaultTableStyle="TableStyleMedium2" defaultPivotStyle="PivotStyleLight16">
    <tableStyle name="SlicerStyleLight1 2" pivot="0" table="0" count="10" xr9:uid="{3475208D-CEE1-44E4-8B0F-15A0C520B9ED}">
      <tableStyleElement type="wholeTable" dxfId="83"/>
      <tableStyleElement type="headerRow" dxfId="82"/>
    </tableStyle>
    <tableStyle name="SlicerStyleLight2 2" pivot="0" table="0" count="10" xr9:uid="{D10B8C5F-A236-49EE-ADEF-9BB32DB4F9E6}">
      <tableStyleElement type="wholeTable" dxfId="81"/>
      <tableStyleElement type="headerRow" dxfId="80"/>
    </tableStyle>
    <tableStyle name="Tesla slicer" pivot="0" table="0" count="1" xr9:uid="{0F747FDD-849D-415A-B9D7-210ECC2A24BB}">
      <tableStyleElement type="wholeTable" dxfId="79"/>
    </tableStyle>
  </tableStyles>
  <colors>
    <mruColors>
      <color rgb="FFCD2C58"/>
      <color rgb="FF5C59E5"/>
      <color rgb="FFE45A92"/>
      <color rgb="FFE68AA2"/>
      <color rgb="FF758A93"/>
    </mruColors>
  </colors>
  <extLst>
    <ext xmlns:x14="http://schemas.microsoft.com/office/spreadsheetml/2009/9/main" uri="{46F421CA-312F-682f-3DD2-61675219B42D}">
      <x14:dxfs count="16">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5" tint="0.79998168889431442"/>
              <bgColor theme="5"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rgb="FFCD2C58"/>
              <bgColor theme="5"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CD2C58"/>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E68AA2"/>
              <bgColor theme="4" tint="0.79995117038483843"/>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rgb="FFCD2C58"/>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StyleLight1 2">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Light2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 name="Tesla slicer"/>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2.xml"/><Relationship Id="rId18" Type="http://schemas.microsoft.com/office/2007/relationships/slicerCache" Target="slicerCaches/slicerCache4.xml"/><Relationship Id="rId26" Type="http://schemas.openxmlformats.org/officeDocument/2006/relationships/sharedStrings" Target="sharedStrings.xml"/><Relationship Id="rId3" Type="http://schemas.openxmlformats.org/officeDocument/2006/relationships/worksheet" Target="worksheets/sheet3.xml"/><Relationship Id="rId21" Type="http://schemas.microsoft.com/office/2007/relationships/slicerCache" Target="slicerCaches/slicerCache7.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microsoft.com/office/2007/relationships/slicerCache" Target="slicerCaches/slicerCache3.xml"/><Relationship Id="rId25" Type="http://schemas.openxmlformats.org/officeDocument/2006/relationships/styles" Target="styles.xml"/><Relationship Id="rId2" Type="http://schemas.openxmlformats.org/officeDocument/2006/relationships/worksheet" Target="worksheets/sheet2.xml"/><Relationship Id="rId16" Type="http://schemas.microsoft.com/office/2007/relationships/slicerCache" Target="slicerCaches/slicerCache2.xml"/><Relationship Id="rId20" Type="http://schemas.microsoft.com/office/2007/relationships/slicerCache" Target="slicerCaches/slicerCache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microsoft.com/office/2007/relationships/slicerCache" Target="slicerCaches/slicerCache1.xml"/><Relationship Id="rId23" Type="http://schemas.microsoft.com/office/2007/relationships/slicerCache" Target="slicerCaches/slicerCache9.xml"/><Relationship Id="rId10" Type="http://schemas.openxmlformats.org/officeDocument/2006/relationships/worksheet" Target="worksheets/sheet10.xml"/><Relationship Id="rId19" Type="http://schemas.microsoft.com/office/2007/relationships/slicerCache" Target="slicerCaches/slicerCache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3.xml"/><Relationship Id="rId22" Type="http://schemas.microsoft.com/office/2007/relationships/slicerCache" Target="slicerCaches/slicerCache8.xml"/><Relationship Id="rId27"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Tesla.xlsx]Analysis!PivotTable6</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CD2C5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rgbClr val="FFC000"/>
            </a:solidFill>
            <a:round/>
          </a:ln>
          <a:effectLst/>
        </c:spPr>
        <c:marker>
          <c:symbol val="circle"/>
          <c:size val="8"/>
          <c:spPr>
            <a:solidFill>
              <a:schemeClr val="bg1"/>
            </a:solid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Analysis!$D$38</c:f>
              <c:strCache>
                <c:ptCount val="1"/>
                <c:pt idx="0">
                  <c:v>Sum of Total Engagement</c:v>
                </c:pt>
              </c:strCache>
            </c:strRef>
          </c:tx>
          <c:spPr>
            <a:solidFill>
              <a:srgbClr val="CD2C58"/>
            </a:solidFill>
            <a:ln>
              <a:noFill/>
            </a:ln>
            <a:effectLst/>
          </c:spPr>
          <c:invertIfNegative val="0"/>
          <c:cat>
            <c:strRef>
              <c:f>Analysis!$C$39:$C$48</c:f>
              <c:strCache>
                <c:ptCount val="10"/>
                <c:pt idx="0">
                  <c:v>P061</c:v>
                </c:pt>
                <c:pt idx="1">
                  <c:v>P144</c:v>
                </c:pt>
                <c:pt idx="2">
                  <c:v>P164</c:v>
                </c:pt>
                <c:pt idx="3">
                  <c:v>P261</c:v>
                </c:pt>
                <c:pt idx="4">
                  <c:v>P244</c:v>
                </c:pt>
                <c:pt idx="5">
                  <c:v>P215</c:v>
                </c:pt>
                <c:pt idx="6">
                  <c:v>P106</c:v>
                </c:pt>
                <c:pt idx="7">
                  <c:v>P161</c:v>
                </c:pt>
                <c:pt idx="8">
                  <c:v>P228</c:v>
                </c:pt>
                <c:pt idx="9">
                  <c:v>P279</c:v>
                </c:pt>
              </c:strCache>
            </c:strRef>
          </c:cat>
          <c:val>
            <c:numRef>
              <c:f>Analysis!$D$39:$D$48</c:f>
              <c:numCache>
                <c:formatCode>General</c:formatCode>
                <c:ptCount val="10"/>
                <c:pt idx="0">
                  <c:v>6278</c:v>
                </c:pt>
                <c:pt idx="1">
                  <c:v>6130</c:v>
                </c:pt>
                <c:pt idx="2">
                  <c:v>6061</c:v>
                </c:pt>
                <c:pt idx="3">
                  <c:v>6030</c:v>
                </c:pt>
                <c:pt idx="4">
                  <c:v>6029</c:v>
                </c:pt>
                <c:pt idx="5">
                  <c:v>5973</c:v>
                </c:pt>
                <c:pt idx="6">
                  <c:v>5939</c:v>
                </c:pt>
                <c:pt idx="7">
                  <c:v>5913</c:v>
                </c:pt>
                <c:pt idx="8">
                  <c:v>5900</c:v>
                </c:pt>
                <c:pt idx="9">
                  <c:v>5879</c:v>
                </c:pt>
              </c:numCache>
            </c:numRef>
          </c:val>
          <c:extLst>
            <c:ext xmlns:c16="http://schemas.microsoft.com/office/drawing/2014/chart" uri="{C3380CC4-5D6E-409C-BE32-E72D297353CC}">
              <c16:uniqueId val="{00000000-6B58-47EC-8FAD-21F8ACD31CB3}"/>
            </c:ext>
          </c:extLst>
        </c:ser>
        <c:dLbls>
          <c:showLegendKey val="0"/>
          <c:showVal val="0"/>
          <c:showCatName val="0"/>
          <c:showSerName val="0"/>
          <c:showPercent val="0"/>
          <c:showBubbleSize val="0"/>
        </c:dLbls>
        <c:gapWidth val="80"/>
        <c:overlap val="-27"/>
        <c:axId val="632584168"/>
        <c:axId val="632578184"/>
      </c:barChart>
      <c:lineChart>
        <c:grouping val="standard"/>
        <c:varyColors val="0"/>
        <c:ser>
          <c:idx val="1"/>
          <c:order val="1"/>
          <c:tx>
            <c:strRef>
              <c:f>Analysis!$E$38</c:f>
              <c:strCache>
                <c:ptCount val="1"/>
                <c:pt idx="0">
                  <c:v>Sum of Reach</c:v>
                </c:pt>
              </c:strCache>
            </c:strRef>
          </c:tx>
          <c:spPr>
            <a:ln w="28575" cap="rnd">
              <a:solidFill>
                <a:srgbClr val="FFC000"/>
              </a:solidFill>
              <a:round/>
            </a:ln>
            <a:effectLst/>
          </c:spPr>
          <c:marker>
            <c:symbol val="circle"/>
            <c:size val="8"/>
            <c:spPr>
              <a:solidFill>
                <a:schemeClr val="bg1"/>
              </a:solidFill>
              <a:ln w="9525">
                <a:noFill/>
              </a:ln>
              <a:effectLst/>
            </c:spPr>
          </c:marker>
          <c:cat>
            <c:strRef>
              <c:f>Analysis!$C$39:$C$48</c:f>
              <c:strCache>
                <c:ptCount val="10"/>
                <c:pt idx="0">
                  <c:v>P061</c:v>
                </c:pt>
                <c:pt idx="1">
                  <c:v>P144</c:v>
                </c:pt>
                <c:pt idx="2">
                  <c:v>P164</c:v>
                </c:pt>
                <c:pt idx="3">
                  <c:v>P261</c:v>
                </c:pt>
                <c:pt idx="4">
                  <c:v>P244</c:v>
                </c:pt>
                <c:pt idx="5">
                  <c:v>P215</c:v>
                </c:pt>
                <c:pt idx="6">
                  <c:v>P106</c:v>
                </c:pt>
                <c:pt idx="7">
                  <c:v>P161</c:v>
                </c:pt>
                <c:pt idx="8">
                  <c:v>P228</c:v>
                </c:pt>
                <c:pt idx="9">
                  <c:v>P279</c:v>
                </c:pt>
              </c:strCache>
            </c:strRef>
          </c:cat>
          <c:val>
            <c:numRef>
              <c:f>Analysis!$E$39:$E$48</c:f>
              <c:numCache>
                <c:formatCode>General</c:formatCode>
                <c:ptCount val="10"/>
                <c:pt idx="0">
                  <c:v>43239</c:v>
                </c:pt>
                <c:pt idx="1">
                  <c:v>92810</c:v>
                </c:pt>
                <c:pt idx="2">
                  <c:v>39025</c:v>
                </c:pt>
                <c:pt idx="3">
                  <c:v>72237</c:v>
                </c:pt>
                <c:pt idx="4">
                  <c:v>22583</c:v>
                </c:pt>
                <c:pt idx="5">
                  <c:v>82543</c:v>
                </c:pt>
                <c:pt idx="6">
                  <c:v>69141</c:v>
                </c:pt>
                <c:pt idx="7">
                  <c:v>50565</c:v>
                </c:pt>
                <c:pt idx="8">
                  <c:v>71696</c:v>
                </c:pt>
                <c:pt idx="9">
                  <c:v>97772</c:v>
                </c:pt>
              </c:numCache>
            </c:numRef>
          </c:val>
          <c:smooth val="0"/>
          <c:extLst>
            <c:ext xmlns:c16="http://schemas.microsoft.com/office/drawing/2014/chart" uri="{C3380CC4-5D6E-409C-BE32-E72D297353CC}">
              <c16:uniqueId val="{00000001-6B58-47EC-8FAD-21F8ACD31CB3}"/>
            </c:ext>
          </c:extLst>
        </c:ser>
        <c:dLbls>
          <c:showLegendKey val="0"/>
          <c:showVal val="0"/>
          <c:showCatName val="0"/>
          <c:showSerName val="0"/>
          <c:showPercent val="0"/>
          <c:showBubbleSize val="0"/>
        </c:dLbls>
        <c:marker val="1"/>
        <c:smooth val="0"/>
        <c:axId val="655596424"/>
        <c:axId val="655594664"/>
      </c:lineChart>
      <c:catAx>
        <c:axId val="655596424"/>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bg2">
                        <a:lumMod val="95000"/>
                      </a:schemeClr>
                    </a:solidFill>
                    <a:latin typeface="+mn-lt"/>
                    <a:ea typeface="+mn-ea"/>
                    <a:cs typeface="+mn-cs"/>
                  </a:defRPr>
                </a:pPr>
                <a:r>
                  <a:rPr lang="en-IN" b="1">
                    <a:solidFill>
                      <a:schemeClr val="bg2">
                        <a:lumMod val="95000"/>
                      </a:schemeClr>
                    </a:solidFill>
                  </a:rPr>
                  <a:t>Post ID</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bg2">
                      <a:lumMod val="9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2">
                    <a:lumMod val="95000"/>
                  </a:schemeClr>
                </a:solidFill>
                <a:latin typeface="+mn-lt"/>
                <a:ea typeface="+mn-ea"/>
                <a:cs typeface="+mn-cs"/>
              </a:defRPr>
            </a:pPr>
            <a:endParaRPr lang="en-US"/>
          </a:p>
        </c:txPr>
        <c:crossAx val="655594664"/>
        <c:crosses val="autoZero"/>
        <c:auto val="1"/>
        <c:lblAlgn val="ctr"/>
        <c:lblOffset val="100"/>
        <c:noMultiLvlLbl val="0"/>
      </c:catAx>
      <c:valAx>
        <c:axId val="655594664"/>
        <c:scaling>
          <c:orientation val="minMax"/>
        </c:scaling>
        <c:delete val="0"/>
        <c:axPos val="l"/>
        <c:title>
          <c:tx>
            <c:rich>
              <a:bodyPr rot="-5400000" spcFirstLastPara="1" vertOverflow="ellipsis" vert="horz" wrap="square" anchor="ctr" anchorCtr="1"/>
              <a:lstStyle/>
              <a:p>
                <a:pPr>
                  <a:defRPr sz="1000" b="1" i="0" u="none" strike="noStrike" kern="1200" baseline="0">
                    <a:solidFill>
                      <a:schemeClr val="bg2">
                        <a:lumMod val="95000"/>
                      </a:schemeClr>
                    </a:solidFill>
                    <a:latin typeface="+mn-lt"/>
                    <a:ea typeface="+mn-ea"/>
                    <a:cs typeface="+mn-cs"/>
                  </a:defRPr>
                </a:pPr>
                <a:r>
                  <a:rPr lang="en-IN" b="1">
                    <a:solidFill>
                      <a:schemeClr val="bg2">
                        <a:lumMod val="95000"/>
                      </a:schemeClr>
                    </a:solidFill>
                  </a:rPr>
                  <a:t>Total</a:t>
                </a:r>
                <a:r>
                  <a:rPr lang="en-IN" b="1" baseline="0">
                    <a:solidFill>
                      <a:schemeClr val="bg2">
                        <a:lumMod val="95000"/>
                      </a:schemeClr>
                    </a:solidFill>
                  </a:rPr>
                  <a:t> Reach</a:t>
                </a:r>
                <a:endParaRPr lang="en-IN" b="1">
                  <a:solidFill>
                    <a:schemeClr val="bg2">
                      <a:lumMod val="95000"/>
                    </a:schemeClr>
                  </a:solidFill>
                </a:endParaRP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bg2">
                      <a:lumMod val="9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2">
                    <a:lumMod val="95000"/>
                  </a:schemeClr>
                </a:solidFill>
                <a:latin typeface="+mn-lt"/>
                <a:ea typeface="+mn-ea"/>
                <a:cs typeface="+mn-cs"/>
              </a:defRPr>
            </a:pPr>
            <a:endParaRPr lang="en-US"/>
          </a:p>
        </c:txPr>
        <c:crossAx val="655596424"/>
        <c:crosses val="autoZero"/>
        <c:crossBetween val="between"/>
      </c:valAx>
      <c:valAx>
        <c:axId val="632578184"/>
        <c:scaling>
          <c:orientation val="minMax"/>
        </c:scaling>
        <c:delete val="0"/>
        <c:axPos val="r"/>
        <c:title>
          <c:tx>
            <c:rich>
              <a:bodyPr rot="-5400000" spcFirstLastPara="1" vertOverflow="ellipsis" vert="horz" wrap="square" anchor="ctr" anchorCtr="1"/>
              <a:lstStyle/>
              <a:p>
                <a:pPr>
                  <a:defRPr sz="1000" b="1" i="0" u="none" strike="noStrike" kern="1200" baseline="0">
                    <a:solidFill>
                      <a:schemeClr val="bg2">
                        <a:lumMod val="95000"/>
                      </a:schemeClr>
                    </a:solidFill>
                    <a:latin typeface="+mn-lt"/>
                    <a:ea typeface="+mn-ea"/>
                    <a:cs typeface="+mn-cs"/>
                  </a:defRPr>
                </a:pPr>
                <a:r>
                  <a:rPr lang="en-IN" b="1">
                    <a:solidFill>
                      <a:schemeClr val="bg2">
                        <a:lumMod val="95000"/>
                      </a:schemeClr>
                    </a:solidFill>
                  </a:rPr>
                  <a:t>Total</a:t>
                </a:r>
                <a:r>
                  <a:rPr lang="en-IN" b="1" baseline="0">
                    <a:solidFill>
                      <a:schemeClr val="bg2">
                        <a:lumMod val="95000"/>
                      </a:schemeClr>
                    </a:solidFill>
                  </a:rPr>
                  <a:t> Engagement</a:t>
                </a:r>
                <a:endParaRPr lang="en-IN" b="1">
                  <a:solidFill>
                    <a:schemeClr val="bg2">
                      <a:lumMod val="95000"/>
                    </a:schemeClr>
                  </a:solidFill>
                </a:endParaRP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bg2">
                      <a:lumMod val="9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2">
                    <a:lumMod val="95000"/>
                  </a:schemeClr>
                </a:solidFill>
                <a:latin typeface="+mn-lt"/>
                <a:ea typeface="+mn-ea"/>
                <a:cs typeface="+mn-cs"/>
              </a:defRPr>
            </a:pPr>
            <a:endParaRPr lang="en-US"/>
          </a:p>
        </c:txPr>
        <c:crossAx val="632584168"/>
        <c:crosses val="max"/>
        <c:crossBetween val="between"/>
      </c:valAx>
      <c:catAx>
        <c:axId val="632584168"/>
        <c:scaling>
          <c:orientation val="minMax"/>
        </c:scaling>
        <c:delete val="1"/>
        <c:axPos val="b"/>
        <c:numFmt formatCode="General" sourceLinked="1"/>
        <c:majorTickMark val="out"/>
        <c:minorTickMark val="none"/>
        <c:tickLblPos val="nextTo"/>
        <c:crossAx val="632578184"/>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Tesla.xlsx]Analysis!PivotTable11</c:name>
    <c:fmtId val="1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CD2C5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lumMod val="9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CD2C5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lumMod val="9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CD2C5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lumMod val="9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Analysis!$D$28</c:f>
              <c:strCache>
                <c:ptCount val="1"/>
                <c:pt idx="0">
                  <c:v>Total</c:v>
                </c:pt>
              </c:strCache>
            </c:strRef>
          </c:tx>
          <c:spPr>
            <a:solidFill>
              <a:srgbClr val="CD2C58"/>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lumMod val="9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Analysis!$C$29:$C$34</c:f>
              <c:strCache>
                <c:ptCount val="6"/>
                <c:pt idx="0">
                  <c:v>#FutureOfDriving</c:v>
                </c:pt>
                <c:pt idx="1">
                  <c:v>#EVRevolution</c:v>
                </c:pt>
                <c:pt idx="2">
                  <c:v>#TeslaCoInnovation</c:v>
                </c:pt>
                <c:pt idx="3">
                  <c:v>#BetterWithTesla</c:v>
                </c:pt>
                <c:pt idx="4">
                  <c:v>#SmoothLikeNitroTesla</c:v>
                </c:pt>
                <c:pt idx="5">
                  <c:v>#AnytimeIsTeslaTime</c:v>
                </c:pt>
              </c:strCache>
            </c:strRef>
          </c:cat>
          <c:val>
            <c:numRef>
              <c:f>Analysis!$D$29:$D$34</c:f>
              <c:numCache>
                <c:formatCode>General</c:formatCode>
                <c:ptCount val="6"/>
                <c:pt idx="0">
                  <c:v>110364</c:v>
                </c:pt>
                <c:pt idx="1">
                  <c:v>106803</c:v>
                </c:pt>
                <c:pt idx="2">
                  <c:v>97887</c:v>
                </c:pt>
                <c:pt idx="3">
                  <c:v>8185</c:v>
                </c:pt>
                <c:pt idx="4">
                  <c:v>5684</c:v>
                </c:pt>
                <c:pt idx="5">
                  <c:v>5618</c:v>
                </c:pt>
              </c:numCache>
            </c:numRef>
          </c:val>
          <c:extLst>
            <c:ext xmlns:c16="http://schemas.microsoft.com/office/drawing/2014/chart" uri="{C3380CC4-5D6E-409C-BE32-E72D297353CC}">
              <c16:uniqueId val="{00000000-28FF-476C-8B1B-224120FD0868}"/>
            </c:ext>
          </c:extLst>
        </c:ser>
        <c:dLbls>
          <c:showLegendKey val="0"/>
          <c:showVal val="0"/>
          <c:showCatName val="0"/>
          <c:showSerName val="0"/>
          <c:showPercent val="0"/>
          <c:showBubbleSize val="0"/>
        </c:dLbls>
        <c:gapWidth val="70"/>
        <c:axId val="777979272"/>
        <c:axId val="777978568"/>
      </c:barChart>
      <c:catAx>
        <c:axId val="7779792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2">
                    <a:lumMod val="95000"/>
                  </a:schemeClr>
                </a:solidFill>
                <a:latin typeface="+mn-lt"/>
                <a:ea typeface="+mn-ea"/>
                <a:cs typeface="+mn-cs"/>
              </a:defRPr>
            </a:pPr>
            <a:endParaRPr lang="en-US"/>
          </a:p>
        </c:txPr>
        <c:crossAx val="777978568"/>
        <c:crosses val="autoZero"/>
        <c:auto val="1"/>
        <c:lblAlgn val="ctr"/>
        <c:lblOffset val="100"/>
        <c:noMultiLvlLbl val="0"/>
      </c:catAx>
      <c:valAx>
        <c:axId val="777978568"/>
        <c:scaling>
          <c:orientation val="minMax"/>
        </c:scaling>
        <c:delete val="1"/>
        <c:axPos val="l"/>
        <c:numFmt formatCode="General" sourceLinked="1"/>
        <c:majorTickMark val="none"/>
        <c:minorTickMark val="none"/>
        <c:tickLblPos val="nextTo"/>
        <c:crossAx val="7779792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Tesla.xlsx]Analysis!PivotTable27</c:name>
    <c:fmtId val="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CD2C5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5C59E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Analysis!$C$221</c:f>
              <c:strCache>
                <c:ptCount val="1"/>
                <c:pt idx="0">
                  <c:v>Sum of Likes</c:v>
                </c:pt>
              </c:strCache>
            </c:strRef>
          </c:tx>
          <c:spPr>
            <a:solidFill>
              <a:srgbClr val="CD2C58"/>
            </a:solidFill>
            <a:ln>
              <a:noFill/>
            </a:ln>
            <a:effectLst/>
          </c:spPr>
          <c:invertIfNegative val="0"/>
          <c:cat>
            <c:strRef>
              <c:f>Analysis!$B$222:$B$225</c:f>
              <c:strCache>
                <c:ptCount val="4"/>
                <c:pt idx="0">
                  <c:v>CybertruckLaunch</c:v>
                </c:pt>
                <c:pt idx="1">
                  <c:v>ModelYCampaign</c:v>
                </c:pt>
                <c:pt idx="2">
                  <c:v>FSDUpdate</c:v>
                </c:pt>
                <c:pt idx="3">
                  <c:v>SustainabilityDrive</c:v>
                </c:pt>
              </c:strCache>
            </c:strRef>
          </c:cat>
          <c:val>
            <c:numRef>
              <c:f>Analysis!$C$222:$C$225</c:f>
              <c:numCache>
                <c:formatCode>0</c:formatCode>
                <c:ptCount val="4"/>
                <c:pt idx="0">
                  <c:v>138793</c:v>
                </c:pt>
                <c:pt idx="1">
                  <c:v>159783</c:v>
                </c:pt>
                <c:pt idx="2">
                  <c:v>183346</c:v>
                </c:pt>
                <c:pt idx="3">
                  <c:v>187909</c:v>
                </c:pt>
              </c:numCache>
            </c:numRef>
          </c:val>
          <c:extLst>
            <c:ext xmlns:c16="http://schemas.microsoft.com/office/drawing/2014/chart" uri="{C3380CC4-5D6E-409C-BE32-E72D297353CC}">
              <c16:uniqueId val="{00000000-8EA1-4F55-BC1C-2B886C92E865}"/>
            </c:ext>
          </c:extLst>
        </c:ser>
        <c:ser>
          <c:idx val="1"/>
          <c:order val="1"/>
          <c:tx>
            <c:strRef>
              <c:f>Analysis!$D$221</c:f>
              <c:strCache>
                <c:ptCount val="1"/>
                <c:pt idx="0">
                  <c:v>Sum of Shares</c:v>
                </c:pt>
              </c:strCache>
            </c:strRef>
          </c:tx>
          <c:spPr>
            <a:solidFill>
              <a:srgbClr val="5C59E5"/>
            </a:solidFill>
            <a:ln>
              <a:noFill/>
            </a:ln>
            <a:effectLst/>
          </c:spPr>
          <c:invertIfNegative val="0"/>
          <c:cat>
            <c:strRef>
              <c:f>Analysis!$B$222:$B$225</c:f>
              <c:strCache>
                <c:ptCount val="4"/>
                <c:pt idx="0">
                  <c:v>CybertruckLaunch</c:v>
                </c:pt>
                <c:pt idx="1">
                  <c:v>ModelYCampaign</c:v>
                </c:pt>
                <c:pt idx="2">
                  <c:v>FSDUpdate</c:v>
                </c:pt>
                <c:pt idx="3">
                  <c:v>SustainabilityDrive</c:v>
                </c:pt>
              </c:strCache>
            </c:strRef>
          </c:cat>
          <c:val>
            <c:numRef>
              <c:f>Analysis!$D$222:$D$225</c:f>
              <c:numCache>
                <c:formatCode>0</c:formatCode>
                <c:ptCount val="4"/>
                <c:pt idx="0">
                  <c:v>23053</c:v>
                </c:pt>
                <c:pt idx="1">
                  <c:v>26553</c:v>
                </c:pt>
                <c:pt idx="2">
                  <c:v>32909</c:v>
                </c:pt>
                <c:pt idx="3">
                  <c:v>34860</c:v>
                </c:pt>
              </c:numCache>
            </c:numRef>
          </c:val>
          <c:extLst>
            <c:ext xmlns:c16="http://schemas.microsoft.com/office/drawing/2014/chart" uri="{C3380CC4-5D6E-409C-BE32-E72D297353CC}">
              <c16:uniqueId val="{00000001-8EA1-4F55-BC1C-2B886C92E865}"/>
            </c:ext>
          </c:extLst>
        </c:ser>
        <c:ser>
          <c:idx val="2"/>
          <c:order val="2"/>
          <c:tx>
            <c:strRef>
              <c:f>Analysis!$E$221</c:f>
              <c:strCache>
                <c:ptCount val="1"/>
                <c:pt idx="0">
                  <c:v>Sum of Comments</c:v>
                </c:pt>
              </c:strCache>
            </c:strRef>
          </c:tx>
          <c:spPr>
            <a:solidFill>
              <a:srgbClr val="FFC000"/>
            </a:solidFill>
            <a:ln>
              <a:noFill/>
            </a:ln>
            <a:effectLst/>
          </c:spPr>
          <c:invertIfNegative val="0"/>
          <c:cat>
            <c:strRef>
              <c:f>Analysis!$B$222:$B$225</c:f>
              <c:strCache>
                <c:ptCount val="4"/>
                <c:pt idx="0">
                  <c:v>CybertruckLaunch</c:v>
                </c:pt>
                <c:pt idx="1">
                  <c:v>ModelYCampaign</c:v>
                </c:pt>
                <c:pt idx="2">
                  <c:v>FSDUpdate</c:v>
                </c:pt>
                <c:pt idx="3">
                  <c:v>SustainabilityDrive</c:v>
                </c:pt>
              </c:strCache>
            </c:strRef>
          </c:cat>
          <c:val>
            <c:numRef>
              <c:f>Analysis!$E$222:$E$225</c:f>
              <c:numCache>
                <c:formatCode>0</c:formatCode>
                <c:ptCount val="4"/>
                <c:pt idx="0">
                  <c:v>12055</c:v>
                </c:pt>
                <c:pt idx="1">
                  <c:v>15403</c:v>
                </c:pt>
                <c:pt idx="2">
                  <c:v>16566</c:v>
                </c:pt>
                <c:pt idx="3">
                  <c:v>17714</c:v>
                </c:pt>
              </c:numCache>
            </c:numRef>
          </c:val>
          <c:extLst>
            <c:ext xmlns:c16="http://schemas.microsoft.com/office/drawing/2014/chart" uri="{C3380CC4-5D6E-409C-BE32-E72D297353CC}">
              <c16:uniqueId val="{00000002-8EA1-4F55-BC1C-2B886C92E865}"/>
            </c:ext>
          </c:extLst>
        </c:ser>
        <c:dLbls>
          <c:showLegendKey val="0"/>
          <c:showVal val="0"/>
          <c:showCatName val="0"/>
          <c:showSerName val="0"/>
          <c:showPercent val="0"/>
          <c:showBubbleSize val="0"/>
        </c:dLbls>
        <c:gapWidth val="72"/>
        <c:axId val="656496104"/>
        <c:axId val="656496456"/>
      </c:barChart>
      <c:catAx>
        <c:axId val="656496104"/>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56496456"/>
        <c:crosses val="autoZero"/>
        <c:auto val="1"/>
        <c:lblAlgn val="ctr"/>
        <c:lblOffset val="100"/>
        <c:noMultiLvlLbl val="0"/>
      </c:catAx>
      <c:valAx>
        <c:axId val="656496456"/>
        <c:scaling>
          <c:orientation val="minMax"/>
        </c:scaling>
        <c:delete val="1"/>
        <c:axPos val="b"/>
        <c:numFmt formatCode="0" sourceLinked="1"/>
        <c:majorTickMark val="out"/>
        <c:minorTickMark val="none"/>
        <c:tickLblPos val="nextTo"/>
        <c:crossAx val="6564961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Tesla.xlsx]Analysis!PivotTable26</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CD2C5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50800" cap="rnd">
            <a:solidFill>
              <a:srgbClr val="FFC000"/>
            </a:solidFill>
            <a:round/>
          </a:ln>
          <a:effectLst/>
        </c:spPr>
        <c:marker>
          <c:symbol val="circle"/>
          <c:size val="8"/>
          <c:spPr>
            <a:solidFill>
              <a:schemeClr val="bg1"/>
            </a:solid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Analysis!$C$212</c:f>
              <c:strCache>
                <c:ptCount val="1"/>
                <c:pt idx="0">
                  <c:v>Sum of Clicks</c:v>
                </c:pt>
              </c:strCache>
            </c:strRef>
          </c:tx>
          <c:spPr>
            <a:solidFill>
              <a:srgbClr val="CD2C58"/>
            </a:solidFill>
            <a:ln>
              <a:noFill/>
            </a:ln>
            <a:effectLst/>
          </c:spPr>
          <c:invertIfNegative val="0"/>
          <c:cat>
            <c:strRef>
              <c:f>Analysis!$B$213:$B$216</c:f>
              <c:strCache>
                <c:ptCount val="4"/>
                <c:pt idx="0">
                  <c:v>SustainabilityDrive</c:v>
                </c:pt>
                <c:pt idx="1">
                  <c:v>FSDUpdate</c:v>
                </c:pt>
                <c:pt idx="2">
                  <c:v>ModelYCampaign</c:v>
                </c:pt>
                <c:pt idx="3">
                  <c:v>CybertruckLaunch</c:v>
                </c:pt>
              </c:strCache>
            </c:strRef>
          </c:cat>
          <c:val>
            <c:numRef>
              <c:f>Analysis!$C$213:$C$216</c:f>
              <c:numCache>
                <c:formatCode>0</c:formatCode>
                <c:ptCount val="4"/>
                <c:pt idx="0">
                  <c:v>10689</c:v>
                </c:pt>
                <c:pt idx="1">
                  <c:v>10032</c:v>
                </c:pt>
                <c:pt idx="2">
                  <c:v>9872</c:v>
                </c:pt>
                <c:pt idx="3">
                  <c:v>6434</c:v>
                </c:pt>
              </c:numCache>
            </c:numRef>
          </c:val>
          <c:extLst>
            <c:ext xmlns:c16="http://schemas.microsoft.com/office/drawing/2014/chart" uri="{C3380CC4-5D6E-409C-BE32-E72D297353CC}">
              <c16:uniqueId val="{00000000-22F2-4DEA-98F3-3E8D1C743ABF}"/>
            </c:ext>
          </c:extLst>
        </c:ser>
        <c:dLbls>
          <c:showLegendKey val="0"/>
          <c:showVal val="0"/>
          <c:showCatName val="0"/>
          <c:showSerName val="0"/>
          <c:showPercent val="0"/>
          <c:showBubbleSize val="0"/>
        </c:dLbls>
        <c:gapWidth val="79"/>
        <c:axId val="656496808"/>
        <c:axId val="656497864"/>
      </c:barChart>
      <c:lineChart>
        <c:grouping val="standard"/>
        <c:varyColors val="0"/>
        <c:ser>
          <c:idx val="1"/>
          <c:order val="1"/>
          <c:tx>
            <c:strRef>
              <c:f>Analysis!$D$212</c:f>
              <c:strCache>
                <c:ptCount val="1"/>
                <c:pt idx="0">
                  <c:v>Average of Clicks2</c:v>
                </c:pt>
              </c:strCache>
            </c:strRef>
          </c:tx>
          <c:spPr>
            <a:ln w="50800" cap="rnd">
              <a:solidFill>
                <a:srgbClr val="FFC000"/>
              </a:solidFill>
              <a:round/>
            </a:ln>
            <a:effectLst/>
          </c:spPr>
          <c:marker>
            <c:symbol val="circle"/>
            <c:size val="8"/>
            <c:spPr>
              <a:solidFill>
                <a:schemeClr val="bg1"/>
              </a:solidFill>
              <a:ln w="9525">
                <a:noFill/>
              </a:ln>
              <a:effectLst/>
            </c:spPr>
          </c:marker>
          <c:cat>
            <c:strRef>
              <c:f>Analysis!$B$213:$B$216</c:f>
              <c:strCache>
                <c:ptCount val="4"/>
                <c:pt idx="0">
                  <c:v>SustainabilityDrive</c:v>
                </c:pt>
                <c:pt idx="1">
                  <c:v>FSDUpdate</c:v>
                </c:pt>
                <c:pt idx="2">
                  <c:v>ModelYCampaign</c:v>
                </c:pt>
                <c:pt idx="3">
                  <c:v>CybertruckLaunch</c:v>
                </c:pt>
              </c:strCache>
            </c:strRef>
          </c:cat>
          <c:val>
            <c:numRef>
              <c:f>Analysis!$D$213:$D$216</c:f>
              <c:numCache>
                <c:formatCode>0</c:formatCode>
                <c:ptCount val="4"/>
                <c:pt idx="0">
                  <c:v>150.54929577464787</c:v>
                </c:pt>
                <c:pt idx="1">
                  <c:v>149.73134328358208</c:v>
                </c:pt>
                <c:pt idx="2">
                  <c:v>170.20689655172413</c:v>
                </c:pt>
                <c:pt idx="3">
                  <c:v>134.04166666666666</c:v>
                </c:pt>
              </c:numCache>
            </c:numRef>
          </c:val>
          <c:smooth val="0"/>
          <c:extLst>
            <c:ext xmlns:c16="http://schemas.microsoft.com/office/drawing/2014/chart" uri="{C3380CC4-5D6E-409C-BE32-E72D297353CC}">
              <c16:uniqueId val="{00000001-22F2-4DEA-98F3-3E8D1C743ABF}"/>
            </c:ext>
          </c:extLst>
        </c:ser>
        <c:dLbls>
          <c:showLegendKey val="0"/>
          <c:showVal val="0"/>
          <c:showCatName val="0"/>
          <c:showSerName val="0"/>
          <c:showPercent val="0"/>
          <c:showBubbleSize val="0"/>
        </c:dLbls>
        <c:marker val="1"/>
        <c:smooth val="0"/>
        <c:axId val="656506312"/>
        <c:axId val="656505256"/>
      </c:lineChart>
      <c:catAx>
        <c:axId val="6564968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56497864"/>
        <c:crosses val="autoZero"/>
        <c:auto val="1"/>
        <c:lblAlgn val="ctr"/>
        <c:lblOffset val="100"/>
        <c:noMultiLvlLbl val="0"/>
      </c:catAx>
      <c:valAx>
        <c:axId val="65649786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56496808"/>
        <c:crosses val="autoZero"/>
        <c:crossBetween val="between"/>
      </c:valAx>
      <c:valAx>
        <c:axId val="656505256"/>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56506312"/>
        <c:crosses val="max"/>
        <c:crossBetween val="between"/>
      </c:valAx>
      <c:catAx>
        <c:axId val="656506312"/>
        <c:scaling>
          <c:orientation val="minMax"/>
        </c:scaling>
        <c:delete val="1"/>
        <c:axPos val="b"/>
        <c:numFmt formatCode="General" sourceLinked="1"/>
        <c:majorTickMark val="out"/>
        <c:minorTickMark val="none"/>
        <c:tickLblPos val="nextTo"/>
        <c:crossAx val="656505256"/>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Tesla.xlsx]Analysis!PivotTable5</c:name>
    <c:fmtId val="5"/>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CD2C5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63500" cap="rnd">
            <a:solidFill>
              <a:srgbClr val="FFC000"/>
            </a:solidFill>
            <a:round/>
          </a:ln>
          <a:effectLst/>
        </c:spPr>
        <c:marker>
          <c:symbol val="circle"/>
          <c:size val="8"/>
          <c:spPr>
            <a:solidFill>
              <a:schemeClr val="bg1">
                <a:lumMod val="95000"/>
              </a:schemeClr>
            </a:solid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Analysis!$C$235</c:f>
              <c:strCache>
                <c:ptCount val="1"/>
                <c:pt idx="0">
                  <c:v>Sum of Impressions</c:v>
                </c:pt>
              </c:strCache>
            </c:strRef>
          </c:tx>
          <c:spPr>
            <a:solidFill>
              <a:srgbClr val="CD2C58"/>
            </a:solidFill>
            <a:ln>
              <a:noFill/>
            </a:ln>
            <a:effectLst/>
          </c:spPr>
          <c:invertIfNegative val="0"/>
          <c:cat>
            <c:strRef>
              <c:f>Analysis!$B$236:$B$239</c:f>
              <c:strCache>
                <c:ptCount val="4"/>
                <c:pt idx="0">
                  <c:v>SustainabilityDrive</c:v>
                </c:pt>
                <c:pt idx="1">
                  <c:v>FSDUpdate</c:v>
                </c:pt>
                <c:pt idx="2">
                  <c:v>ModelYCampaign</c:v>
                </c:pt>
                <c:pt idx="3">
                  <c:v>CybertruckLaunch</c:v>
                </c:pt>
              </c:strCache>
            </c:strRef>
          </c:cat>
          <c:val>
            <c:numRef>
              <c:f>Analysis!$C$236:$C$239</c:f>
              <c:numCache>
                <c:formatCode>0</c:formatCode>
                <c:ptCount val="4"/>
                <c:pt idx="0">
                  <c:v>2464864</c:v>
                </c:pt>
                <c:pt idx="1">
                  <c:v>2266053</c:v>
                </c:pt>
                <c:pt idx="2">
                  <c:v>1986356</c:v>
                </c:pt>
                <c:pt idx="3">
                  <c:v>1846272</c:v>
                </c:pt>
              </c:numCache>
            </c:numRef>
          </c:val>
          <c:extLst>
            <c:ext xmlns:c16="http://schemas.microsoft.com/office/drawing/2014/chart" uri="{C3380CC4-5D6E-409C-BE32-E72D297353CC}">
              <c16:uniqueId val="{00000000-C1F0-4545-B843-AD2CAF8C52D1}"/>
            </c:ext>
          </c:extLst>
        </c:ser>
        <c:dLbls>
          <c:showLegendKey val="0"/>
          <c:showVal val="0"/>
          <c:showCatName val="0"/>
          <c:showSerName val="0"/>
          <c:showPercent val="0"/>
          <c:showBubbleSize val="0"/>
        </c:dLbls>
        <c:gapWidth val="79"/>
        <c:overlap val="-27"/>
        <c:axId val="656513000"/>
        <c:axId val="656513704"/>
      </c:barChart>
      <c:lineChart>
        <c:grouping val="standard"/>
        <c:varyColors val="0"/>
        <c:ser>
          <c:idx val="1"/>
          <c:order val="1"/>
          <c:tx>
            <c:strRef>
              <c:f>Analysis!$D$235</c:f>
              <c:strCache>
                <c:ptCount val="1"/>
                <c:pt idx="0">
                  <c:v>Average of Impressions2</c:v>
                </c:pt>
              </c:strCache>
            </c:strRef>
          </c:tx>
          <c:spPr>
            <a:ln w="63500" cap="rnd">
              <a:solidFill>
                <a:srgbClr val="FFC000"/>
              </a:solidFill>
              <a:round/>
            </a:ln>
            <a:effectLst/>
          </c:spPr>
          <c:marker>
            <c:symbol val="circle"/>
            <c:size val="8"/>
            <c:spPr>
              <a:solidFill>
                <a:schemeClr val="bg1">
                  <a:lumMod val="95000"/>
                </a:schemeClr>
              </a:solidFill>
              <a:ln w="9525">
                <a:noFill/>
              </a:ln>
              <a:effectLst/>
            </c:spPr>
          </c:marker>
          <c:cat>
            <c:strRef>
              <c:f>Analysis!$B$236:$B$239</c:f>
              <c:strCache>
                <c:ptCount val="4"/>
                <c:pt idx="0">
                  <c:v>SustainabilityDrive</c:v>
                </c:pt>
                <c:pt idx="1">
                  <c:v>FSDUpdate</c:v>
                </c:pt>
                <c:pt idx="2">
                  <c:v>ModelYCampaign</c:v>
                </c:pt>
                <c:pt idx="3">
                  <c:v>CybertruckLaunch</c:v>
                </c:pt>
              </c:strCache>
            </c:strRef>
          </c:cat>
          <c:val>
            <c:numRef>
              <c:f>Analysis!$D$236:$D$239</c:f>
              <c:numCache>
                <c:formatCode>0</c:formatCode>
                <c:ptCount val="4"/>
                <c:pt idx="0">
                  <c:v>34716.394366197186</c:v>
                </c:pt>
                <c:pt idx="1">
                  <c:v>33821.686567164179</c:v>
                </c:pt>
                <c:pt idx="2">
                  <c:v>34247.517241379312</c:v>
                </c:pt>
                <c:pt idx="3">
                  <c:v>38464</c:v>
                </c:pt>
              </c:numCache>
            </c:numRef>
          </c:val>
          <c:smooth val="0"/>
          <c:extLst>
            <c:ext xmlns:c16="http://schemas.microsoft.com/office/drawing/2014/chart" uri="{C3380CC4-5D6E-409C-BE32-E72D297353CC}">
              <c16:uniqueId val="{00000001-C1F0-4545-B843-AD2CAF8C52D1}"/>
            </c:ext>
          </c:extLst>
        </c:ser>
        <c:dLbls>
          <c:showLegendKey val="0"/>
          <c:showVal val="0"/>
          <c:showCatName val="0"/>
          <c:showSerName val="0"/>
          <c:showPercent val="0"/>
          <c:showBubbleSize val="0"/>
        </c:dLbls>
        <c:marker val="1"/>
        <c:smooth val="0"/>
        <c:axId val="320948392"/>
        <c:axId val="320947688"/>
      </c:lineChart>
      <c:catAx>
        <c:axId val="6565130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56513704"/>
        <c:crosses val="autoZero"/>
        <c:auto val="1"/>
        <c:lblAlgn val="ctr"/>
        <c:lblOffset val="100"/>
        <c:noMultiLvlLbl val="0"/>
      </c:catAx>
      <c:valAx>
        <c:axId val="65651370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56513000"/>
        <c:crosses val="autoZero"/>
        <c:crossBetween val="between"/>
      </c:valAx>
      <c:valAx>
        <c:axId val="320947688"/>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320948392"/>
        <c:crosses val="max"/>
        <c:crossBetween val="between"/>
      </c:valAx>
      <c:catAx>
        <c:axId val="320948392"/>
        <c:scaling>
          <c:orientation val="minMax"/>
        </c:scaling>
        <c:delete val="1"/>
        <c:axPos val="b"/>
        <c:numFmt formatCode="General" sourceLinked="1"/>
        <c:majorTickMark val="out"/>
        <c:minorTickMark val="none"/>
        <c:tickLblPos val="nextTo"/>
        <c:crossAx val="320947688"/>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Tesla.xlsx]Analysis!PivotTable8</c:name>
    <c:fmtId val="6"/>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CD2C5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53975" cap="rnd">
            <a:solidFill>
              <a:srgbClr val="FFC000"/>
            </a:solidFill>
            <a:round/>
          </a:ln>
          <a:effectLst/>
        </c:spPr>
        <c:marker>
          <c:symbol val="circle"/>
          <c:size val="7"/>
          <c:spPr>
            <a:solidFill>
              <a:schemeClr val="bg1"/>
            </a:solid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Analysis!$C$241</c:f>
              <c:strCache>
                <c:ptCount val="1"/>
                <c:pt idx="0">
                  <c:v>Sum of Totatl Engagement</c:v>
                </c:pt>
              </c:strCache>
            </c:strRef>
          </c:tx>
          <c:spPr>
            <a:solidFill>
              <a:srgbClr val="CD2C58"/>
            </a:solidFill>
            <a:ln>
              <a:noFill/>
            </a:ln>
            <a:effectLst/>
          </c:spPr>
          <c:invertIfNegative val="0"/>
          <c:cat>
            <c:strRef>
              <c:f>Analysis!$B$242:$B$245</c:f>
              <c:strCache>
                <c:ptCount val="4"/>
                <c:pt idx="0">
                  <c:v>SustainabilityDrive</c:v>
                </c:pt>
                <c:pt idx="1">
                  <c:v>FSDUpdate</c:v>
                </c:pt>
                <c:pt idx="2">
                  <c:v>ModelYCampaign</c:v>
                </c:pt>
                <c:pt idx="3">
                  <c:v>CybertruckLaunch</c:v>
                </c:pt>
              </c:strCache>
            </c:strRef>
          </c:cat>
          <c:val>
            <c:numRef>
              <c:f>Analysis!$C$242:$C$245</c:f>
              <c:numCache>
                <c:formatCode>General</c:formatCode>
                <c:ptCount val="4"/>
                <c:pt idx="0">
                  <c:v>240483</c:v>
                </c:pt>
                <c:pt idx="1">
                  <c:v>232821</c:v>
                </c:pt>
                <c:pt idx="2">
                  <c:v>201739</c:v>
                </c:pt>
                <c:pt idx="3">
                  <c:v>173901</c:v>
                </c:pt>
              </c:numCache>
            </c:numRef>
          </c:val>
          <c:extLst>
            <c:ext xmlns:c16="http://schemas.microsoft.com/office/drawing/2014/chart" uri="{C3380CC4-5D6E-409C-BE32-E72D297353CC}">
              <c16:uniqueId val="{00000000-F9BC-4683-9909-C3A46841BC20}"/>
            </c:ext>
          </c:extLst>
        </c:ser>
        <c:dLbls>
          <c:showLegendKey val="0"/>
          <c:showVal val="0"/>
          <c:showCatName val="0"/>
          <c:showSerName val="0"/>
          <c:showPercent val="0"/>
          <c:showBubbleSize val="0"/>
        </c:dLbls>
        <c:gapWidth val="79"/>
        <c:overlap val="-27"/>
        <c:axId val="320943816"/>
        <c:axId val="320946984"/>
      </c:barChart>
      <c:lineChart>
        <c:grouping val="standard"/>
        <c:varyColors val="0"/>
        <c:ser>
          <c:idx val="1"/>
          <c:order val="1"/>
          <c:tx>
            <c:strRef>
              <c:f>Analysis!$D$241</c:f>
              <c:strCache>
                <c:ptCount val="1"/>
                <c:pt idx="0">
                  <c:v>Sum of Engagement_rate</c:v>
                </c:pt>
              </c:strCache>
            </c:strRef>
          </c:tx>
          <c:spPr>
            <a:ln w="53975" cap="rnd">
              <a:solidFill>
                <a:srgbClr val="FFC000"/>
              </a:solidFill>
              <a:round/>
            </a:ln>
            <a:effectLst/>
          </c:spPr>
          <c:marker>
            <c:symbol val="circle"/>
            <c:size val="7"/>
            <c:spPr>
              <a:solidFill>
                <a:schemeClr val="bg1"/>
              </a:solidFill>
              <a:ln w="9525">
                <a:noFill/>
              </a:ln>
              <a:effectLst/>
            </c:spPr>
          </c:marker>
          <c:cat>
            <c:strRef>
              <c:f>Analysis!$B$242:$B$245</c:f>
              <c:strCache>
                <c:ptCount val="4"/>
                <c:pt idx="0">
                  <c:v>SustainabilityDrive</c:v>
                </c:pt>
                <c:pt idx="1">
                  <c:v>FSDUpdate</c:v>
                </c:pt>
                <c:pt idx="2">
                  <c:v>ModelYCampaign</c:v>
                </c:pt>
                <c:pt idx="3">
                  <c:v>CybertruckLaunch</c:v>
                </c:pt>
              </c:strCache>
            </c:strRef>
          </c:cat>
          <c:val>
            <c:numRef>
              <c:f>Analysis!$D$242:$D$245</c:f>
              <c:numCache>
                <c:formatCode>0.00%</c:formatCode>
                <c:ptCount val="4"/>
                <c:pt idx="0">
                  <c:v>0.30983930925808467</c:v>
                </c:pt>
                <c:pt idx="1">
                  <c:v>0.2769231599766831</c:v>
                </c:pt>
                <c:pt idx="2">
                  <c:v>0.23515242454728802</c:v>
                </c:pt>
                <c:pt idx="3">
                  <c:v>0.17808510621794418</c:v>
                </c:pt>
              </c:numCache>
            </c:numRef>
          </c:val>
          <c:smooth val="0"/>
          <c:extLst>
            <c:ext xmlns:c16="http://schemas.microsoft.com/office/drawing/2014/chart" uri="{C3380CC4-5D6E-409C-BE32-E72D297353CC}">
              <c16:uniqueId val="{00000001-F9BC-4683-9909-C3A46841BC20}"/>
            </c:ext>
          </c:extLst>
        </c:ser>
        <c:dLbls>
          <c:showLegendKey val="0"/>
          <c:showVal val="0"/>
          <c:showCatName val="0"/>
          <c:showSerName val="0"/>
          <c:showPercent val="0"/>
          <c:showBubbleSize val="0"/>
        </c:dLbls>
        <c:marker val="1"/>
        <c:smooth val="0"/>
        <c:axId val="320953672"/>
        <c:axId val="320952264"/>
      </c:lineChart>
      <c:catAx>
        <c:axId val="32094381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320946984"/>
        <c:crosses val="autoZero"/>
        <c:auto val="1"/>
        <c:lblAlgn val="ctr"/>
        <c:lblOffset val="100"/>
        <c:noMultiLvlLbl val="0"/>
      </c:catAx>
      <c:valAx>
        <c:axId val="320946984"/>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320943816"/>
        <c:crosses val="autoZero"/>
        <c:crossBetween val="between"/>
      </c:valAx>
      <c:valAx>
        <c:axId val="320952264"/>
        <c:scaling>
          <c:orientation val="minMax"/>
        </c:scaling>
        <c:delete val="0"/>
        <c:axPos val="r"/>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320953672"/>
        <c:crosses val="max"/>
        <c:crossBetween val="between"/>
      </c:valAx>
      <c:catAx>
        <c:axId val="320953672"/>
        <c:scaling>
          <c:orientation val="minMax"/>
        </c:scaling>
        <c:delete val="1"/>
        <c:axPos val="t"/>
        <c:numFmt formatCode="General" sourceLinked="1"/>
        <c:majorTickMark val="out"/>
        <c:minorTickMark val="none"/>
        <c:tickLblPos val="nextTo"/>
        <c:crossAx val="320952264"/>
        <c:crosses val="max"/>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Facebook</c:v>
          </c:tx>
          <c:spPr>
            <a:ln w="19050" cap="rnd">
              <a:noFill/>
              <a:round/>
            </a:ln>
            <a:effectLst/>
          </c:spPr>
          <c:marker>
            <c:symbol val="circle"/>
            <c:size val="6"/>
            <c:spPr>
              <a:solidFill>
                <a:srgbClr val="FFC000"/>
              </a:solidFill>
              <a:ln w="9525">
                <a:noFill/>
              </a:ln>
              <a:effectLst/>
            </c:spPr>
          </c:marker>
          <c:trendline>
            <c:spPr>
              <a:ln w="28575" cap="rnd">
                <a:solidFill>
                  <a:srgbClr val="CD2C58"/>
                </a:solidFill>
                <a:prstDash val="sysDot"/>
              </a:ln>
              <a:effectLst/>
            </c:spPr>
            <c:trendlineType val="linear"/>
            <c:dispRSqr val="0"/>
            <c:dispEq val="0"/>
          </c:trendline>
          <c:xVal>
            <c:numRef>
              <c:f>Analysis!$F$262:$F$311</c:f>
              <c:numCache>
                <c:formatCode>General</c:formatCode>
                <c:ptCount val="50"/>
                <c:pt idx="0">
                  <c:v>0.13715241480242527</c:v>
                </c:pt>
                <c:pt idx="1">
                  <c:v>0.21415951539626452</c:v>
                </c:pt>
                <c:pt idx="2">
                  <c:v>3.7561602742661238E-2</c:v>
                </c:pt>
                <c:pt idx="3">
                  <c:v>5.8070834013383386E-2</c:v>
                </c:pt>
                <c:pt idx="4">
                  <c:v>1.1936558961873922E-2</c:v>
                </c:pt>
                <c:pt idx="5">
                  <c:v>9.0650090650090647E-3</c:v>
                </c:pt>
                <c:pt idx="6">
                  <c:v>3.9152464302164899E-3</c:v>
                </c:pt>
                <c:pt idx="7">
                  <c:v>5.3362488970729274E-2</c:v>
                </c:pt>
                <c:pt idx="8">
                  <c:v>3.3064682785699524E-2</c:v>
                </c:pt>
                <c:pt idx="9">
                  <c:v>8.0892080892080893E-3</c:v>
                </c:pt>
                <c:pt idx="10">
                  <c:v>4.047173046988365E-2</c:v>
                </c:pt>
                <c:pt idx="11">
                  <c:v>7.5899457861015276E-2</c:v>
                </c:pt>
                <c:pt idx="12">
                  <c:v>9.2107706592386256E-3</c:v>
                </c:pt>
                <c:pt idx="13">
                  <c:v>6.2335958005249346E-2</c:v>
                </c:pt>
                <c:pt idx="14">
                  <c:v>4.5506200899253918E-2</c:v>
                </c:pt>
                <c:pt idx="15">
                  <c:v>9.3337828157262649E-3</c:v>
                </c:pt>
                <c:pt idx="16">
                  <c:v>1.6637257373329974E-2</c:v>
                </c:pt>
                <c:pt idx="17">
                  <c:v>0.10799136069114471</c:v>
                </c:pt>
                <c:pt idx="18">
                  <c:v>4.4004927456884751E-2</c:v>
                </c:pt>
                <c:pt idx="19">
                  <c:v>8.8263555250514755E-2</c:v>
                </c:pt>
                <c:pt idx="20">
                  <c:v>1.1862507005417524E-2</c:v>
                </c:pt>
                <c:pt idx="21">
                  <c:v>2.843052889389025E-2</c:v>
                </c:pt>
                <c:pt idx="22">
                  <c:v>0.18955164131305044</c:v>
                </c:pt>
                <c:pt idx="23">
                  <c:v>4.4471028815146153E-3</c:v>
                </c:pt>
                <c:pt idx="24">
                  <c:v>1.2825961947146036E-2</c:v>
                </c:pt>
                <c:pt idx="25">
                  <c:v>6.0004210821812058E-2</c:v>
                </c:pt>
                <c:pt idx="26">
                  <c:v>7.2865187909435691E-2</c:v>
                </c:pt>
                <c:pt idx="27">
                  <c:v>8.1393473469168323E-2</c:v>
                </c:pt>
                <c:pt idx="28">
                  <c:v>8.6996140651801029E-2</c:v>
                </c:pt>
                <c:pt idx="29">
                  <c:v>2.4314765694076038E-2</c:v>
                </c:pt>
                <c:pt idx="30">
                  <c:v>7.8758949880668255E-2</c:v>
                </c:pt>
                <c:pt idx="31">
                  <c:v>4.5457077600133698E-2</c:v>
                </c:pt>
                <c:pt idx="32">
                  <c:v>1.4242583355211341E-2</c:v>
                </c:pt>
                <c:pt idx="33">
                  <c:v>2.7795245881021256E-2</c:v>
                </c:pt>
                <c:pt idx="34">
                  <c:v>6.0749027237354085E-2</c:v>
                </c:pt>
                <c:pt idx="35">
                  <c:v>2.8742901073828833E-2</c:v>
                </c:pt>
                <c:pt idx="36">
                  <c:v>5.5089616416194816E-2</c:v>
                </c:pt>
                <c:pt idx="37">
                  <c:v>5.9492041565943551E-2</c:v>
                </c:pt>
                <c:pt idx="38">
                  <c:v>8.2948091401400081E-2</c:v>
                </c:pt>
                <c:pt idx="39">
                  <c:v>1.678587067581375E-2</c:v>
                </c:pt>
                <c:pt idx="40">
                  <c:v>5.0977296996146525E-2</c:v>
                </c:pt>
                <c:pt idx="41">
                  <c:v>4.6641022118422859E-2</c:v>
                </c:pt>
                <c:pt idx="42">
                  <c:v>2.8387638092574465E-2</c:v>
                </c:pt>
                <c:pt idx="43">
                  <c:v>4.2112441924896639E-2</c:v>
                </c:pt>
                <c:pt idx="44">
                  <c:v>2.745625275717917E-2</c:v>
                </c:pt>
                <c:pt idx="45">
                  <c:v>7.6388888888888886E-3</c:v>
                </c:pt>
                <c:pt idx="46">
                  <c:v>0.17460317460317459</c:v>
                </c:pt>
                <c:pt idx="47">
                  <c:v>0.23255164712451146</c:v>
                </c:pt>
                <c:pt idx="48">
                  <c:v>8.3644850162126437E-3</c:v>
                </c:pt>
                <c:pt idx="49">
                  <c:v>1.6943319838056681E-2</c:v>
                </c:pt>
              </c:numCache>
            </c:numRef>
          </c:xVal>
          <c:yVal>
            <c:numRef>
              <c:f>Analysis!$G$262:$G$311</c:f>
              <c:numCache>
                <c:formatCode>0.00000</c:formatCode>
                <c:ptCount val="50"/>
                <c:pt idx="0">
                  <c:v>5.2059376960066908E-4</c:v>
                </c:pt>
                <c:pt idx="1">
                  <c:v>2.9909136799596164E-4</c:v>
                </c:pt>
                <c:pt idx="2">
                  <c:v>1.7377330190700664E-4</c:v>
                </c:pt>
                <c:pt idx="3">
                  <c:v>2.97698710625102E-4</c:v>
                </c:pt>
                <c:pt idx="4">
                  <c:v>1.0589264187959441E-4</c:v>
                </c:pt>
                <c:pt idx="5">
                  <c:v>4.9469049469049466E-5</c:v>
                </c:pt>
                <c:pt idx="6">
                  <c:v>1.4831874712114234E-4</c:v>
                </c:pt>
                <c:pt idx="7">
                  <c:v>3.0153067096328693E-4</c:v>
                </c:pt>
                <c:pt idx="8">
                  <c:v>1.5974374870841085E-3</c:v>
                </c:pt>
                <c:pt idx="9">
                  <c:v>2.3095823095823097E-4</c:v>
                </c:pt>
                <c:pt idx="10">
                  <c:v>1.5856264675619345E-4</c:v>
                </c:pt>
                <c:pt idx="11">
                  <c:v>6.2240371752446671E-4</c:v>
                </c:pt>
                <c:pt idx="12">
                  <c:v>3.3574744661095634E-4</c:v>
                </c:pt>
                <c:pt idx="13">
                  <c:v>2.6287729658792654E-4</c:v>
                </c:pt>
                <c:pt idx="14">
                  <c:v>4.3480409111122092E-5</c:v>
                </c:pt>
                <c:pt idx="15">
                  <c:v>1.9383928195187728E-4</c:v>
                </c:pt>
                <c:pt idx="16">
                  <c:v>6.184354255944879E-4</c:v>
                </c:pt>
                <c:pt idx="17">
                  <c:v>7.6457883369330452E-4</c:v>
                </c:pt>
                <c:pt idx="18">
                  <c:v>3.9921525686650243E-5</c:v>
                </c:pt>
                <c:pt idx="19">
                  <c:v>5.3260123541523673E-4</c:v>
                </c:pt>
                <c:pt idx="20">
                  <c:v>7.3790397907715305E-5</c:v>
                </c:pt>
                <c:pt idx="21">
                  <c:v>1.4761368901833587E-4</c:v>
                </c:pt>
                <c:pt idx="22">
                  <c:v>6.6453162530024019E-4</c:v>
                </c:pt>
                <c:pt idx="23">
                  <c:v>2.2625611151565585E-4</c:v>
                </c:pt>
                <c:pt idx="24">
                  <c:v>6.7005025376903269E-5</c:v>
                </c:pt>
                <c:pt idx="25">
                  <c:v>2.1755912695627764E-4</c:v>
                </c:pt>
                <c:pt idx="26">
                  <c:v>1.8350381182239588E-4</c:v>
                </c:pt>
                <c:pt idx="27">
                  <c:v>4.0159131229503789E-4</c:v>
                </c:pt>
                <c:pt idx="28">
                  <c:v>4.3471269296740993E-4</c:v>
                </c:pt>
                <c:pt idx="29">
                  <c:v>4.2524525283145975E-5</c:v>
                </c:pt>
                <c:pt idx="30">
                  <c:v>1.2291169451073984E-4</c:v>
                </c:pt>
                <c:pt idx="31">
                  <c:v>4.5679906411899053E-4</c:v>
                </c:pt>
                <c:pt idx="32">
                  <c:v>1.2273562614859544E-4</c:v>
                </c:pt>
                <c:pt idx="33">
                  <c:v>1.8907474950739949E-4</c:v>
                </c:pt>
                <c:pt idx="34">
                  <c:v>3.0982490272373544E-4</c:v>
                </c:pt>
                <c:pt idx="35">
                  <c:v>2.1575775611933635E-4</c:v>
                </c:pt>
                <c:pt idx="36">
                  <c:v>3.4186214823960149E-4</c:v>
                </c:pt>
                <c:pt idx="37">
                  <c:v>1.2086773616299879E-4</c:v>
                </c:pt>
                <c:pt idx="38">
                  <c:v>3.4341566503764362E-4</c:v>
                </c:pt>
                <c:pt idx="39">
                  <c:v>2.2137887413029727E-4</c:v>
                </c:pt>
                <c:pt idx="40">
                  <c:v>4.3595338687961373E-4</c:v>
                </c:pt>
                <c:pt idx="41">
                  <c:v>1.6966616293446904E-4</c:v>
                </c:pt>
                <c:pt idx="42">
                  <c:v>3.9714725213256888E-4</c:v>
                </c:pt>
                <c:pt idx="43">
                  <c:v>4.0322236903797797E-4</c:v>
                </c:pt>
                <c:pt idx="44">
                  <c:v>5.230762767052497E-5</c:v>
                </c:pt>
                <c:pt idx="45">
                  <c:v>1.863425925925926E-4</c:v>
                </c:pt>
                <c:pt idx="46">
                  <c:v>3.3015873015873018E-4</c:v>
                </c:pt>
                <c:pt idx="47">
                  <c:v>1.077610273590173E-3</c:v>
                </c:pt>
                <c:pt idx="48">
                  <c:v>1.1545054627315723E-4</c:v>
                </c:pt>
                <c:pt idx="49">
                  <c:v>8.0971659919028339E-5</c:v>
                </c:pt>
              </c:numCache>
            </c:numRef>
          </c:yVal>
          <c:smooth val="0"/>
          <c:extLst>
            <c:ext xmlns:c16="http://schemas.microsoft.com/office/drawing/2014/chart" uri="{C3380CC4-5D6E-409C-BE32-E72D297353CC}">
              <c16:uniqueId val="{00000001-01C4-4737-B090-3A902537936D}"/>
            </c:ext>
          </c:extLst>
        </c:ser>
        <c:dLbls>
          <c:showLegendKey val="0"/>
          <c:showVal val="0"/>
          <c:showCatName val="0"/>
          <c:showSerName val="0"/>
          <c:showPercent val="0"/>
          <c:showBubbleSize val="0"/>
        </c:dLbls>
        <c:axId val="675356520"/>
        <c:axId val="675357928"/>
      </c:scatterChart>
      <c:valAx>
        <c:axId val="675356520"/>
        <c:scaling>
          <c:orientation val="minMax"/>
        </c:scaling>
        <c:delete val="1"/>
        <c:axPos val="b"/>
        <c:numFmt formatCode="General" sourceLinked="1"/>
        <c:majorTickMark val="none"/>
        <c:minorTickMark val="none"/>
        <c:tickLblPos val="nextTo"/>
        <c:crossAx val="675357928"/>
        <c:crosses val="autoZero"/>
        <c:crossBetween val="midCat"/>
      </c:valAx>
      <c:valAx>
        <c:axId val="675357928"/>
        <c:scaling>
          <c:orientation val="minMax"/>
        </c:scaling>
        <c:delete val="1"/>
        <c:axPos val="l"/>
        <c:numFmt formatCode="0.00000" sourceLinked="1"/>
        <c:majorTickMark val="none"/>
        <c:minorTickMark val="none"/>
        <c:tickLblPos val="nextTo"/>
        <c:crossAx val="67535652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Instagram</c:v>
          </c:tx>
          <c:spPr>
            <a:ln w="19050" cap="rnd">
              <a:noFill/>
              <a:round/>
            </a:ln>
            <a:effectLst/>
          </c:spPr>
          <c:marker>
            <c:symbol val="circle"/>
            <c:size val="6"/>
            <c:spPr>
              <a:solidFill>
                <a:srgbClr val="FFC000"/>
              </a:solidFill>
              <a:ln w="9525">
                <a:noFill/>
              </a:ln>
              <a:effectLst/>
            </c:spPr>
          </c:marker>
          <c:trendline>
            <c:spPr>
              <a:ln w="28575" cap="rnd">
                <a:solidFill>
                  <a:srgbClr val="CD2C58"/>
                </a:solidFill>
                <a:prstDash val="sysDot"/>
              </a:ln>
              <a:effectLst/>
            </c:spPr>
            <c:trendlineType val="linear"/>
            <c:dispRSqr val="0"/>
            <c:dispEq val="0"/>
          </c:trendline>
          <c:xVal>
            <c:numRef>
              <c:f>Analysis!$I$262:$I$311</c:f>
              <c:numCache>
                <c:formatCode>General</c:formatCode>
                <c:ptCount val="50"/>
                <c:pt idx="0">
                  <c:v>0.19224254742547425</c:v>
                </c:pt>
                <c:pt idx="1">
                  <c:v>6.6129032258064518E-2</c:v>
                </c:pt>
                <c:pt idx="2">
                  <c:v>9.250595816047312E-2</c:v>
                </c:pt>
                <c:pt idx="3">
                  <c:v>5.047091412742382E-2</c:v>
                </c:pt>
                <c:pt idx="4">
                  <c:v>2.362533974492996E-2</c:v>
                </c:pt>
                <c:pt idx="5">
                  <c:v>7.7305526223160864E-2</c:v>
                </c:pt>
                <c:pt idx="6">
                  <c:v>0.18249534450651769</c:v>
                </c:pt>
                <c:pt idx="7">
                  <c:v>2.9316712834718376E-2</c:v>
                </c:pt>
                <c:pt idx="8">
                  <c:v>4.2532404090405783E-2</c:v>
                </c:pt>
                <c:pt idx="9">
                  <c:v>1.3082368212887654E-2</c:v>
                </c:pt>
                <c:pt idx="10">
                  <c:v>3.2440924821129064E-2</c:v>
                </c:pt>
                <c:pt idx="11">
                  <c:v>6.0561674319033268E-3</c:v>
                </c:pt>
                <c:pt idx="12">
                  <c:v>6.7635371091398069E-2</c:v>
                </c:pt>
                <c:pt idx="13">
                  <c:v>3.7775251790954027E-2</c:v>
                </c:pt>
                <c:pt idx="14">
                  <c:v>5.9708209878858345E-2</c:v>
                </c:pt>
                <c:pt idx="15">
                  <c:v>3.5461962714800128E-2</c:v>
                </c:pt>
                <c:pt idx="16">
                  <c:v>0.75438596491228072</c:v>
                </c:pt>
                <c:pt idx="17">
                  <c:v>4.6868356500408832E-2</c:v>
                </c:pt>
                <c:pt idx="18">
                  <c:v>4.7045978405920175E-2</c:v>
                </c:pt>
                <c:pt idx="19">
                  <c:v>4.1954007198395475E-2</c:v>
                </c:pt>
                <c:pt idx="20">
                  <c:v>2.1645421516103207E-2</c:v>
                </c:pt>
                <c:pt idx="21">
                  <c:v>4.8947849954254344E-2</c:v>
                </c:pt>
                <c:pt idx="22">
                  <c:v>4.0181997587983777E-2</c:v>
                </c:pt>
                <c:pt idx="23">
                  <c:v>2.2483895256420982E-2</c:v>
                </c:pt>
                <c:pt idx="24">
                  <c:v>6.3318999085768459E-3</c:v>
                </c:pt>
                <c:pt idx="25">
                  <c:v>1.0243093922651934</c:v>
                </c:pt>
                <c:pt idx="26">
                  <c:v>4.6976705536935989E-2</c:v>
                </c:pt>
                <c:pt idx="27">
                  <c:v>6.5745467347298012E-2</c:v>
                </c:pt>
                <c:pt idx="28">
                  <c:v>7.2588439976802629E-2</c:v>
                </c:pt>
                <c:pt idx="29">
                  <c:v>0.23318385650224216</c:v>
                </c:pt>
                <c:pt idx="30">
                  <c:v>0.42058891722698816</c:v>
                </c:pt>
                <c:pt idx="31">
                  <c:v>2.7281051384250781E-2</c:v>
                </c:pt>
                <c:pt idx="32">
                  <c:v>0.12750893593621115</c:v>
                </c:pt>
                <c:pt idx="33">
                  <c:v>4.0536153239645656E-2</c:v>
                </c:pt>
                <c:pt idx="34">
                  <c:v>4.5053868756121445E-3</c:v>
                </c:pt>
                <c:pt idx="35">
                  <c:v>0.14374133949191686</c:v>
                </c:pt>
                <c:pt idx="36">
                  <c:v>0.59052504526252259</c:v>
                </c:pt>
                <c:pt idx="37">
                  <c:v>2.5806744222963012E-2</c:v>
                </c:pt>
                <c:pt idx="38">
                  <c:v>2.8931929598971309E-2</c:v>
                </c:pt>
                <c:pt idx="39">
                  <c:v>4.0563330276043669E-2</c:v>
                </c:pt>
                <c:pt idx="40">
                  <c:v>6.2420584498094026E-2</c:v>
                </c:pt>
                <c:pt idx="41">
                  <c:v>0.11624472573839663</c:v>
                </c:pt>
                <c:pt idx="42">
                  <c:v>9.9843103694194843E-3</c:v>
                </c:pt>
                <c:pt idx="43">
                  <c:v>4.4641313742437336E-2</c:v>
                </c:pt>
                <c:pt idx="44">
                  <c:v>0.22947454844006568</c:v>
                </c:pt>
                <c:pt idx="45">
                  <c:v>8.6349760139555171E-2</c:v>
                </c:pt>
                <c:pt idx="46">
                  <c:v>5.140961857379768E-2</c:v>
                </c:pt>
                <c:pt idx="47">
                  <c:v>0.11909116488463703</c:v>
                </c:pt>
                <c:pt idx="48">
                  <c:v>5.862616458464396E-2</c:v>
                </c:pt>
                <c:pt idx="49">
                  <c:v>8.8065063366929444E-2</c:v>
                </c:pt>
              </c:numCache>
            </c:numRef>
          </c:xVal>
          <c:yVal>
            <c:numRef>
              <c:f>Analysis!$J$262:$J$311</c:f>
              <c:numCache>
                <c:formatCode>0.00000</c:formatCode>
                <c:ptCount val="50"/>
                <c:pt idx="0">
                  <c:v>1.3651761517615177E-3</c:v>
                </c:pt>
                <c:pt idx="1">
                  <c:v>9.1229838709677431E-4</c:v>
                </c:pt>
                <c:pt idx="2">
                  <c:v>2.1714184835378234E-4</c:v>
                </c:pt>
                <c:pt idx="3">
                  <c:v>3.8337950138504155E-4</c:v>
                </c:pt>
                <c:pt idx="4">
                  <c:v>9.784653982855948E-4</c:v>
                </c:pt>
                <c:pt idx="5">
                  <c:v>3.8454769447377683E-4</c:v>
                </c:pt>
                <c:pt idx="6">
                  <c:v>3.4823091247672254E-4</c:v>
                </c:pt>
                <c:pt idx="7">
                  <c:v>4.5475530932594641E-4</c:v>
                </c:pt>
                <c:pt idx="8">
                  <c:v>2.637920927506025E-4</c:v>
                </c:pt>
                <c:pt idx="9">
                  <c:v>1.5881386528203152E-4</c:v>
                </c:pt>
                <c:pt idx="10">
                  <c:v>1.322689539500223E-4</c:v>
                </c:pt>
                <c:pt idx="11">
                  <c:v>9.1546716993887501E-5</c:v>
                </c:pt>
                <c:pt idx="12">
                  <c:v>2.2919760767470799E-4</c:v>
                </c:pt>
                <c:pt idx="13">
                  <c:v>1.8927278014221893E-4</c:v>
                </c:pt>
                <c:pt idx="14">
                  <c:v>3.4092187675805423E-4</c:v>
                </c:pt>
                <c:pt idx="15">
                  <c:v>1.5497515839372805E-4</c:v>
                </c:pt>
                <c:pt idx="16">
                  <c:v>2.1791320406278855E-3</c:v>
                </c:pt>
                <c:pt idx="17">
                  <c:v>1.079313164349959E-4</c:v>
                </c:pt>
                <c:pt idx="18">
                  <c:v>1.5164381899793764E-4</c:v>
                </c:pt>
                <c:pt idx="19">
                  <c:v>2.4452564771821852E-4</c:v>
                </c:pt>
                <c:pt idx="20">
                  <c:v>2.0013547632243364E-4</c:v>
                </c:pt>
                <c:pt idx="21">
                  <c:v>4.4602012808783162E-4</c:v>
                </c:pt>
                <c:pt idx="22">
                  <c:v>1.8775353579651352E-4</c:v>
                </c:pt>
                <c:pt idx="23">
                  <c:v>9.7465071530159796E-5</c:v>
                </c:pt>
                <c:pt idx="24">
                  <c:v>3.1862662106795788E-4</c:v>
                </c:pt>
                <c:pt idx="25">
                  <c:v>2.8563535911602209E-3</c:v>
                </c:pt>
                <c:pt idx="26">
                  <c:v>1.0497742569869541E-4</c:v>
                </c:pt>
                <c:pt idx="27">
                  <c:v>7.9651469811652879E-5</c:v>
                </c:pt>
                <c:pt idx="28">
                  <c:v>1.6044848250531605E-4</c:v>
                </c:pt>
                <c:pt idx="29">
                  <c:v>1.8022635062993806E-3</c:v>
                </c:pt>
                <c:pt idx="30">
                  <c:v>4.0806862972408997E-4</c:v>
                </c:pt>
                <c:pt idx="31">
                  <c:v>1.4273402994721533E-4</c:v>
                </c:pt>
                <c:pt idx="32">
                  <c:v>2.2683530382183116E-4</c:v>
                </c:pt>
                <c:pt idx="33">
                  <c:v>2.1427577570613609E-4</c:v>
                </c:pt>
                <c:pt idx="34">
                  <c:v>3.6160626836434869E-4</c:v>
                </c:pt>
                <c:pt idx="35">
                  <c:v>3.5935334872979214E-4</c:v>
                </c:pt>
                <c:pt idx="36">
                  <c:v>1.3910681955340979E-3</c:v>
                </c:pt>
                <c:pt idx="37">
                  <c:v>6.4857019751910562E-5</c:v>
                </c:pt>
                <c:pt idx="38">
                  <c:v>8.7197621152455194E-5</c:v>
                </c:pt>
                <c:pt idx="39">
                  <c:v>2.5503713127607324E-4</c:v>
                </c:pt>
                <c:pt idx="40">
                  <c:v>1.1483481575603558E-3</c:v>
                </c:pt>
                <c:pt idx="41">
                  <c:v>8.1645569620253172E-4</c:v>
                </c:pt>
                <c:pt idx="42">
                  <c:v>3.1175499724922059E-5</c:v>
                </c:pt>
                <c:pt idx="43">
                  <c:v>2.7095937770095073E-4</c:v>
                </c:pt>
                <c:pt idx="44">
                  <c:v>1.3095238095238095E-3</c:v>
                </c:pt>
                <c:pt idx="45">
                  <c:v>2.9350196249454865E-3</c:v>
                </c:pt>
                <c:pt idx="46">
                  <c:v>3.637725351735944E-4</c:v>
                </c:pt>
                <c:pt idx="47">
                  <c:v>4.0025323579065842E-4</c:v>
                </c:pt>
                <c:pt idx="48">
                  <c:v>1.8243911206974027E-4</c:v>
                </c:pt>
                <c:pt idx="49">
                  <c:v>9.080930046901507E-5</c:v>
                </c:pt>
              </c:numCache>
            </c:numRef>
          </c:yVal>
          <c:smooth val="0"/>
          <c:extLst>
            <c:ext xmlns:c16="http://schemas.microsoft.com/office/drawing/2014/chart" uri="{C3380CC4-5D6E-409C-BE32-E72D297353CC}">
              <c16:uniqueId val="{00000001-E1C7-459A-B443-C9645F8028A0}"/>
            </c:ext>
          </c:extLst>
        </c:ser>
        <c:dLbls>
          <c:showLegendKey val="0"/>
          <c:showVal val="0"/>
          <c:showCatName val="0"/>
          <c:showSerName val="0"/>
          <c:showPercent val="0"/>
          <c:showBubbleSize val="0"/>
        </c:dLbls>
        <c:axId val="675364616"/>
        <c:axId val="675364264"/>
      </c:scatterChart>
      <c:valAx>
        <c:axId val="675364616"/>
        <c:scaling>
          <c:orientation val="minMax"/>
        </c:scaling>
        <c:delete val="1"/>
        <c:axPos val="b"/>
        <c:numFmt formatCode="General" sourceLinked="1"/>
        <c:majorTickMark val="none"/>
        <c:minorTickMark val="none"/>
        <c:tickLblPos val="nextTo"/>
        <c:crossAx val="675364264"/>
        <c:crosses val="autoZero"/>
        <c:crossBetween val="midCat"/>
      </c:valAx>
      <c:valAx>
        <c:axId val="675364264"/>
        <c:scaling>
          <c:orientation val="minMax"/>
        </c:scaling>
        <c:delete val="1"/>
        <c:axPos val="l"/>
        <c:numFmt formatCode="0.00000" sourceLinked="1"/>
        <c:majorTickMark val="none"/>
        <c:minorTickMark val="none"/>
        <c:tickLblPos val="nextTo"/>
        <c:crossAx val="675364616"/>
        <c:crosses val="autoZero"/>
        <c:crossBetween val="midCat"/>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Twitter</c:v>
          </c:tx>
          <c:spPr>
            <a:ln w="19050" cap="rnd">
              <a:noFill/>
              <a:round/>
            </a:ln>
            <a:effectLst/>
          </c:spPr>
          <c:marker>
            <c:symbol val="circle"/>
            <c:size val="6"/>
            <c:spPr>
              <a:solidFill>
                <a:srgbClr val="FFC000"/>
              </a:solidFill>
              <a:ln w="9525">
                <a:noFill/>
              </a:ln>
              <a:effectLst/>
            </c:spPr>
          </c:marker>
          <c:trendline>
            <c:spPr>
              <a:ln w="28575" cap="rnd">
                <a:solidFill>
                  <a:srgbClr val="CD2C58"/>
                </a:solidFill>
                <a:prstDash val="sysDot"/>
              </a:ln>
              <a:effectLst/>
            </c:spPr>
            <c:trendlineType val="linear"/>
            <c:dispRSqr val="0"/>
            <c:dispEq val="0"/>
          </c:trendline>
          <c:xVal>
            <c:numRef>
              <c:f>Analysis!$L$262:$L$311</c:f>
              <c:numCache>
                <c:formatCode>General</c:formatCode>
                <c:ptCount val="50"/>
                <c:pt idx="0">
                  <c:v>2.1830143540669856E-2</c:v>
                </c:pt>
                <c:pt idx="1">
                  <c:v>4.8922800718132854E-2</c:v>
                </c:pt>
                <c:pt idx="2">
                  <c:v>5.9380838003736322E-2</c:v>
                </c:pt>
                <c:pt idx="3">
                  <c:v>3.9578005115089514E-2</c:v>
                </c:pt>
                <c:pt idx="4">
                  <c:v>0.24010821778829894</c:v>
                </c:pt>
                <c:pt idx="5">
                  <c:v>0.33663028649386084</c:v>
                </c:pt>
                <c:pt idx="6">
                  <c:v>2.1733090482511652E-2</c:v>
                </c:pt>
                <c:pt idx="7">
                  <c:v>5.1918322497939748E-2</c:v>
                </c:pt>
                <c:pt idx="8">
                  <c:v>4.4713790996129557E-2</c:v>
                </c:pt>
                <c:pt idx="9">
                  <c:v>6.6698966408268737E-2</c:v>
                </c:pt>
                <c:pt idx="10">
                  <c:v>1.4582957483913644E-2</c:v>
                </c:pt>
                <c:pt idx="11">
                  <c:v>7.8852562370530482E-2</c:v>
                </c:pt>
                <c:pt idx="12">
                  <c:v>0.1307583987125327</c:v>
                </c:pt>
                <c:pt idx="13">
                  <c:v>2.1591657944722255E-2</c:v>
                </c:pt>
                <c:pt idx="14">
                  <c:v>4.8526751098475061E-2</c:v>
                </c:pt>
                <c:pt idx="15">
                  <c:v>4.8629005616121573E-2</c:v>
                </c:pt>
                <c:pt idx="16">
                  <c:v>7.9565326005495873E-2</c:v>
                </c:pt>
                <c:pt idx="17">
                  <c:v>6.1903193941389531E-2</c:v>
                </c:pt>
                <c:pt idx="18">
                  <c:v>9.6917276557995119E-2</c:v>
                </c:pt>
                <c:pt idx="19">
                  <c:v>6.0589618375836499E-3</c:v>
                </c:pt>
                <c:pt idx="20">
                  <c:v>3.286495662014334E-2</c:v>
                </c:pt>
                <c:pt idx="21">
                  <c:v>1.206798508877235E-2</c:v>
                </c:pt>
                <c:pt idx="22">
                  <c:v>5.0450200858844718E-2</c:v>
                </c:pt>
                <c:pt idx="23">
                  <c:v>4.8869462337320889E-2</c:v>
                </c:pt>
                <c:pt idx="24">
                  <c:v>0.11649044704136524</c:v>
                </c:pt>
                <c:pt idx="25">
                  <c:v>8.3480900581836583E-3</c:v>
                </c:pt>
                <c:pt idx="26">
                  <c:v>0.4170767004341534</c:v>
                </c:pt>
                <c:pt idx="27">
                  <c:v>9.2852691625521303E-2</c:v>
                </c:pt>
                <c:pt idx="28">
                  <c:v>0.11955542204866326</c:v>
                </c:pt>
                <c:pt idx="29">
                  <c:v>3.2155886761503438E-2</c:v>
                </c:pt>
                <c:pt idx="30">
                  <c:v>0.19587628865979381</c:v>
                </c:pt>
                <c:pt idx="31">
                  <c:v>0.58363116511794144</c:v>
                </c:pt>
                <c:pt idx="32">
                  <c:v>9.5546558704453447E-3</c:v>
                </c:pt>
                <c:pt idx="33">
                  <c:v>2.2917584839136182E-2</c:v>
                </c:pt>
                <c:pt idx="34">
                  <c:v>7.8508290182540921E-2</c:v>
                </c:pt>
                <c:pt idx="35">
                  <c:v>1.9204474829086389E-2</c:v>
                </c:pt>
                <c:pt idx="36">
                  <c:v>3.7051737019051179E-2</c:v>
                </c:pt>
                <c:pt idx="37">
                  <c:v>9.6184504198108187E-3</c:v>
                </c:pt>
                <c:pt idx="38">
                  <c:v>9.8761183757742607E-2</c:v>
                </c:pt>
                <c:pt idx="39">
                  <c:v>9.4581083783243355E-2</c:v>
                </c:pt>
                <c:pt idx="40">
                  <c:v>9.5027849476973236E-2</c:v>
                </c:pt>
                <c:pt idx="41">
                  <c:v>7.655672448109184E-2</c:v>
                </c:pt>
                <c:pt idx="42">
                  <c:v>1.7283129955842552E-2</c:v>
                </c:pt>
                <c:pt idx="43">
                  <c:v>0.16484540448962304</c:v>
                </c:pt>
                <c:pt idx="44">
                  <c:v>3.3330229959966484E-2</c:v>
                </c:pt>
                <c:pt idx="45">
                  <c:v>3.1989125509741728E-2</c:v>
                </c:pt>
                <c:pt idx="46">
                  <c:v>0.1354031401251328</c:v>
                </c:pt>
                <c:pt idx="47">
                  <c:v>3.7600000000000001E-2</c:v>
                </c:pt>
                <c:pt idx="48">
                  <c:v>9.7900798811071887E-2</c:v>
                </c:pt>
                <c:pt idx="49">
                  <c:v>8.4102820064886452E-2</c:v>
                </c:pt>
              </c:numCache>
            </c:numRef>
          </c:xVal>
          <c:yVal>
            <c:numRef>
              <c:f>Analysis!$M$262:$M$311</c:f>
              <c:numCache>
                <c:formatCode>0.00000</c:formatCode>
                <c:ptCount val="50"/>
                <c:pt idx="0">
                  <c:v>3.1063098086124406E-4</c:v>
                </c:pt>
                <c:pt idx="1">
                  <c:v>4.4995511669658885E-4</c:v>
                </c:pt>
                <c:pt idx="2">
                  <c:v>3.6429143314651717E-4</c:v>
                </c:pt>
                <c:pt idx="3">
                  <c:v>1.1189258312020461E-4</c:v>
                </c:pt>
                <c:pt idx="4">
                  <c:v>1.046668921203923E-3</c:v>
                </c:pt>
                <c:pt idx="5">
                  <c:v>1.5893587994542974E-3</c:v>
                </c:pt>
                <c:pt idx="6">
                  <c:v>2.6425462291235761E-4</c:v>
                </c:pt>
                <c:pt idx="7">
                  <c:v>1.6298873729511949E-4</c:v>
                </c:pt>
                <c:pt idx="8">
                  <c:v>1.1102057445508251E-4</c:v>
                </c:pt>
                <c:pt idx="9">
                  <c:v>7.6146640826873385E-4</c:v>
                </c:pt>
                <c:pt idx="10">
                  <c:v>2.570810030669313E-4</c:v>
                </c:pt>
                <c:pt idx="11">
                  <c:v>3.2603800774565434E-4</c:v>
                </c:pt>
                <c:pt idx="12">
                  <c:v>3.9328102997384832E-4</c:v>
                </c:pt>
                <c:pt idx="13">
                  <c:v>3.1088886304609059E-4</c:v>
                </c:pt>
                <c:pt idx="14">
                  <c:v>5.970535021969501E-4</c:v>
                </c:pt>
                <c:pt idx="15">
                  <c:v>2.8377931945820946E-4</c:v>
                </c:pt>
                <c:pt idx="16">
                  <c:v>3.559830127404447E-4</c:v>
                </c:pt>
                <c:pt idx="17">
                  <c:v>1.7204478103391503E-4</c:v>
                </c:pt>
                <c:pt idx="18">
                  <c:v>1.1022399645154136E-3</c:v>
                </c:pt>
                <c:pt idx="19">
                  <c:v>1.7785012359076386E-4</c:v>
                </c:pt>
                <c:pt idx="20">
                  <c:v>3.8900414937759333E-4</c:v>
                </c:pt>
                <c:pt idx="21">
                  <c:v>3.2981613698110823E-4</c:v>
                </c:pt>
                <c:pt idx="22">
                  <c:v>1.5736251558387589E-4</c:v>
                </c:pt>
                <c:pt idx="23">
                  <c:v>8.0846588668331804E-5</c:v>
                </c:pt>
                <c:pt idx="24">
                  <c:v>1.3578185865331107E-3</c:v>
                </c:pt>
                <c:pt idx="25">
                  <c:v>6.8049582595497085E-5</c:v>
                </c:pt>
                <c:pt idx="26">
                  <c:v>1.8437047756874095E-3</c:v>
                </c:pt>
                <c:pt idx="27">
                  <c:v>2.0133263026700542E-4</c:v>
                </c:pt>
                <c:pt idx="28">
                  <c:v>5.0015019525383002E-4</c:v>
                </c:pt>
                <c:pt idx="29">
                  <c:v>2.1889759325772787E-4</c:v>
                </c:pt>
                <c:pt idx="30">
                  <c:v>5.1327045404694004E-4</c:v>
                </c:pt>
                <c:pt idx="31">
                  <c:v>7.9342387419585429E-4</c:v>
                </c:pt>
                <c:pt idx="32">
                  <c:v>2.0728744939271256E-4</c:v>
                </c:pt>
                <c:pt idx="33">
                  <c:v>1.1524900837373293E-4</c:v>
                </c:pt>
                <c:pt idx="34">
                  <c:v>1.0513102149694021E-4</c:v>
                </c:pt>
                <c:pt idx="35">
                  <c:v>1.4398176921483324E-4</c:v>
                </c:pt>
                <c:pt idx="36">
                  <c:v>1.6319574150168098E-4</c:v>
                </c:pt>
                <c:pt idx="37">
                  <c:v>1.9396322669784248E-4</c:v>
                </c:pt>
                <c:pt idx="38">
                  <c:v>4.4161504932323931E-4</c:v>
                </c:pt>
                <c:pt idx="39">
                  <c:v>8.3283343331333731E-4</c:v>
                </c:pt>
                <c:pt idx="40">
                  <c:v>3.4777883439750034E-4</c:v>
                </c:pt>
                <c:pt idx="41">
                  <c:v>1.2794995735001421E-4</c:v>
                </c:pt>
                <c:pt idx="42">
                  <c:v>2.6257062817530035E-4</c:v>
                </c:pt>
                <c:pt idx="43">
                  <c:v>6.3532401524777639E-4</c:v>
                </c:pt>
                <c:pt idx="44">
                  <c:v>1.0473885113117959E-4</c:v>
                </c:pt>
                <c:pt idx="45">
                  <c:v>4.8028998640688717E-4</c:v>
                </c:pt>
                <c:pt idx="46">
                  <c:v>2.8804155353559204E-4</c:v>
                </c:pt>
                <c:pt idx="47">
                  <c:v>9.723076923076924E-5</c:v>
                </c:pt>
                <c:pt idx="48">
                  <c:v>2.1982785311784009E-4</c:v>
                </c:pt>
                <c:pt idx="49">
                  <c:v>1.8891939106563515E-3</c:v>
                </c:pt>
              </c:numCache>
            </c:numRef>
          </c:yVal>
          <c:smooth val="0"/>
          <c:extLst>
            <c:ext xmlns:c16="http://schemas.microsoft.com/office/drawing/2014/chart" uri="{C3380CC4-5D6E-409C-BE32-E72D297353CC}">
              <c16:uniqueId val="{00000001-4AA3-461D-962D-05FD4B8C89CB}"/>
            </c:ext>
          </c:extLst>
        </c:ser>
        <c:dLbls>
          <c:showLegendKey val="0"/>
          <c:showVal val="0"/>
          <c:showCatName val="0"/>
          <c:showSerName val="0"/>
          <c:showPercent val="0"/>
          <c:showBubbleSize val="0"/>
        </c:dLbls>
        <c:axId val="675367432"/>
        <c:axId val="675368488"/>
      </c:scatterChart>
      <c:valAx>
        <c:axId val="675367432"/>
        <c:scaling>
          <c:orientation val="minMax"/>
        </c:scaling>
        <c:delete val="1"/>
        <c:axPos val="b"/>
        <c:numFmt formatCode="General" sourceLinked="1"/>
        <c:majorTickMark val="none"/>
        <c:minorTickMark val="none"/>
        <c:tickLblPos val="nextTo"/>
        <c:crossAx val="675368488"/>
        <c:crosses val="autoZero"/>
        <c:crossBetween val="midCat"/>
      </c:valAx>
      <c:valAx>
        <c:axId val="675368488"/>
        <c:scaling>
          <c:orientation val="minMax"/>
        </c:scaling>
        <c:delete val="1"/>
        <c:axPos val="l"/>
        <c:numFmt formatCode="0.00000" sourceLinked="1"/>
        <c:majorTickMark val="none"/>
        <c:minorTickMark val="none"/>
        <c:tickLblPos val="nextTo"/>
        <c:crossAx val="675367432"/>
        <c:crosses val="autoZero"/>
        <c:crossBetween val="midCat"/>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Youtube</c:v>
          </c:tx>
          <c:spPr>
            <a:ln w="19050" cap="rnd">
              <a:noFill/>
              <a:round/>
            </a:ln>
            <a:effectLst/>
          </c:spPr>
          <c:marker>
            <c:symbol val="circle"/>
            <c:size val="6"/>
            <c:spPr>
              <a:solidFill>
                <a:srgbClr val="FFC000"/>
              </a:solidFill>
              <a:ln w="9525">
                <a:noFill/>
              </a:ln>
              <a:effectLst/>
            </c:spPr>
          </c:marker>
          <c:trendline>
            <c:spPr>
              <a:ln w="28575" cap="rnd">
                <a:solidFill>
                  <a:srgbClr val="CD2C58"/>
                </a:solidFill>
                <a:prstDash val="sysDot"/>
              </a:ln>
              <a:effectLst/>
            </c:spPr>
            <c:trendlineType val="linear"/>
            <c:dispRSqr val="0"/>
            <c:dispEq val="0"/>
          </c:trendline>
          <c:xVal>
            <c:numRef>
              <c:f>Analysis!$O$262:$O$311</c:f>
              <c:numCache>
                <c:formatCode>General</c:formatCode>
                <c:ptCount val="50"/>
                <c:pt idx="0">
                  <c:v>5.004727592840142E-2</c:v>
                </c:pt>
                <c:pt idx="1">
                  <c:v>5.6448950719170006E-2</c:v>
                </c:pt>
                <c:pt idx="2">
                  <c:v>1.6575494591370872E-2</c:v>
                </c:pt>
                <c:pt idx="3">
                  <c:v>0.17274256870443072</c:v>
                </c:pt>
                <c:pt idx="4">
                  <c:v>4.7904191616766467E-3</c:v>
                </c:pt>
                <c:pt idx="5">
                  <c:v>5.8589343772808708E-2</c:v>
                </c:pt>
                <c:pt idx="6">
                  <c:v>7.866825876237972E-3</c:v>
                </c:pt>
                <c:pt idx="7">
                  <c:v>3.0394677151066082E-2</c:v>
                </c:pt>
                <c:pt idx="8">
                  <c:v>3.42775529635801E-2</c:v>
                </c:pt>
                <c:pt idx="9">
                  <c:v>9.3170217937292386E-3</c:v>
                </c:pt>
                <c:pt idx="10">
                  <c:v>0.1749819233550253</c:v>
                </c:pt>
                <c:pt idx="11">
                  <c:v>2.1491782553729456E-2</c:v>
                </c:pt>
                <c:pt idx="12">
                  <c:v>1.2815451425794893E-2</c:v>
                </c:pt>
                <c:pt idx="13">
                  <c:v>5.756761031156097E-2</c:v>
                </c:pt>
                <c:pt idx="14">
                  <c:v>0.13790740921992758</c:v>
                </c:pt>
                <c:pt idx="15">
                  <c:v>2.2601984564498346E-2</c:v>
                </c:pt>
                <c:pt idx="16">
                  <c:v>3.1324743461152688E-2</c:v>
                </c:pt>
                <c:pt idx="17">
                  <c:v>5.2047434262299533E-2</c:v>
                </c:pt>
                <c:pt idx="18">
                  <c:v>1.1034433182373661E-2</c:v>
                </c:pt>
                <c:pt idx="19">
                  <c:v>6.1406110946306734E-2</c:v>
                </c:pt>
                <c:pt idx="20">
                  <c:v>3.8514473951400015E-2</c:v>
                </c:pt>
                <c:pt idx="21">
                  <c:v>3.8891151941341677E-2</c:v>
                </c:pt>
                <c:pt idx="22">
                  <c:v>9.1649942224654862E-2</c:v>
                </c:pt>
                <c:pt idx="23">
                  <c:v>4.8980472542884887E-2</c:v>
                </c:pt>
                <c:pt idx="24">
                  <c:v>1.242569168193805E-2</c:v>
                </c:pt>
                <c:pt idx="25">
                  <c:v>3.4137712535642621E-2</c:v>
                </c:pt>
                <c:pt idx="26">
                  <c:v>1.1054588143220506E-2</c:v>
                </c:pt>
                <c:pt idx="27">
                  <c:v>1.5785522788203752E-2</c:v>
                </c:pt>
                <c:pt idx="28">
                  <c:v>2.0259090358771541E-2</c:v>
                </c:pt>
                <c:pt idx="29">
                  <c:v>0.13423767132965947</c:v>
                </c:pt>
                <c:pt idx="30">
                  <c:v>3.7439583281160004E-2</c:v>
                </c:pt>
                <c:pt idx="31">
                  <c:v>5.922233300099701E-2</c:v>
                </c:pt>
                <c:pt idx="32">
                  <c:v>3.2568268571987864E-2</c:v>
                </c:pt>
                <c:pt idx="33">
                  <c:v>0.15133030499675534</c:v>
                </c:pt>
                <c:pt idx="34">
                  <c:v>3.2068910657060384E-2</c:v>
                </c:pt>
                <c:pt idx="35">
                  <c:v>8.4439753347036271E-3</c:v>
                </c:pt>
                <c:pt idx="36">
                  <c:v>6.9690536457908056E-2</c:v>
                </c:pt>
                <c:pt idx="37">
                  <c:v>7.227343885893199E-2</c:v>
                </c:pt>
                <c:pt idx="38">
                  <c:v>2.723476211216725E-2</c:v>
                </c:pt>
                <c:pt idx="39">
                  <c:v>1.6458514861070771E-2</c:v>
                </c:pt>
                <c:pt idx="40">
                  <c:v>0.14565580251251867</c:v>
                </c:pt>
                <c:pt idx="41">
                  <c:v>4.4579760341889894E-2</c:v>
                </c:pt>
                <c:pt idx="42">
                  <c:v>2.2034996759559299E-2</c:v>
                </c:pt>
                <c:pt idx="43">
                  <c:v>0.12254994050973762</c:v>
                </c:pt>
                <c:pt idx="44">
                  <c:v>1.5605039701425244E-2</c:v>
                </c:pt>
                <c:pt idx="45">
                  <c:v>2.5080789080210292E-2</c:v>
                </c:pt>
                <c:pt idx="46">
                  <c:v>0.12114975159687721</c:v>
                </c:pt>
                <c:pt idx="47">
                  <c:v>0.11372950819672131</c:v>
                </c:pt>
                <c:pt idx="48">
                  <c:v>0.13724970163108341</c:v>
                </c:pt>
                <c:pt idx="49">
                  <c:v>9.7749301790701487E-3</c:v>
                </c:pt>
              </c:numCache>
            </c:numRef>
          </c:xVal>
          <c:yVal>
            <c:numRef>
              <c:f>Analysis!$P$262:$P$311</c:f>
              <c:numCache>
                <c:formatCode>0.00000</c:formatCode>
                <c:ptCount val="50"/>
                <c:pt idx="0">
                  <c:v>1.3400280395161555E-4</c:v>
                </c:pt>
                <c:pt idx="1">
                  <c:v>1.4902145720348974E-4</c:v>
                </c:pt>
                <c:pt idx="2">
                  <c:v>1.4354460576646239E-4</c:v>
                </c:pt>
                <c:pt idx="3">
                  <c:v>1.4694335389792486E-3</c:v>
                </c:pt>
                <c:pt idx="4">
                  <c:v>2.9008649367930805E-4</c:v>
                </c:pt>
                <c:pt idx="5">
                  <c:v>1.9109548138809634E-4</c:v>
                </c:pt>
                <c:pt idx="6">
                  <c:v>1.6014609819484441E-4</c:v>
                </c:pt>
                <c:pt idx="7">
                  <c:v>2.0867987297746861E-4</c:v>
                </c:pt>
                <c:pt idx="8">
                  <c:v>2.0709354915496311E-4</c:v>
                </c:pt>
                <c:pt idx="9">
                  <c:v>8.1827756623187227E-5</c:v>
                </c:pt>
                <c:pt idx="10">
                  <c:v>7.8380332610267537E-4</c:v>
                </c:pt>
                <c:pt idx="11">
                  <c:v>6.0196440727414179E-4</c:v>
                </c:pt>
                <c:pt idx="12">
                  <c:v>2.3778432384827963E-4</c:v>
                </c:pt>
                <c:pt idx="13">
                  <c:v>3.052348568717381E-4</c:v>
                </c:pt>
                <c:pt idx="14">
                  <c:v>8.7990603895468341E-4</c:v>
                </c:pt>
                <c:pt idx="15">
                  <c:v>6.4314590224182283E-4</c:v>
                </c:pt>
                <c:pt idx="16">
                  <c:v>2.0908880487616698E-4</c:v>
                </c:pt>
                <c:pt idx="17">
                  <c:v>1.9972320968223388E-4</c:v>
                </c:pt>
                <c:pt idx="18">
                  <c:v>3.3426784558982105E-4</c:v>
                </c:pt>
                <c:pt idx="19">
                  <c:v>2.2693562741026401E-4</c:v>
                </c:pt>
                <c:pt idx="20">
                  <c:v>1.2206403285124434E-4</c:v>
                </c:pt>
                <c:pt idx="21">
                  <c:v>4.2664494136311984E-5</c:v>
                </c:pt>
                <c:pt idx="22">
                  <c:v>3.6976220884266862E-4</c:v>
                </c:pt>
                <c:pt idx="23">
                  <c:v>8.5985543208544606E-4</c:v>
                </c:pt>
                <c:pt idx="24">
                  <c:v>2.0918070889018012E-4</c:v>
                </c:pt>
                <c:pt idx="25">
                  <c:v>2.3497729432886262E-4</c:v>
                </c:pt>
                <c:pt idx="26">
                  <c:v>6.4811191547642344E-5</c:v>
                </c:pt>
                <c:pt idx="27">
                  <c:v>1.1646112600536193E-4</c:v>
                </c:pt>
                <c:pt idx="28">
                  <c:v>1.6324306872755155E-4</c:v>
                </c:pt>
                <c:pt idx="29">
                  <c:v>2.0418256323300835E-4</c:v>
                </c:pt>
                <c:pt idx="30">
                  <c:v>1.1219353384588417E-4</c:v>
                </c:pt>
                <c:pt idx="31">
                  <c:v>5.5367231638418074E-4</c:v>
                </c:pt>
                <c:pt idx="32">
                  <c:v>8.0503083096799459E-5</c:v>
                </c:pt>
                <c:pt idx="33">
                  <c:v>6.0739779364049314E-4</c:v>
                </c:pt>
                <c:pt idx="34">
                  <c:v>8.4547376076729019E-5</c:v>
                </c:pt>
                <c:pt idx="35">
                  <c:v>5.2663740903283152E-4</c:v>
                </c:pt>
                <c:pt idx="36">
                  <c:v>3.686617130725892E-4</c:v>
                </c:pt>
                <c:pt idx="37">
                  <c:v>3.9485127848321445E-4</c:v>
                </c:pt>
                <c:pt idx="38">
                  <c:v>1.6858394609413032E-4</c:v>
                </c:pt>
                <c:pt idx="39">
                  <c:v>3.0335301900797111E-4</c:v>
                </c:pt>
                <c:pt idx="40">
                  <c:v>5.3676535184046391E-4</c:v>
                </c:pt>
                <c:pt idx="41">
                  <c:v>2.4133404094857686E-4</c:v>
                </c:pt>
                <c:pt idx="42">
                  <c:v>9.3224986290443198E-5</c:v>
                </c:pt>
                <c:pt idx="43">
                  <c:v>2.9619888534034695E-4</c:v>
                </c:pt>
                <c:pt idx="44">
                  <c:v>1.6256293364727101E-4</c:v>
                </c:pt>
                <c:pt idx="45">
                  <c:v>3.1543915497033717E-4</c:v>
                </c:pt>
                <c:pt idx="46">
                  <c:v>2.1930447125621008E-4</c:v>
                </c:pt>
                <c:pt idx="47">
                  <c:v>2.34192037470726E-4</c:v>
                </c:pt>
                <c:pt idx="48">
                  <c:v>6.9088980241347299E-4</c:v>
                </c:pt>
                <c:pt idx="49">
                  <c:v>5.5938886150813205E-4</c:v>
                </c:pt>
              </c:numCache>
            </c:numRef>
          </c:yVal>
          <c:smooth val="0"/>
          <c:extLst>
            <c:ext xmlns:c16="http://schemas.microsoft.com/office/drawing/2014/chart" uri="{C3380CC4-5D6E-409C-BE32-E72D297353CC}">
              <c16:uniqueId val="{00000001-BD53-4EEE-9D7F-8AA79C0BD28B}"/>
            </c:ext>
          </c:extLst>
        </c:ser>
        <c:dLbls>
          <c:showLegendKey val="0"/>
          <c:showVal val="0"/>
          <c:showCatName val="0"/>
          <c:showSerName val="0"/>
          <c:showPercent val="0"/>
          <c:showBubbleSize val="0"/>
        </c:dLbls>
        <c:axId val="675373768"/>
        <c:axId val="675371304"/>
      </c:scatterChart>
      <c:valAx>
        <c:axId val="675373768"/>
        <c:scaling>
          <c:orientation val="minMax"/>
        </c:scaling>
        <c:delete val="1"/>
        <c:axPos val="b"/>
        <c:numFmt formatCode="General" sourceLinked="1"/>
        <c:majorTickMark val="none"/>
        <c:minorTickMark val="none"/>
        <c:tickLblPos val="nextTo"/>
        <c:crossAx val="675371304"/>
        <c:crosses val="autoZero"/>
        <c:crossBetween val="midCat"/>
      </c:valAx>
      <c:valAx>
        <c:axId val="675371304"/>
        <c:scaling>
          <c:orientation val="minMax"/>
        </c:scaling>
        <c:delete val="1"/>
        <c:axPos val="l"/>
        <c:numFmt formatCode="0.00000" sourceLinked="1"/>
        <c:majorTickMark val="none"/>
        <c:minorTickMark val="none"/>
        <c:tickLblPos val="nextTo"/>
        <c:crossAx val="675373768"/>
        <c:crosses val="autoZero"/>
        <c:crossBetween val="midCat"/>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Tesla.xlsx]Analysis!PivotTable24</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Analysis!$C$158</c:f>
              <c:strCache>
                <c:ptCount val="1"/>
                <c:pt idx="0">
                  <c:v>Average of Engagement_rate</c:v>
                </c:pt>
              </c:strCache>
            </c:strRef>
          </c:tx>
          <c:spPr>
            <a:solidFill>
              <a:schemeClr val="accent1"/>
            </a:solidFill>
            <a:ln>
              <a:noFill/>
            </a:ln>
            <a:effectLst/>
          </c:spPr>
          <c:invertIfNegative val="0"/>
          <c:cat>
            <c:strRef>
              <c:f>Analysis!$B$159:$B$164</c:f>
              <c:strCache>
                <c:ptCount val="6"/>
                <c:pt idx="0">
                  <c:v>#BetterWithTesla</c:v>
                </c:pt>
                <c:pt idx="1">
                  <c:v>#AnytimeIsTeslaTime</c:v>
                </c:pt>
                <c:pt idx="2">
                  <c:v>#FutureOfDriving</c:v>
                </c:pt>
                <c:pt idx="3">
                  <c:v>#EVRevolution</c:v>
                </c:pt>
                <c:pt idx="4">
                  <c:v>#TeslaCoInnovation</c:v>
                </c:pt>
                <c:pt idx="5">
                  <c:v>#SmoothLikeNitroTesla</c:v>
                </c:pt>
              </c:strCache>
            </c:strRef>
          </c:cat>
          <c:val>
            <c:numRef>
              <c:f>Analysis!$C$159:$C$164</c:f>
              <c:numCache>
                <c:formatCode>0.00%</c:formatCode>
                <c:ptCount val="6"/>
                <c:pt idx="0">
                  <c:v>9.9357075338062401E-2</c:v>
                </c:pt>
                <c:pt idx="1">
                  <c:v>0.10994737304811847</c:v>
                </c:pt>
                <c:pt idx="2">
                  <c:v>0.11424805036682933</c:v>
                </c:pt>
                <c:pt idx="3">
                  <c:v>0.12145133616783972</c:v>
                </c:pt>
                <c:pt idx="4">
                  <c:v>0.12889893462121699</c:v>
                </c:pt>
                <c:pt idx="5">
                  <c:v>0.13357644934787313</c:v>
                </c:pt>
              </c:numCache>
            </c:numRef>
          </c:val>
          <c:extLst>
            <c:ext xmlns:c16="http://schemas.microsoft.com/office/drawing/2014/chart" uri="{C3380CC4-5D6E-409C-BE32-E72D297353CC}">
              <c16:uniqueId val="{00000000-9512-4FBD-A8E1-4168426869EB}"/>
            </c:ext>
          </c:extLst>
        </c:ser>
        <c:dLbls>
          <c:showLegendKey val="0"/>
          <c:showVal val="0"/>
          <c:showCatName val="0"/>
          <c:showSerName val="0"/>
          <c:showPercent val="0"/>
          <c:showBubbleSize val="0"/>
        </c:dLbls>
        <c:gapWidth val="219"/>
        <c:overlap val="-27"/>
        <c:axId val="268817312"/>
        <c:axId val="268820992"/>
      </c:barChart>
      <c:lineChart>
        <c:grouping val="standard"/>
        <c:varyColors val="0"/>
        <c:ser>
          <c:idx val="1"/>
          <c:order val="1"/>
          <c:tx>
            <c:strRef>
              <c:f>Analysis!$D$158</c:f>
              <c:strCache>
                <c:ptCount val="1"/>
                <c:pt idx="0">
                  <c:v>Average of Impressions</c:v>
                </c:pt>
              </c:strCache>
            </c:strRef>
          </c:tx>
          <c:spPr>
            <a:ln w="28575" cap="rnd">
              <a:solidFill>
                <a:schemeClr val="accent2"/>
              </a:solidFill>
              <a:round/>
            </a:ln>
            <a:effectLst/>
          </c:spPr>
          <c:marker>
            <c:symbol val="none"/>
          </c:marker>
          <c:cat>
            <c:strRef>
              <c:f>Analysis!$B$159:$B$164</c:f>
              <c:strCache>
                <c:ptCount val="6"/>
                <c:pt idx="0">
                  <c:v>#BetterWithTesla</c:v>
                </c:pt>
                <c:pt idx="1">
                  <c:v>#AnytimeIsTeslaTime</c:v>
                </c:pt>
                <c:pt idx="2">
                  <c:v>#FutureOfDriving</c:v>
                </c:pt>
                <c:pt idx="3">
                  <c:v>#EVRevolution</c:v>
                </c:pt>
                <c:pt idx="4">
                  <c:v>#TeslaCoInnovation</c:v>
                </c:pt>
                <c:pt idx="5">
                  <c:v>#SmoothLikeNitroTesla</c:v>
                </c:pt>
              </c:strCache>
            </c:strRef>
          </c:cat>
          <c:val>
            <c:numRef>
              <c:f>Analysis!$D$159:$D$164</c:f>
              <c:numCache>
                <c:formatCode>0</c:formatCode>
                <c:ptCount val="6"/>
                <c:pt idx="0">
                  <c:v>42540</c:v>
                </c:pt>
                <c:pt idx="1">
                  <c:v>19003.333333333332</c:v>
                </c:pt>
                <c:pt idx="2">
                  <c:v>41040.931034482761</c:v>
                </c:pt>
                <c:pt idx="3">
                  <c:v>37743.535714285717</c:v>
                </c:pt>
                <c:pt idx="4">
                  <c:v>37579.241379310348</c:v>
                </c:pt>
                <c:pt idx="5">
                  <c:v>21862</c:v>
                </c:pt>
              </c:numCache>
            </c:numRef>
          </c:val>
          <c:smooth val="0"/>
          <c:extLst>
            <c:ext xmlns:c16="http://schemas.microsoft.com/office/drawing/2014/chart" uri="{C3380CC4-5D6E-409C-BE32-E72D297353CC}">
              <c16:uniqueId val="{00000001-9512-4FBD-A8E1-4168426869EB}"/>
            </c:ext>
          </c:extLst>
        </c:ser>
        <c:dLbls>
          <c:showLegendKey val="0"/>
          <c:showVal val="0"/>
          <c:showCatName val="0"/>
          <c:showSerName val="0"/>
          <c:showPercent val="0"/>
          <c:showBubbleSize val="0"/>
        </c:dLbls>
        <c:marker val="1"/>
        <c:smooth val="0"/>
        <c:axId val="268822096"/>
        <c:axId val="268826880"/>
      </c:lineChart>
      <c:catAx>
        <c:axId val="268817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8820992"/>
        <c:crosses val="autoZero"/>
        <c:auto val="1"/>
        <c:lblAlgn val="ctr"/>
        <c:lblOffset val="100"/>
        <c:noMultiLvlLbl val="0"/>
      </c:catAx>
      <c:valAx>
        <c:axId val="268820992"/>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8817312"/>
        <c:crosses val="autoZero"/>
        <c:crossBetween val="between"/>
      </c:valAx>
      <c:valAx>
        <c:axId val="268826880"/>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8822096"/>
        <c:crosses val="max"/>
        <c:crossBetween val="between"/>
      </c:valAx>
      <c:catAx>
        <c:axId val="268822096"/>
        <c:scaling>
          <c:orientation val="minMax"/>
        </c:scaling>
        <c:delete val="1"/>
        <c:axPos val="b"/>
        <c:numFmt formatCode="General" sourceLinked="1"/>
        <c:majorTickMark val="out"/>
        <c:minorTickMark val="none"/>
        <c:tickLblPos val="nextTo"/>
        <c:crossAx val="268826880"/>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Tesla.xlsx]Analysis!PivotTable11</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CD2C5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lumMod val="9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Analysis!$D$28</c:f>
              <c:strCache>
                <c:ptCount val="1"/>
                <c:pt idx="0">
                  <c:v>Total</c:v>
                </c:pt>
              </c:strCache>
            </c:strRef>
          </c:tx>
          <c:spPr>
            <a:solidFill>
              <a:srgbClr val="CD2C58"/>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lumMod val="9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Analysis!$C$29:$C$34</c:f>
              <c:strCache>
                <c:ptCount val="6"/>
                <c:pt idx="0">
                  <c:v>#FutureOfDriving</c:v>
                </c:pt>
                <c:pt idx="1">
                  <c:v>#EVRevolution</c:v>
                </c:pt>
                <c:pt idx="2">
                  <c:v>#TeslaCoInnovation</c:v>
                </c:pt>
                <c:pt idx="3">
                  <c:v>#BetterWithTesla</c:v>
                </c:pt>
                <c:pt idx="4">
                  <c:v>#SmoothLikeNitroTesla</c:v>
                </c:pt>
                <c:pt idx="5">
                  <c:v>#AnytimeIsTeslaTime</c:v>
                </c:pt>
              </c:strCache>
            </c:strRef>
          </c:cat>
          <c:val>
            <c:numRef>
              <c:f>Analysis!$D$29:$D$34</c:f>
              <c:numCache>
                <c:formatCode>General</c:formatCode>
                <c:ptCount val="6"/>
                <c:pt idx="0">
                  <c:v>110364</c:v>
                </c:pt>
                <c:pt idx="1">
                  <c:v>106803</c:v>
                </c:pt>
                <c:pt idx="2">
                  <c:v>97887</c:v>
                </c:pt>
                <c:pt idx="3">
                  <c:v>8185</c:v>
                </c:pt>
                <c:pt idx="4">
                  <c:v>5684</c:v>
                </c:pt>
                <c:pt idx="5">
                  <c:v>5618</c:v>
                </c:pt>
              </c:numCache>
            </c:numRef>
          </c:val>
          <c:extLst>
            <c:ext xmlns:c16="http://schemas.microsoft.com/office/drawing/2014/chart" uri="{C3380CC4-5D6E-409C-BE32-E72D297353CC}">
              <c16:uniqueId val="{00000000-EA02-4D65-9F66-F1FB578E99DF}"/>
            </c:ext>
          </c:extLst>
        </c:ser>
        <c:dLbls>
          <c:showLegendKey val="0"/>
          <c:showVal val="0"/>
          <c:showCatName val="0"/>
          <c:showSerName val="0"/>
          <c:showPercent val="0"/>
          <c:showBubbleSize val="0"/>
        </c:dLbls>
        <c:gapWidth val="70"/>
        <c:axId val="777979272"/>
        <c:axId val="777978568"/>
      </c:barChart>
      <c:catAx>
        <c:axId val="7779792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2">
                    <a:lumMod val="95000"/>
                  </a:schemeClr>
                </a:solidFill>
                <a:latin typeface="+mn-lt"/>
                <a:ea typeface="+mn-ea"/>
                <a:cs typeface="+mn-cs"/>
              </a:defRPr>
            </a:pPr>
            <a:endParaRPr lang="en-US"/>
          </a:p>
        </c:txPr>
        <c:crossAx val="777978568"/>
        <c:crosses val="autoZero"/>
        <c:auto val="1"/>
        <c:lblAlgn val="ctr"/>
        <c:lblOffset val="100"/>
        <c:noMultiLvlLbl val="0"/>
      </c:catAx>
      <c:valAx>
        <c:axId val="777978568"/>
        <c:scaling>
          <c:orientation val="minMax"/>
        </c:scaling>
        <c:delete val="1"/>
        <c:axPos val="b"/>
        <c:numFmt formatCode="General" sourceLinked="1"/>
        <c:majorTickMark val="none"/>
        <c:minorTickMark val="none"/>
        <c:tickLblPos val="nextTo"/>
        <c:crossAx val="7779792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Tesla.xlsx]Analysis!PivotTable25</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Analysis!$C$169</c:f>
              <c:strCache>
                <c:ptCount val="1"/>
                <c:pt idx="0">
                  <c:v>Total</c:v>
                </c:pt>
              </c:strCache>
            </c:strRef>
          </c:tx>
          <c:spPr>
            <a:solidFill>
              <a:schemeClr val="accent1"/>
            </a:solidFill>
            <a:ln>
              <a:noFill/>
            </a:ln>
            <a:effectLst/>
          </c:spPr>
          <c:invertIfNegative val="0"/>
          <c:cat>
            <c:strRef>
              <c:f>Analysis!$B$170:$B$175</c:f>
              <c:strCache>
                <c:ptCount val="6"/>
                <c:pt idx="0">
                  <c:v>#BetterWithTesla</c:v>
                </c:pt>
                <c:pt idx="1">
                  <c:v>#SmoothLikeNitroTesla</c:v>
                </c:pt>
                <c:pt idx="2">
                  <c:v>#AnytimeIsTeslaTime</c:v>
                </c:pt>
                <c:pt idx="3">
                  <c:v>#EVRevolution</c:v>
                </c:pt>
                <c:pt idx="4">
                  <c:v>#FutureOfDriving</c:v>
                </c:pt>
                <c:pt idx="5">
                  <c:v>#TeslaCoInnovation</c:v>
                </c:pt>
              </c:strCache>
            </c:strRef>
          </c:cat>
          <c:val>
            <c:numRef>
              <c:f>Analysis!$C$170:$C$175</c:f>
              <c:numCache>
                <c:formatCode>General</c:formatCode>
                <c:ptCount val="6"/>
                <c:pt idx="0">
                  <c:v>2</c:v>
                </c:pt>
                <c:pt idx="1">
                  <c:v>2</c:v>
                </c:pt>
                <c:pt idx="2">
                  <c:v>3</c:v>
                </c:pt>
                <c:pt idx="3">
                  <c:v>28</c:v>
                </c:pt>
                <c:pt idx="4">
                  <c:v>29</c:v>
                </c:pt>
                <c:pt idx="5">
                  <c:v>29</c:v>
                </c:pt>
              </c:numCache>
            </c:numRef>
          </c:val>
          <c:extLst>
            <c:ext xmlns:c16="http://schemas.microsoft.com/office/drawing/2014/chart" uri="{C3380CC4-5D6E-409C-BE32-E72D297353CC}">
              <c16:uniqueId val="{00000000-C5DC-4578-8C86-E663A7B23465}"/>
            </c:ext>
          </c:extLst>
        </c:ser>
        <c:dLbls>
          <c:showLegendKey val="0"/>
          <c:showVal val="0"/>
          <c:showCatName val="0"/>
          <c:showSerName val="0"/>
          <c:showPercent val="0"/>
          <c:showBubbleSize val="0"/>
        </c:dLbls>
        <c:gapWidth val="182"/>
        <c:axId val="268820624"/>
        <c:axId val="268819888"/>
      </c:barChart>
      <c:catAx>
        <c:axId val="2688206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8819888"/>
        <c:crosses val="autoZero"/>
        <c:auto val="1"/>
        <c:lblAlgn val="ctr"/>
        <c:lblOffset val="100"/>
        <c:noMultiLvlLbl val="0"/>
      </c:catAx>
      <c:valAx>
        <c:axId val="268819888"/>
        <c:scaling>
          <c:orientation val="minMax"/>
        </c:scaling>
        <c:delete val="1"/>
        <c:axPos val="b"/>
        <c:numFmt formatCode="General" sourceLinked="1"/>
        <c:majorTickMark val="none"/>
        <c:minorTickMark val="none"/>
        <c:tickLblPos val="nextTo"/>
        <c:crossAx val="2688206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Tesla.xlsx]Analysis!PivotTable30</c:name>
    <c:fmtId val="8"/>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doughnutChart>
        <c:varyColors val="1"/>
        <c:ser>
          <c:idx val="0"/>
          <c:order val="0"/>
          <c:tx>
            <c:strRef>
              <c:f>Analysis!$C$181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CBC-4B27-9FF9-C3D4EA251F6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CBC-4B27-9FF9-C3D4EA251F6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CBC-4B27-9FF9-C3D4EA251F6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6CBC-4B27-9FF9-C3D4EA251F62}"/>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6CBC-4B27-9FF9-C3D4EA251F62}"/>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6CBC-4B27-9FF9-C3D4EA251F62}"/>
              </c:ext>
            </c:extLst>
          </c:dPt>
          <c:cat>
            <c:strRef>
              <c:f>Analysis!$B$182:$B$187</c:f>
              <c:strCache>
                <c:ptCount val="6"/>
                <c:pt idx="0">
                  <c:v>Carousel</c:v>
                </c:pt>
                <c:pt idx="1">
                  <c:v>Image</c:v>
                </c:pt>
                <c:pt idx="2">
                  <c:v>Reel</c:v>
                </c:pt>
                <c:pt idx="3">
                  <c:v>Story</c:v>
                </c:pt>
                <c:pt idx="4">
                  <c:v>Text</c:v>
                </c:pt>
                <c:pt idx="5">
                  <c:v>Video</c:v>
                </c:pt>
              </c:strCache>
            </c:strRef>
          </c:cat>
          <c:val>
            <c:numRef>
              <c:f>Analysis!$C$182:$C$187</c:f>
              <c:numCache>
                <c:formatCode>0.00%</c:formatCode>
                <c:ptCount val="6"/>
                <c:pt idx="0">
                  <c:v>0.15053763440860216</c:v>
                </c:pt>
                <c:pt idx="1">
                  <c:v>0.30107526881720431</c:v>
                </c:pt>
                <c:pt idx="2">
                  <c:v>0.15053763440860216</c:v>
                </c:pt>
                <c:pt idx="3">
                  <c:v>0.11827956989247312</c:v>
                </c:pt>
                <c:pt idx="4">
                  <c:v>0.17204301075268819</c:v>
                </c:pt>
                <c:pt idx="5">
                  <c:v>0.10752688172043011</c:v>
                </c:pt>
              </c:numCache>
            </c:numRef>
          </c:val>
          <c:extLst>
            <c:ext xmlns:c16="http://schemas.microsoft.com/office/drawing/2014/chart" uri="{C3380CC4-5D6E-409C-BE32-E72D297353CC}">
              <c16:uniqueId val="{00000000-26EF-4E8F-A10A-6B108306FC54}"/>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Tesla.xlsx]Analysis!PivotTable26</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Analysis!$C$212</c:f>
              <c:strCache>
                <c:ptCount val="1"/>
                <c:pt idx="0">
                  <c:v>Sum of Clicks</c:v>
                </c:pt>
              </c:strCache>
            </c:strRef>
          </c:tx>
          <c:spPr>
            <a:solidFill>
              <a:schemeClr val="accent1"/>
            </a:solidFill>
            <a:ln>
              <a:noFill/>
            </a:ln>
            <a:effectLst/>
          </c:spPr>
          <c:invertIfNegative val="0"/>
          <c:cat>
            <c:strRef>
              <c:f>Analysis!$B$213:$B$216</c:f>
              <c:strCache>
                <c:ptCount val="4"/>
                <c:pt idx="0">
                  <c:v>SustainabilityDrive</c:v>
                </c:pt>
                <c:pt idx="1">
                  <c:v>FSDUpdate</c:v>
                </c:pt>
                <c:pt idx="2">
                  <c:v>ModelYCampaign</c:v>
                </c:pt>
                <c:pt idx="3">
                  <c:v>CybertruckLaunch</c:v>
                </c:pt>
              </c:strCache>
            </c:strRef>
          </c:cat>
          <c:val>
            <c:numRef>
              <c:f>Analysis!$C$213:$C$216</c:f>
              <c:numCache>
                <c:formatCode>0</c:formatCode>
                <c:ptCount val="4"/>
                <c:pt idx="0">
                  <c:v>10689</c:v>
                </c:pt>
                <c:pt idx="1">
                  <c:v>10032</c:v>
                </c:pt>
                <c:pt idx="2">
                  <c:v>9872</c:v>
                </c:pt>
                <c:pt idx="3">
                  <c:v>6434</c:v>
                </c:pt>
              </c:numCache>
            </c:numRef>
          </c:val>
          <c:extLst>
            <c:ext xmlns:c16="http://schemas.microsoft.com/office/drawing/2014/chart" uri="{C3380CC4-5D6E-409C-BE32-E72D297353CC}">
              <c16:uniqueId val="{00000000-8040-47F7-800C-709CB85EEB4D}"/>
            </c:ext>
          </c:extLst>
        </c:ser>
        <c:dLbls>
          <c:showLegendKey val="0"/>
          <c:showVal val="0"/>
          <c:showCatName val="0"/>
          <c:showSerName val="0"/>
          <c:showPercent val="0"/>
          <c:showBubbleSize val="0"/>
        </c:dLbls>
        <c:gapWidth val="219"/>
        <c:axId val="656496808"/>
        <c:axId val="656497864"/>
      </c:barChart>
      <c:lineChart>
        <c:grouping val="standard"/>
        <c:varyColors val="0"/>
        <c:ser>
          <c:idx val="1"/>
          <c:order val="1"/>
          <c:tx>
            <c:strRef>
              <c:f>Analysis!$D$212</c:f>
              <c:strCache>
                <c:ptCount val="1"/>
                <c:pt idx="0">
                  <c:v>Average of Clicks2</c:v>
                </c:pt>
              </c:strCache>
            </c:strRef>
          </c:tx>
          <c:spPr>
            <a:ln w="28575" cap="rnd">
              <a:solidFill>
                <a:schemeClr val="accent2"/>
              </a:solidFill>
              <a:round/>
            </a:ln>
            <a:effectLst/>
          </c:spPr>
          <c:marker>
            <c:symbol val="none"/>
          </c:marker>
          <c:cat>
            <c:strRef>
              <c:f>Analysis!$B$213:$B$216</c:f>
              <c:strCache>
                <c:ptCount val="4"/>
                <c:pt idx="0">
                  <c:v>SustainabilityDrive</c:v>
                </c:pt>
                <c:pt idx="1">
                  <c:v>FSDUpdate</c:v>
                </c:pt>
                <c:pt idx="2">
                  <c:v>ModelYCampaign</c:v>
                </c:pt>
                <c:pt idx="3">
                  <c:v>CybertruckLaunch</c:v>
                </c:pt>
              </c:strCache>
            </c:strRef>
          </c:cat>
          <c:val>
            <c:numRef>
              <c:f>Analysis!$D$213:$D$216</c:f>
              <c:numCache>
                <c:formatCode>0</c:formatCode>
                <c:ptCount val="4"/>
                <c:pt idx="0">
                  <c:v>150.54929577464787</c:v>
                </c:pt>
                <c:pt idx="1">
                  <c:v>149.73134328358208</c:v>
                </c:pt>
                <c:pt idx="2">
                  <c:v>170.20689655172413</c:v>
                </c:pt>
                <c:pt idx="3">
                  <c:v>134.04166666666666</c:v>
                </c:pt>
              </c:numCache>
            </c:numRef>
          </c:val>
          <c:smooth val="0"/>
          <c:extLst>
            <c:ext xmlns:c16="http://schemas.microsoft.com/office/drawing/2014/chart" uri="{C3380CC4-5D6E-409C-BE32-E72D297353CC}">
              <c16:uniqueId val="{00000001-8040-47F7-800C-709CB85EEB4D}"/>
            </c:ext>
          </c:extLst>
        </c:ser>
        <c:dLbls>
          <c:showLegendKey val="0"/>
          <c:showVal val="0"/>
          <c:showCatName val="0"/>
          <c:showSerName val="0"/>
          <c:showPercent val="0"/>
          <c:showBubbleSize val="0"/>
        </c:dLbls>
        <c:marker val="1"/>
        <c:smooth val="0"/>
        <c:axId val="656506312"/>
        <c:axId val="656505256"/>
      </c:lineChart>
      <c:catAx>
        <c:axId val="6564968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6497864"/>
        <c:crosses val="autoZero"/>
        <c:auto val="1"/>
        <c:lblAlgn val="ctr"/>
        <c:lblOffset val="100"/>
        <c:noMultiLvlLbl val="0"/>
      </c:catAx>
      <c:valAx>
        <c:axId val="65649786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6496808"/>
        <c:crosses val="autoZero"/>
        <c:crossBetween val="between"/>
      </c:valAx>
      <c:valAx>
        <c:axId val="656505256"/>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6506312"/>
        <c:crosses val="max"/>
        <c:crossBetween val="between"/>
      </c:valAx>
      <c:catAx>
        <c:axId val="656506312"/>
        <c:scaling>
          <c:orientation val="minMax"/>
        </c:scaling>
        <c:delete val="1"/>
        <c:axPos val="b"/>
        <c:numFmt formatCode="General" sourceLinked="1"/>
        <c:majorTickMark val="out"/>
        <c:minorTickMark val="none"/>
        <c:tickLblPos val="nextTo"/>
        <c:crossAx val="656505256"/>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Tesla.xlsx]Analysis!PivotTable27</c:name>
    <c:fmtId val="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Analysis!$C$221</c:f>
              <c:strCache>
                <c:ptCount val="1"/>
                <c:pt idx="0">
                  <c:v>Sum of Likes</c:v>
                </c:pt>
              </c:strCache>
            </c:strRef>
          </c:tx>
          <c:spPr>
            <a:solidFill>
              <a:schemeClr val="accent1"/>
            </a:solidFill>
            <a:ln>
              <a:noFill/>
            </a:ln>
            <a:effectLst/>
          </c:spPr>
          <c:invertIfNegative val="0"/>
          <c:cat>
            <c:strRef>
              <c:f>Analysis!$B$222:$B$225</c:f>
              <c:strCache>
                <c:ptCount val="4"/>
                <c:pt idx="0">
                  <c:v>CybertruckLaunch</c:v>
                </c:pt>
                <c:pt idx="1">
                  <c:v>ModelYCampaign</c:v>
                </c:pt>
                <c:pt idx="2">
                  <c:v>FSDUpdate</c:v>
                </c:pt>
                <c:pt idx="3">
                  <c:v>SustainabilityDrive</c:v>
                </c:pt>
              </c:strCache>
            </c:strRef>
          </c:cat>
          <c:val>
            <c:numRef>
              <c:f>Analysis!$C$222:$C$225</c:f>
              <c:numCache>
                <c:formatCode>0</c:formatCode>
                <c:ptCount val="4"/>
                <c:pt idx="0">
                  <c:v>138793</c:v>
                </c:pt>
                <c:pt idx="1">
                  <c:v>159783</c:v>
                </c:pt>
                <c:pt idx="2">
                  <c:v>183346</c:v>
                </c:pt>
                <c:pt idx="3">
                  <c:v>187909</c:v>
                </c:pt>
              </c:numCache>
            </c:numRef>
          </c:val>
          <c:extLst>
            <c:ext xmlns:c16="http://schemas.microsoft.com/office/drawing/2014/chart" uri="{C3380CC4-5D6E-409C-BE32-E72D297353CC}">
              <c16:uniqueId val="{00000000-437A-4E63-B7EB-BDBD74654CA6}"/>
            </c:ext>
          </c:extLst>
        </c:ser>
        <c:ser>
          <c:idx val="1"/>
          <c:order val="1"/>
          <c:tx>
            <c:strRef>
              <c:f>Analysis!$D$221</c:f>
              <c:strCache>
                <c:ptCount val="1"/>
                <c:pt idx="0">
                  <c:v>Sum of Shares</c:v>
                </c:pt>
              </c:strCache>
            </c:strRef>
          </c:tx>
          <c:spPr>
            <a:solidFill>
              <a:schemeClr val="accent2"/>
            </a:solidFill>
            <a:ln>
              <a:noFill/>
            </a:ln>
            <a:effectLst/>
          </c:spPr>
          <c:invertIfNegative val="0"/>
          <c:cat>
            <c:strRef>
              <c:f>Analysis!$B$222:$B$225</c:f>
              <c:strCache>
                <c:ptCount val="4"/>
                <c:pt idx="0">
                  <c:v>CybertruckLaunch</c:v>
                </c:pt>
                <c:pt idx="1">
                  <c:v>ModelYCampaign</c:v>
                </c:pt>
                <c:pt idx="2">
                  <c:v>FSDUpdate</c:v>
                </c:pt>
                <c:pt idx="3">
                  <c:v>SustainabilityDrive</c:v>
                </c:pt>
              </c:strCache>
            </c:strRef>
          </c:cat>
          <c:val>
            <c:numRef>
              <c:f>Analysis!$D$222:$D$225</c:f>
              <c:numCache>
                <c:formatCode>0</c:formatCode>
                <c:ptCount val="4"/>
                <c:pt idx="0">
                  <c:v>23053</c:v>
                </c:pt>
                <c:pt idx="1">
                  <c:v>26553</c:v>
                </c:pt>
                <c:pt idx="2">
                  <c:v>32909</c:v>
                </c:pt>
                <c:pt idx="3">
                  <c:v>34860</c:v>
                </c:pt>
              </c:numCache>
            </c:numRef>
          </c:val>
          <c:extLst>
            <c:ext xmlns:c16="http://schemas.microsoft.com/office/drawing/2014/chart" uri="{C3380CC4-5D6E-409C-BE32-E72D297353CC}">
              <c16:uniqueId val="{00000001-437A-4E63-B7EB-BDBD74654CA6}"/>
            </c:ext>
          </c:extLst>
        </c:ser>
        <c:ser>
          <c:idx val="2"/>
          <c:order val="2"/>
          <c:tx>
            <c:strRef>
              <c:f>Analysis!$E$221</c:f>
              <c:strCache>
                <c:ptCount val="1"/>
                <c:pt idx="0">
                  <c:v>Sum of Comments</c:v>
                </c:pt>
              </c:strCache>
            </c:strRef>
          </c:tx>
          <c:spPr>
            <a:solidFill>
              <a:schemeClr val="accent3"/>
            </a:solidFill>
            <a:ln>
              <a:noFill/>
            </a:ln>
            <a:effectLst/>
          </c:spPr>
          <c:invertIfNegative val="0"/>
          <c:cat>
            <c:strRef>
              <c:f>Analysis!$B$222:$B$225</c:f>
              <c:strCache>
                <c:ptCount val="4"/>
                <c:pt idx="0">
                  <c:v>CybertruckLaunch</c:v>
                </c:pt>
                <c:pt idx="1">
                  <c:v>ModelYCampaign</c:v>
                </c:pt>
                <c:pt idx="2">
                  <c:v>FSDUpdate</c:v>
                </c:pt>
                <c:pt idx="3">
                  <c:v>SustainabilityDrive</c:v>
                </c:pt>
              </c:strCache>
            </c:strRef>
          </c:cat>
          <c:val>
            <c:numRef>
              <c:f>Analysis!$E$222:$E$225</c:f>
              <c:numCache>
                <c:formatCode>0</c:formatCode>
                <c:ptCount val="4"/>
                <c:pt idx="0">
                  <c:v>12055</c:v>
                </c:pt>
                <c:pt idx="1">
                  <c:v>15403</c:v>
                </c:pt>
                <c:pt idx="2">
                  <c:v>16566</c:v>
                </c:pt>
                <c:pt idx="3">
                  <c:v>17714</c:v>
                </c:pt>
              </c:numCache>
            </c:numRef>
          </c:val>
          <c:extLst>
            <c:ext xmlns:c16="http://schemas.microsoft.com/office/drawing/2014/chart" uri="{C3380CC4-5D6E-409C-BE32-E72D297353CC}">
              <c16:uniqueId val="{00000002-437A-4E63-B7EB-BDBD74654CA6}"/>
            </c:ext>
          </c:extLst>
        </c:ser>
        <c:dLbls>
          <c:showLegendKey val="0"/>
          <c:showVal val="0"/>
          <c:showCatName val="0"/>
          <c:showSerName val="0"/>
          <c:showPercent val="0"/>
          <c:showBubbleSize val="0"/>
        </c:dLbls>
        <c:gapWidth val="182"/>
        <c:axId val="656496104"/>
        <c:axId val="656496456"/>
      </c:barChart>
      <c:catAx>
        <c:axId val="656496104"/>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6496456"/>
        <c:crosses val="autoZero"/>
        <c:auto val="1"/>
        <c:lblAlgn val="ctr"/>
        <c:lblOffset val="100"/>
        <c:noMultiLvlLbl val="0"/>
      </c:catAx>
      <c:valAx>
        <c:axId val="656496456"/>
        <c:scaling>
          <c:orientation val="minMax"/>
        </c:scaling>
        <c:delete val="0"/>
        <c:axPos val="b"/>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64961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Tesla.xlsx]Analysis!PivotTable5</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Analysis!$C$235</c:f>
              <c:strCache>
                <c:ptCount val="1"/>
                <c:pt idx="0">
                  <c:v>Sum of Impressions</c:v>
                </c:pt>
              </c:strCache>
            </c:strRef>
          </c:tx>
          <c:spPr>
            <a:solidFill>
              <a:schemeClr val="accent1"/>
            </a:solidFill>
            <a:ln>
              <a:noFill/>
            </a:ln>
            <a:effectLst/>
          </c:spPr>
          <c:invertIfNegative val="0"/>
          <c:cat>
            <c:strRef>
              <c:f>Analysis!$B$236:$B$239</c:f>
              <c:strCache>
                <c:ptCount val="4"/>
                <c:pt idx="0">
                  <c:v>SustainabilityDrive</c:v>
                </c:pt>
                <c:pt idx="1">
                  <c:v>FSDUpdate</c:v>
                </c:pt>
                <c:pt idx="2">
                  <c:v>ModelYCampaign</c:v>
                </c:pt>
                <c:pt idx="3">
                  <c:v>CybertruckLaunch</c:v>
                </c:pt>
              </c:strCache>
            </c:strRef>
          </c:cat>
          <c:val>
            <c:numRef>
              <c:f>Analysis!$C$236:$C$239</c:f>
              <c:numCache>
                <c:formatCode>0</c:formatCode>
                <c:ptCount val="4"/>
                <c:pt idx="0">
                  <c:v>2464864</c:v>
                </c:pt>
                <c:pt idx="1">
                  <c:v>2266053</c:v>
                </c:pt>
                <c:pt idx="2">
                  <c:v>1986356</c:v>
                </c:pt>
                <c:pt idx="3">
                  <c:v>1846272</c:v>
                </c:pt>
              </c:numCache>
            </c:numRef>
          </c:val>
          <c:extLst>
            <c:ext xmlns:c16="http://schemas.microsoft.com/office/drawing/2014/chart" uri="{C3380CC4-5D6E-409C-BE32-E72D297353CC}">
              <c16:uniqueId val="{00000000-309C-47EF-AEF7-6791B2E90BD7}"/>
            </c:ext>
          </c:extLst>
        </c:ser>
        <c:dLbls>
          <c:showLegendKey val="0"/>
          <c:showVal val="0"/>
          <c:showCatName val="0"/>
          <c:showSerName val="0"/>
          <c:showPercent val="0"/>
          <c:showBubbleSize val="0"/>
        </c:dLbls>
        <c:gapWidth val="219"/>
        <c:overlap val="-27"/>
        <c:axId val="656513000"/>
        <c:axId val="656513704"/>
      </c:barChart>
      <c:lineChart>
        <c:grouping val="standard"/>
        <c:varyColors val="0"/>
        <c:ser>
          <c:idx val="1"/>
          <c:order val="1"/>
          <c:tx>
            <c:strRef>
              <c:f>Analysis!$D$235</c:f>
              <c:strCache>
                <c:ptCount val="1"/>
                <c:pt idx="0">
                  <c:v>Average of Impressions2</c:v>
                </c:pt>
              </c:strCache>
            </c:strRef>
          </c:tx>
          <c:spPr>
            <a:ln w="28575" cap="rnd">
              <a:solidFill>
                <a:schemeClr val="accent2"/>
              </a:solidFill>
              <a:round/>
            </a:ln>
            <a:effectLst/>
          </c:spPr>
          <c:marker>
            <c:symbol val="none"/>
          </c:marker>
          <c:cat>
            <c:strRef>
              <c:f>Analysis!$B$236:$B$239</c:f>
              <c:strCache>
                <c:ptCount val="4"/>
                <c:pt idx="0">
                  <c:v>SustainabilityDrive</c:v>
                </c:pt>
                <c:pt idx="1">
                  <c:v>FSDUpdate</c:v>
                </c:pt>
                <c:pt idx="2">
                  <c:v>ModelYCampaign</c:v>
                </c:pt>
                <c:pt idx="3">
                  <c:v>CybertruckLaunch</c:v>
                </c:pt>
              </c:strCache>
            </c:strRef>
          </c:cat>
          <c:val>
            <c:numRef>
              <c:f>Analysis!$D$236:$D$239</c:f>
              <c:numCache>
                <c:formatCode>0</c:formatCode>
                <c:ptCount val="4"/>
                <c:pt idx="0">
                  <c:v>34716.394366197186</c:v>
                </c:pt>
                <c:pt idx="1">
                  <c:v>33821.686567164179</c:v>
                </c:pt>
                <c:pt idx="2">
                  <c:v>34247.517241379312</c:v>
                </c:pt>
                <c:pt idx="3">
                  <c:v>38464</c:v>
                </c:pt>
              </c:numCache>
            </c:numRef>
          </c:val>
          <c:smooth val="0"/>
          <c:extLst>
            <c:ext xmlns:c16="http://schemas.microsoft.com/office/drawing/2014/chart" uri="{C3380CC4-5D6E-409C-BE32-E72D297353CC}">
              <c16:uniqueId val="{00000001-309C-47EF-AEF7-6791B2E90BD7}"/>
            </c:ext>
          </c:extLst>
        </c:ser>
        <c:dLbls>
          <c:showLegendKey val="0"/>
          <c:showVal val="0"/>
          <c:showCatName val="0"/>
          <c:showSerName val="0"/>
          <c:showPercent val="0"/>
          <c:showBubbleSize val="0"/>
        </c:dLbls>
        <c:marker val="1"/>
        <c:smooth val="0"/>
        <c:axId val="320948392"/>
        <c:axId val="320947688"/>
      </c:lineChart>
      <c:catAx>
        <c:axId val="6565130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6513704"/>
        <c:crosses val="autoZero"/>
        <c:auto val="1"/>
        <c:lblAlgn val="ctr"/>
        <c:lblOffset val="100"/>
        <c:noMultiLvlLbl val="0"/>
      </c:catAx>
      <c:valAx>
        <c:axId val="65651370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6513000"/>
        <c:crosses val="autoZero"/>
        <c:crossBetween val="between"/>
      </c:valAx>
      <c:valAx>
        <c:axId val="320947688"/>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0948392"/>
        <c:crosses val="max"/>
        <c:crossBetween val="between"/>
      </c:valAx>
      <c:catAx>
        <c:axId val="320948392"/>
        <c:scaling>
          <c:orientation val="minMax"/>
        </c:scaling>
        <c:delete val="1"/>
        <c:axPos val="b"/>
        <c:numFmt formatCode="General" sourceLinked="1"/>
        <c:majorTickMark val="out"/>
        <c:minorTickMark val="none"/>
        <c:tickLblPos val="nextTo"/>
        <c:crossAx val="320947688"/>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Tesla.xlsx]Analysis!PivotTable8</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Analysis!$C$241</c:f>
              <c:strCache>
                <c:ptCount val="1"/>
                <c:pt idx="0">
                  <c:v>Sum of Totatl Engagement</c:v>
                </c:pt>
              </c:strCache>
            </c:strRef>
          </c:tx>
          <c:spPr>
            <a:solidFill>
              <a:schemeClr val="accent1"/>
            </a:solidFill>
            <a:ln>
              <a:noFill/>
            </a:ln>
            <a:effectLst/>
          </c:spPr>
          <c:invertIfNegative val="0"/>
          <c:cat>
            <c:strRef>
              <c:f>Analysis!$B$242:$B$245</c:f>
              <c:strCache>
                <c:ptCount val="4"/>
                <c:pt idx="0">
                  <c:v>SustainabilityDrive</c:v>
                </c:pt>
                <c:pt idx="1">
                  <c:v>FSDUpdate</c:v>
                </c:pt>
                <c:pt idx="2">
                  <c:v>ModelYCampaign</c:v>
                </c:pt>
                <c:pt idx="3">
                  <c:v>CybertruckLaunch</c:v>
                </c:pt>
              </c:strCache>
            </c:strRef>
          </c:cat>
          <c:val>
            <c:numRef>
              <c:f>Analysis!$C$242:$C$245</c:f>
              <c:numCache>
                <c:formatCode>General</c:formatCode>
                <c:ptCount val="4"/>
                <c:pt idx="0">
                  <c:v>240483</c:v>
                </c:pt>
                <c:pt idx="1">
                  <c:v>232821</c:v>
                </c:pt>
                <c:pt idx="2">
                  <c:v>201739</c:v>
                </c:pt>
                <c:pt idx="3">
                  <c:v>173901</c:v>
                </c:pt>
              </c:numCache>
            </c:numRef>
          </c:val>
          <c:extLst>
            <c:ext xmlns:c16="http://schemas.microsoft.com/office/drawing/2014/chart" uri="{C3380CC4-5D6E-409C-BE32-E72D297353CC}">
              <c16:uniqueId val="{00000000-7030-436D-9CB8-6B0CAC4DD300}"/>
            </c:ext>
          </c:extLst>
        </c:ser>
        <c:dLbls>
          <c:showLegendKey val="0"/>
          <c:showVal val="0"/>
          <c:showCatName val="0"/>
          <c:showSerName val="0"/>
          <c:showPercent val="0"/>
          <c:showBubbleSize val="0"/>
        </c:dLbls>
        <c:gapWidth val="219"/>
        <c:overlap val="-27"/>
        <c:axId val="320943816"/>
        <c:axId val="320946984"/>
      </c:barChart>
      <c:lineChart>
        <c:grouping val="standard"/>
        <c:varyColors val="0"/>
        <c:ser>
          <c:idx val="1"/>
          <c:order val="1"/>
          <c:tx>
            <c:strRef>
              <c:f>Analysis!$D$241</c:f>
              <c:strCache>
                <c:ptCount val="1"/>
                <c:pt idx="0">
                  <c:v>Sum of Engagement_rate</c:v>
                </c:pt>
              </c:strCache>
            </c:strRef>
          </c:tx>
          <c:spPr>
            <a:ln w="28575" cap="rnd">
              <a:solidFill>
                <a:schemeClr val="accent2"/>
              </a:solidFill>
              <a:round/>
            </a:ln>
            <a:effectLst/>
          </c:spPr>
          <c:marker>
            <c:symbol val="none"/>
          </c:marker>
          <c:cat>
            <c:strRef>
              <c:f>Analysis!$B$242:$B$245</c:f>
              <c:strCache>
                <c:ptCount val="4"/>
                <c:pt idx="0">
                  <c:v>SustainabilityDrive</c:v>
                </c:pt>
                <c:pt idx="1">
                  <c:v>FSDUpdate</c:v>
                </c:pt>
                <c:pt idx="2">
                  <c:v>ModelYCampaign</c:v>
                </c:pt>
                <c:pt idx="3">
                  <c:v>CybertruckLaunch</c:v>
                </c:pt>
              </c:strCache>
            </c:strRef>
          </c:cat>
          <c:val>
            <c:numRef>
              <c:f>Analysis!$D$242:$D$245</c:f>
              <c:numCache>
                <c:formatCode>0.00%</c:formatCode>
                <c:ptCount val="4"/>
                <c:pt idx="0">
                  <c:v>0.30983930925808467</c:v>
                </c:pt>
                <c:pt idx="1">
                  <c:v>0.2769231599766831</c:v>
                </c:pt>
                <c:pt idx="2">
                  <c:v>0.23515242454728802</c:v>
                </c:pt>
                <c:pt idx="3">
                  <c:v>0.17808510621794418</c:v>
                </c:pt>
              </c:numCache>
            </c:numRef>
          </c:val>
          <c:smooth val="0"/>
          <c:extLst>
            <c:ext xmlns:c16="http://schemas.microsoft.com/office/drawing/2014/chart" uri="{C3380CC4-5D6E-409C-BE32-E72D297353CC}">
              <c16:uniqueId val="{00000001-7030-436D-9CB8-6B0CAC4DD300}"/>
            </c:ext>
          </c:extLst>
        </c:ser>
        <c:dLbls>
          <c:showLegendKey val="0"/>
          <c:showVal val="0"/>
          <c:showCatName val="0"/>
          <c:showSerName val="0"/>
          <c:showPercent val="0"/>
          <c:showBubbleSize val="0"/>
        </c:dLbls>
        <c:marker val="1"/>
        <c:smooth val="0"/>
        <c:axId val="320953672"/>
        <c:axId val="320952264"/>
      </c:lineChart>
      <c:catAx>
        <c:axId val="32094381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0946984"/>
        <c:crosses val="autoZero"/>
        <c:auto val="1"/>
        <c:lblAlgn val="ctr"/>
        <c:lblOffset val="100"/>
        <c:noMultiLvlLbl val="0"/>
      </c:catAx>
      <c:valAx>
        <c:axId val="320946984"/>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0943816"/>
        <c:crosses val="autoZero"/>
        <c:crossBetween val="between"/>
      </c:valAx>
      <c:valAx>
        <c:axId val="320952264"/>
        <c:scaling>
          <c:orientation val="minMax"/>
        </c:scaling>
        <c:delete val="0"/>
        <c:axPos val="r"/>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0953672"/>
        <c:crosses val="max"/>
        <c:crossBetween val="between"/>
      </c:valAx>
      <c:catAx>
        <c:axId val="320953672"/>
        <c:scaling>
          <c:orientation val="minMax"/>
        </c:scaling>
        <c:delete val="1"/>
        <c:axPos val="t"/>
        <c:numFmt formatCode="General" sourceLinked="1"/>
        <c:majorTickMark val="out"/>
        <c:minorTickMark val="none"/>
        <c:tickLblPos val="nextTo"/>
        <c:crossAx val="320952264"/>
        <c:crosses val="max"/>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Facebook</c:v>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Analysis!$F$262:$F$311</c:f>
              <c:numCache>
                <c:formatCode>General</c:formatCode>
                <c:ptCount val="50"/>
                <c:pt idx="0">
                  <c:v>0.13715241480242527</c:v>
                </c:pt>
                <c:pt idx="1">
                  <c:v>0.21415951539626452</c:v>
                </c:pt>
                <c:pt idx="2">
                  <c:v>3.7561602742661238E-2</c:v>
                </c:pt>
                <c:pt idx="3">
                  <c:v>5.8070834013383386E-2</c:v>
                </c:pt>
                <c:pt idx="4">
                  <c:v>1.1936558961873922E-2</c:v>
                </c:pt>
                <c:pt idx="5">
                  <c:v>9.0650090650090647E-3</c:v>
                </c:pt>
                <c:pt idx="6">
                  <c:v>3.9152464302164899E-3</c:v>
                </c:pt>
                <c:pt idx="7">
                  <c:v>5.3362488970729274E-2</c:v>
                </c:pt>
                <c:pt idx="8">
                  <c:v>3.3064682785699524E-2</c:v>
                </c:pt>
                <c:pt idx="9">
                  <c:v>8.0892080892080893E-3</c:v>
                </c:pt>
                <c:pt idx="10">
                  <c:v>4.047173046988365E-2</c:v>
                </c:pt>
                <c:pt idx="11">
                  <c:v>7.5899457861015276E-2</c:v>
                </c:pt>
                <c:pt idx="12">
                  <c:v>9.2107706592386256E-3</c:v>
                </c:pt>
                <c:pt idx="13">
                  <c:v>6.2335958005249346E-2</c:v>
                </c:pt>
                <c:pt idx="14">
                  <c:v>4.5506200899253918E-2</c:v>
                </c:pt>
                <c:pt idx="15">
                  <c:v>9.3337828157262649E-3</c:v>
                </c:pt>
                <c:pt idx="16">
                  <c:v>1.6637257373329974E-2</c:v>
                </c:pt>
                <c:pt idx="17">
                  <c:v>0.10799136069114471</c:v>
                </c:pt>
                <c:pt idx="18">
                  <c:v>4.4004927456884751E-2</c:v>
                </c:pt>
                <c:pt idx="19">
                  <c:v>8.8263555250514755E-2</c:v>
                </c:pt>
                <c:pt idx="20">
                  <c:v>1.1862507005417524E-2</c:v>
                </c:pt>
                <c:pt idx="21">
                  <c:v>2.843052889389025E-2</c:v>
                </c:pt>
                <c:pt idx="22">
                  <c:v>0.18955164131305044</c:v>
                </c:pt>
                <c:pt idx="23">
                  <c:v>4.4471028815146153E-3</c:v>
                </c:pt>
                <c:pt idx="24">
                  <c:v>1.2825961947146036E-2</c:v>
                </c:pt>
                <c:pt idx="25">
                  <c:v>6.0004210821812058E-2</c:v>
                </c:pt>
                <c:pt idx="26">
                  <c:v>7.2865187909435691E-2</c:v>
                </c:pt>
                <c:pt idx="27">
                  <c:v>8.1393473469168323E-2</c:v>
                </c:pt>
                <c:pt idx="28">
                  <c:v>8.6996140651801029E-2</c:v>
                </c:pt>
                <c:pt idx="29">
                  <c:v>2.4314765694076038E-2</c:v>
                </c:pt>
                <c:pt idx="30">
                  <c:v>7.8758949880668255E-2</c:v>
                </c:pt>
                <c:pt idx="31">
                  <c:v>4.5457077600133698E-2</c:v>
                </c:pt>
                <c:pt idx="32">
                  <c:v>1.4242583355211341E-2</c:v>
                </c:pt>
                <c:pt idx="33">
                  <c:v>2.7795245881021256E-2</c:v>
                </c:pt>
                <c:pt idx="34">
                  <c:v>6.0749027237354085E-2</c:v>
                </c:pt>
                <c:pt idx="35">
                  <c:v>2.8742901073828833E-2</c:v>
                </c:pt>
                <c:pt idx="36">
                  <c:v>5.5089616416194816E-2</c:v>
                </c:pt>
                <c:pt idx="37">
                  <c:v>5.9492041565943551E-2</c:v>
                </c:pt>
                <c:pt idx="38">
                  <c:v>8.2948091401400081E-2</c:v>
                </c:pt>
                <c:pt idx="39">
                  <c:v>1.678587067581375E-2</c:v>
                </c:pt>
                <c:pt idx="40">
                  <c:v>5.0977296996146525E-2</c:v>
                </c:pt>
                <c:pt idx="41">
                  <c:v>4.6641022118422859E-2</c:v>
                </c:pt>
                <c:pt idx="42">
                  <c:v>2.8387638092574465E-2</c:v>
                </c:pt>
                <c:pt idx="43">
                  <c:v>4.2112441924896639E-2</c:v>
                </c:pt>
                <c:pt idx="44">
                  <c:v>2.745625275717917E-2</c:v>
                </c:pt>
                <c:pt idx="45">
                  <c:v>7.6388888888888886E-3</c:v>
                </c:pt>
                <c:pt idx="46">
                  <c:v>0.17460317460317459</c:v>
                </c:pt>
                <c:pt idx="47">
                  <c:v>0.23255164712451146</c:v>
                </c:pt>
                <c:pt idx="48">
                  <c:v>8.3644850162126437E-3</c:v>
                </c:pt>
                <c:pt idx="49">
                  <c:v>1.6943319838056681E-2</c:v>
                </c:pt>
              </c:numCache>
            </c:numRef>
          </c:xVal>
          <c:yVal>
            <c:numRef>
              <c:f>Analysis!$G$262:$G$311</c:f>
              <c:numCache>
                <c:formatCode>0.00000</c:formatCode>
                <c:ptCount val="50"/>
                <c:pt idx="0">
                  <c:v>5.2059376960066908E-4</c:v>
                </c:pt>
                <c:pt idx="1">
                  <c:v>2.9909136799596164E-4</c:v>
                </c:pt>
                <c:pt idx="2">
                  <c:v>1.7377330190700664E-4</c:v>
                </c:pt>
                <c:pt idx="3">
                  <c:v>2.97698710625102E-4</c:v>
                </c:pt>
                <c:pt idx="4">
                  <c:v>1.0589264187959441E-4</c:v>
                </c:pt>
                <c:pt idx="5">
                  <c:v>4.9469049469049466E-5</c:v>
                </c:pt>
                <c:pt idx="6">
                  <c:v>1.4831874712114234E-4</c:v>
                </c:pt>
                <c:pt idx="7">
                  <c:v>3.0153067096328693E-4</c:v>
                </c:pt>
                <c:pt idx="8">
                  <c:v>1.5974374870841085E-3</c:v>
                </c:pt>
                <c:pt idx="9">
                  <c:v>2.3095823095823097E-4</c:v>
                </c:pt>
                <c:pt idx="10">
                  <c:v>1.5856264675619345E-4</c:v>
                </c:pt>
                <c:pt idx="11">
                  <c:v>6.2240371752446671E-4</c:v>
                </c:pt>
                <c:pt idx="12">
                  <c:v>3.3574744661095634E-4</c:v>
                </c:pt>
                <c:pt idx="13">
                  <c:v>2.6287729658792654E-4</c:v>
                </c:pt>
                <c:pt idx="14">
                  <c:v>4.3480409111122092E-5</c:v>
                </c:pt>
                <c:pt idx="15">
                  <c:v>1.9383928195187728E-4</c:v>
                </c:pt>
                <c:pt idx="16">
                  <c:v>6.184354255944879E-4</c:v>
                </c:pt>
                <c:pt idx="17">
                  <c:v>7.6457883369330452E-4</c:v>
                </c:pt>
                <c:pt idx="18">
                  <c:v>3.9921525686650243E-5</c:v>
                </c:pt>
                <c:pt idx="19">
                  <c:v>5.3260123541523673E-4</c:v>
                </c:pt>
                <c:pt idx="20">
                  <c:v>7.3790397907715305E-5</c:v>
                </c:pt>
                <c:pt idx="21">
                  <c:v>1.4761368901833587E-4</c:v>
                </c:pt>
                <c:pt idx="22">
                  <c:v>6.6453162530024019E-4</c:v>
                </c:pt>
                <c:pt idx="23">
                  <c:v>2.2625611151565585E-4</c:v>
                </c:pt>
                <c:pt idx="24">
                  <c:v>6.7005025376903269E-5</c:v>
                </c:pt>
                <c:pt idx="25">
                  <c:v>2.1755912695627764E-4</c:v>
                </c:pt>
                <c:pt idx="26">
                  <c:v>1.8350381182239588E-4</c:v>
                </c:pt>
                <c:pt idx="27">
                  <c:v>4.0159131229503789E-4</c:v>
                </c:pt>
                <c:pt idx="28">
                  <c:v>4.3471269296740993E-4</c:v>
                </c:pt>
                <c:pt idx="29">
                  <c:v>4.2524525283145975E-5</c:v>
                </c:pt>
                <c:pt idx="30">
                  <c:v>1.2291169451073984E-4</c:v>
                </c:pt>
                <c:pt idx="31">
                  <c:v>4.5679906411899053E-4</c:v>
                </c:pt>
                <c:pt idx="32">
                  <c:v>1.2273562614859544E-4</c:v>
                </c:pt>
                <c:pt idx="33">
                  <c:v>1.8907474950739949E-4</c:v>
                </c:pt>
                <c:pt idx="34">
                  <c:v>3.0982490272373544E-4</c:v>
                </c:pt>
                <c:pt idx="35">
                  <c:v>2.1575775611933635E-4</c:v>
                </c:pt>
                <c:pt idx="36">
                  <c:v>3.4186214823960149E-4</c:v>
                </c:pt>
                <c:pt idx="37">
                  <c:v>1.2086773616299879E-4</c:v>
                </c:pt>
                <c:pt idx="38">
                  <c:v>3.4341566503764362E-4</c:v>
                </c:pt>
                <c:pt idx="39">
                  <c:v>2.2137887413029727E-4</c:v>
                </c:pt>
                <c:pt idx="40">
                  <c:v>4.3595338687961373E-4</c:v>
                </c:pt>
                <c:pt idx="41">
                  <c:v>1.6966616293446904E-4</c:v>
                </c:pt>
                <c:pt idx="42">
                  <c:v>3.9714725213256888E-4</c:v>
                </c:pt>
                <c:pt idx="43">
                  <c:v>4.0322236903797797E-4</c:v>
                </c:pt>
                <c:pt idx="44">
                  <c:v>5.230762767052497E-5</c:v>
                </c:pt>
                <c:pt idx="45">
                  <c:v>1.863425925925926E-4</c:v>
                </c:pt>
                <c:pt idx="46">
                  <c:v>3.3015873015873018E-4</c:v>
                </c:pt>
                <c:pt idx="47">
                  <c:v>1.077610273590173E-3</c:v>
                </c:pt>
                <c:pt idx="48">
                  <c:v>1.1545054627315723E-4</c:v>
                </c:pt>
                <c:pt idx="49">
                  <c:v>8.0971659919028339E-5</c:v>
                </c:pt>
              </c:numCache>
            </c:numRef>
          </c:yVal>
          <c:smooth val="0"/>
          <c:extLst>
            <c:ext xmlns:c16="http://schemas.microsoft.com/office/drawing/2014/chart" uri="{C3380CC4-5D6E-409C-BE32-E72D297353CC}">
              <c16:uniqueId val="{00000000-8AB7-4239-A2EF-CBF178ADC9C7}"/>
            </c:ext>
          </c:extLst>
        </c:ser>
        <c:dLbls>
          <c:showLegendKey val="0"/>
          <c:showVal val="0"/>
          <c:showCatName val="0"/>
          <c:showSerName val="0"/>
          <c:showPercent val="0"/>
          <c:showBubbleSize val="0"/>
        </c:dLbls>
        <c:axId val="675356520"/>
        <c:axId val="675357928"/>
      </c:scatterChart>
      <c:valAx>
        <c:axId val="675356520"/>
        <c:scaling>
          <c:orientation val="minMax"/>
        </c:scaling>
        <c:delete val="1"/>
        <c:axPos val="b"/>
        <c:numFmt formatCode="General" sourceLinked="1"/>
        <c:majorTickMark val="none"/>
        <c:minorTickMark val="none"/>
        <c:tickLblPos val="nextTo"/>
        <c:crossAx val="675357928"/>
        <c:crosses val="autoZero"/>
        <c:crossBetween val="midCat"/>
      </c:valAx>
      <c:valAx>
        <c:axId val="675357928"/>
        <c:scaling>
          <c:orientation val="minMax"/>
        </c:scaling>
        <c:delete val="1"/>
        <c:axPos val="l"/>
        <c:numFmt formatCode="0.00000" sourceLinked="1"/>
        <c:majorTickMark val="none"/>
        <c:minorTickMark val="none"/>
        <c:tickLblPos val="nextTo"/>
        <c:crossAx val="67535652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Instagram</c:v>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Analysis!$I$262:$I$311</c:f>
              <c:numCache>
                <c:formatCode>General</c:formatCode>
                <c:ptCount val="50"/>
                <c:pt idx="0">
                  <c:v>0.19224254742547425</c:v>
                </c:pt>
                <c:pt idx="1">
                  <c:v>6.6129032258064518E-2</c:v>
                </c:pt>
                <c:pt idx="2">
                  <c:v>9.250595816047312E-2</c:v>
                </c:pt>
                <c:pt idx="3">
                  <c:v>5.047091412742382E-2</c:v>
                </c:pt>
                <c:pt idx="4">
                  <c:v>2.362533974492996E-2</c:v>
                </c:pt>
                <c:pt idx="5">
                  <c:v>7.7305526223160864E-2</c:v>
                </c:pt>
                <c:pt idx="6">
                  <c:v>0.18249534450651769</c:v>
                </c:pt>
                <c:pt idx="7">
                  <c:v>2.9316712834718376E-2</c:v>
                </c:pt>
                <c:pt idx="8">
                  <c:v>4.2532404090405783E-2</c:v>
                </c:pt>
                <c:pt idx="9">
                  <c:v>1.3082368212887654E-2</c:v>
                </c:pt>
                <c:pt idx="10">
                  <c:v>3.2440924821129064E-2</c:v>
                </c:pt>
                <c:pt idx="11">
                  <c:v>6.0561674319033268E-3</c:v>
                </c:pt>
                <c:pt idx="12">
                  <c:v>6.7635371091398069E-2</c:v>
                </c:pt>
                <c:pt idx="13">
                  <c:v>3.7775251790954027E-2</c:v>
                </c:pt>
                <c:pt idx="14">
                  <c:v>5.9708209878858345E-2</c:v>
                </c:pt>
                <c:pt idx="15">
                  <c:v>3.5461962714800128E-2</c:v>
                </c:pt>
                <c:pt idx="16">
                  <c:v>0.75438596491228072</c:v>
                </c:pt>
                <c:pt idx="17">
                  <c:v>4.6868356500408832E-2</c:v>
                </c:pt>
                <c:pt idx="18">
                  <c:v>4.7045978405920175E-2</c:v>
                </c:pt>
                <c:pt idx="19">
                  <c:v>4.1954007198395475E-2</c:v>
                </c:pt>
                <c:pt idx="20">
                  <c:v>2.1645421516103207E-2</c:v>
                </c:pt>
                <c:pt idx="21">
                  <c:v>4.8947849954254344E-2</c:v>
                </c:pt>
                <c:pt idx="22">
                  <c:v>4.0181997587983777E-2</c:v>
                </c:pt>
                <c:pt idx="23">
                  <c:v>2.2483895256420982E-2</c:v>
                </c:pt>
                <c:pt idx="24">
                  <c:v>6.3318999085768459E-3</c:v>
                </c:pt>
                <c:pt idx="25">
                  <c:v>1.0243093922651934</c:v>
                </c:pt>
                <c:pt idx="26">
                  <c:v>4.6976705536935989E-2</c:v>
                </c:pt>
                <c:pt idx="27">
                  <c:v>6.5745467347298012E-2</c:v>
                </c:pt>
                <c:pt idx="28">
                  <c:v>7.2588439976802629E-2</c:v>
                </c:pt>
                <c:pt idx="29">
                  <c:v>0.23318385650224216</c:v>
                </c:pt>
                <c:pt idx="30">
                  <c:v>0.42058891722698816</c:v>
                </c:pt>
                <c:pt idx="31">
                  <c:v>2.7281051384250781E-2</c:v>
                </c:pt>
                <c:pt idx="32">
                  <c:v>0.12750893593621115</c:v>
                </c:pt>
                <c:pt idx="33">
                  <c:v>4.0536153239645656E-2</c:v>
                </c:pt>
                <c:pt idx="34">
                  <c:v>4.5053868756121445E-3</c:v>
                </c:pt>
                <c:pt idx="35">
                  <c:v>0.14374133949191686</c:v>
                </c:pt>
                <c:pt idx="36">
                  <c:v>0.59052504526252259</c:v>
                </c:pt>
                <c:pt idx="37">
                  <c:v>2.5806744222963012E-2</c:v>
                </c:pt>
                <c:pt idx="38">
                  <c:v>2.8931929598971309E-2</c:v>
                </c:pt>
                <c:pt idx="39">
                  <c:v>4.0563330276043669E-2</c:v>
                </c:pt>
                <c:pt idx="40">
                  <c:v>6.2420584498094026E-2</c:v>
                </c:pt>
                <c:pt idx="41">
                  <c:v>0.11624472573839663</c:v>
                </c:pt>
                <c:pt idx="42">
                  <c:v>9.9843103694194843E-3</c:v>
                </c:pt>
                <c:pt idx="43">
                  <c:v>4.4641313742437336E-2</c:v>
                </c:pt>
                <c:pt idx="44">
                  <c:v>0.22947454844006568</c:v>
                </c:pt>
                <c:pt idx="45">
                  <c:v>8.6349760139555171E-2</c:v>
                </c:pt>
                <c:pt idx="46">
                  <c:v>5.140961857379768E-2</c:v>
                </c:pt>
                <c:pt idx="47">
                  <c:v>0.11909116488463703</c:v>
                </c:pt>
                <c:pt idx="48">
                  <c:v>5.862616458464396E-2</c:v>
                </c:pt>
                <c:pt idx="49">
                  <c:v>8.8065063366929444E-2</c:v>
                </c:pt>
              </c:numCache>
            </c:numRef>
          </c:xVal>
          <c:yVal>
            <c:numRef>
              <c:f>Analysis!$J$262:$J$311</c:f>
              <c:numCache>
                <c:formatCode>0.00000</c:formatCode>
                <c:ptCount val="50"/>
                <c:pt idx="0">
                  <c:v>1.3651761517615177E-3</c:v>
                </c:pt>
                <c:pt idx="1">
                  <c:v>9.1229838709677431E-4</c:v>
                </c:pt>
                <c:pt idx="2">
                  <c:v>2.1714184835378234E-4</c:v>
                </c:pt>
                <c:pt idx="3">
                  <c:v>3.8337950138504155E-4</c:v>
                </c:pt>
                <c:pt idx="4">
                  <c:v>9.784653982855948E-4</c:v>
                </c:pt>
                <c:pt idx="5">
                  <c:v>3.8454769447377683E-4</c:v>
                </c:pt>
                <c:pt idx="6">
                  <c:v>3.4823091247672254E-4</c:v>
                </c:pt>
                <c:pt idx="7">
                  <c:v>4.5475530932594641E-4</c:v>
                </c:pt>
                <c:pt idx="8">
                  <c:v>2.637920927506025E-4</c:v>
                </c:pt>
                <c:pt idx="9">
                  <c:v>1.5881386528203152E-4</c:v>
                </c:pt>
                <c:pt idx="10">
                  <c:v>1.322689539500223E-4</c:v>
                </c:pt>
                <c:pt idx="11">
                  <c:v>9.1546716993887501E-5</c:v>
                </c:pt>
                <c:pt idx="12">
                  <c:v>2.2919760767470799E-4</c:v>
                </c:pt>
                <c:pt idx="13">
                  <c:v>1.8927278014221893E-4</c:v>
                </c:pt>
                <c:pt idx="14">
                  <c:v>3.4092187675805423E-4</c:v>
                </c:pt>
                <c:pt idx="15">
                  <c:v>1.5497515839372805E-4</c:v>
                </c:pt>
                <c:pt idx="16">
                  <c:v>2.1791320406278855E-3</c:v>
                </c:pt>
                <c:pt idx="17">
                  <c:v>1.079313164349959E-4</c:v>
                </c:pt>
                <c:pt idx="18">
                  <c:v>1.5164381899793764E-4</c:v>
                </c:pt>
                <c:pt idx="19">
                  <c:v>2.4452564771821852E-4</c:v>
                </c:pt>
                <c:pt idx="20">
                  <c:v>2.0013547632243364E-4</c:v>
                </c:pt>
                <c:pt idx="21">
                  <c:v>4.4602012808783162E-4</c:v>
                </c:pt>
                <c:pt idx="22">
                  <c:v>1.8775353579651352E-4</c:v>
                </c:pt>
                <c:pt idx="23">
                  <c:v>9.7465071530159796E-5</c:v>
                </c:pt>
                <c:pt idx="24">
                  <c:v>3.1862662106795788E-4</c:v>
                </c:pt>
                <c:pt idx="25">
                  <c:v>2.8563535911602209E-3</c:v>
                </c:pt>
                <c:pt idx="26">
                  <c:v>1.0497742569869541E-4</c:v>
                </c:pt>
                <c:pt idx="27">
                  <c:v>7.9651469811652879E-5</c:v>
                </c:pt>
                <c:pt idx="28">
                  <c:v>1.6044848250531605E-4</c:v>
                </c:pt>
                <c:pt idx="29">
                  <c:v>1.8022635062993806E-3</c:v>
                </c:pt>
                <c:pt idx="30">
                  <c:v>4.0806862972408997E-4</c:v>
                </c:pt>
                <c:pt idx="31">
                  <c:v>1.4273402994721533E-4</c:v>
                </c:pt>
                <c:pt idx="32">
                  <c:v>2.2683530382183116E-4</c:v>
                </c:pt>
                <c:pt idx="33">
                  <c:v>2.1427577570613609E-4</c:v>
                </c:pt>
                <c:pt idx="34">
                  <c:v>3.6160626836434869E-4</c:v>
                </c:pt>
                <c:pt idx="35">
                  <c:v>3.5935334872979214E-4</c:v>
                </c:pt>
                <c:pt idx="36">
                  <c:v>1.3910681955340979E-3</c:v>
                </c:pt>
                <c:pt idx="37">
                  <c:v>6.4857019751910562E-5</c:v>
                </c:pt>
                <c:pt idx="38">
                  <c:v>8.7197621152455194E-5</c:v>
                </c:pt>
                <c:pt idx="39">
                  <c:v>2.5503713127607324E-4</c:v>
                </c:pt>
                <c:pt idx="40">
                  <c:v>1.1483481575603558E-3</c:v>
                </c:pt>
                <c:pt idx="41">
                  <c:v>8.1645569620253172E-4</c:v>
                </c:pt>
                <c:pt idx="42">
                  <c:v>3.1175499724922059E-5</c:v>
                </c:pt>
                <c:pt idx="43">
                  <c:v>2.7095937770095073E-4</c:v>
                </c:pt>
                <c:pt idx="44">
                  <c:v>1.3095238095238095E-3</c:v>
                </c:pt>
                <c:pt idx="45">
                  <c:v>2.9350196249454865E-3</c:v>
                </c:pt>
                <c:pt idx="46">
                  <c:v>3.637725351735944E-4</c:v>
                </c:pt>
                <c:pt idx="47">
                  <c:v>4.0025323579065842E-4</c:v>
                </c:pt>
                <c:pt idx="48">
                  <c:v>1.8243911206974027E-4</c:v>
                </c:pt>
                <c:pt idx="49">
                  <c:v>9.080930046901507E-5</c:v>
                </c:pt>
              </c:numCache>
            </c:numRef>
          </c:yVal>
          <c:smooth val="0"/>
          <c:extLst>
            <c:ext xmlns:c16="http://schemas.microsoft.com/office/drawing/2014/chart" uri="{C3380CC4-5D6E-409C-BE32-E72D297353CC}">
              <c16:uniqueId val="{00000000-0A63-4767-9C21-45A979B722FE}"/>
            </c:ext>
          </c:extLst>
        </c:ser>
        <c:dLbls>
          <c:showLegendKey val="0"/>
          <c:showVal val="0"/>
          <c:showCatName val="0"/>
          <c:showSerName val="0"/>
          <c:showPercent val="0"/>
          <c:showBubbleSize val="0"/>
        </c:dLbls>
        <c:axId val="675364616"/>
        <c:axId val="675364264"/>
      </c:scatterChart>
      <c:valAx>
        <c:axId val="675364616"/>
        <c:scaling>
          <c:orientation val="minMax"/>
        </c:scaling>
        <c:delete val="1"/>
        <c:axPos val="b"/>
        <c:numFmt formatCode="General" sourceLinked="1"/>
        <c:majorTickMark val="none"/>
        <c:minorTickMark val="none"/>
        <c:tickLblPos val="nextTo"/>
        <c:crossAx val="675364264"/>
        <c:crosses val="autoZero"/>
        <c:crossBetween val="midCat"/>
      </c:valAx>
      <c:valAx>
        <c:axId val="675364264"/>
        <c:scaling>
          <c:orientation val="minMax"/>
        </c:scaling>
        <c:delete val="1"/>
        <c:axPos val="l"/>
        <c:numFmt formatCode="0.00000" sourceLinked="1"/>
        <c:majorTickMark val="none"/>
        <c:minorTickMark val="none"/>
        <c:tickLblPos val="nextTo"/>
        <c:crossAx val="67536461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Twitter</c:v>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Analysis!$L$262:$L$311</c:f>
              <c:numCache>
                <c:formatCode>General</c:formatCode>
                <c:ptCount val="50"/>
                <c:pt idx="0">
                  <c:v>2.1830143540669856E-2</c:v>
                </c:pt>
                <c:pt idx="1">
                  <c:v>4.8922800718132854E-2</c:v>
                </c:pt>
                <c:pt idx="2">
                  <c:v>5.9380838003736322E-2</c:v>
                </c:pt>
                <c:pt idx="3">
                  <c:v>3.9578005115089514E-2</c:v>
                </c:pt>
                <c:pt idx="4">
                  <c:v>0.24010821778829894</c:v>
                </c:pt>
                <c:pt idx="5">
                  <c:v>0.33663028649386084</c:v>
                </c:pt>
                <c:pt idx="6">
                  <c:v>2.1733090482511652E-2</c:v>
                </c:pt>
                <c:pt idx="7">
                  <c:v>5.1918322497939748E-2</c:v>
                </c:pt>
                <c:pt idx="8">
                  <c:v>4.4713790996129557E-2</c:v>
                </c:pt>
                <c:pt idx="9">
                  <c:v>6.6698966408268737E-2</c:v>
                </c:pt>
                <c:pt idx="10">
                  <c:v>1.4582957483913644E-2</c:v>
                </c:pt>
                <c:pt idx="11">
                  <c:v>7.8852562370530482E-2</c:v>
                </c:pt>
                <c:pt idx="12">
                  <c:v>0.1307583987125327</c:v>
                </c:pt>
                <c:pt idx="13">
                  <c:v>2.1591657944722255E-2</c:v>
                </c:pt>
                <c:pt idx="14">
                  <c:v>4.8526751098475061E-2</c:v>
                </c:pt>
                <c:pt idx="15">
                  <c:v>4.8629005616121573E-2</c:v>
                </c:pt>
                <c:pt idx="16">
                  <c:v>7.9565326005495873E-2</c:v>
                </c:pt>
                <c:pt idx="17">
                  <c:v>6.1903193941389531E-2</c:v>
                </c:pt>
                <c:pt idx="18">
                  <c:v>9.6917276557995119E-2</c:v>
                </c:pt>
                <c:pt idx="19">
                  <c:v>6.0589618375836499E-3</c:v>
                </c:pt>
                <c:pt idx="20">
                  <c:v>3.286495662014334E-2</c:v>
                </c:pt>
                <c:pt idx="21">
                  <c:v>1.206798508877235E-2</c:v>
                </c:pt>
                <c:pt idx="22">
                  <c:v>5.0450200858844718E-2</c:v>
                </c:pt>
                <c:pt idx="23">
                  <c:v>4.8869462337320889E-2</c:v>
                </c:pt>
                <c:pt idx="24">
                  <c:v>0.11649044704136524</c:v>
                </c:pt>
                <c:pt idx="25">
                  <c:v>8.3480900581836583E-3</c:v>
                </c:pt>
                <c:pt idx="26">
                  <c:v>0.4170767004341534</c:v>
                </c:pt>
                <c:pt idx="27">
                  <c:v>9.2852691625521303E-2</c:v>
                </c:pt>
                <c:pt idx="28">
                  <c:v>0.11955542204866326</c:v>
                </c:pt>
                <c:pt idx="29">
                  <c:v>3.2155886761503438E-2</c:v>
                </c:pt>
                <c:pt idx="30">
                  <c:v>0.19587628865979381</c:v>
                </c:pt>
                <c:pt idx="31">
                  <c:v>0.58363116511794144</c:v>
                </c:pt>
                <c:pt idx="32">
                  <c:v>9.5546558704453447E-3</c:v>
                </c:pt>
                <c:pt idx="33">
                  <c:v>2.2917584839136182E-2</c:v>
                </c:pt>
                <c:pt idx="34">
                  <c:v>7.8508290182540921E-2</c:v>
                </c:pt>
                <c:pt idx="35">
                  <c:v>1.9204474829086389E-2</c:v>
                </c:pt>
                <c:pt idx="36">
                  <c:v>3.7051737019051179E-2</c:v>
                </c:pt>
                <c:pt idx="37">
                  <c:v>9.6184504198108187E-3</c:v>
                </c:pt>
                <c:pt idx="38">
                  <c:v>9.8761183757742607E-2</c:v>
                </c:pt>
                <c:pt idx="39">
                  <c:v>9.4581083783243355E-2</c:v>
                </c:pt>
                <c:pt idx="40">
                  <c:v>9.5027849476973236E-2</c:v>
                </c:pt>
                <c:pt idx="41">
                  <c:v>7.655672448109184E-2</c:v>
                </c:pt>
                <c:pt idx="42">
                  <c:v>1.7283129955842552E-2</c:v>
                </c:pt>
                <c:pt idx="43">
                  <c:v>0.16484540448962304</c:v>
                </c:pt>
                <c:pt idx="44">
                  <c:v>3.3330229959966484E-2</c:v>
                </c:pt>
                <c:pt idx="45">
                  <c:v>3.1989125509741728E-2</c:v>
                </c:pt>
                <c:pt idx="46">
                  <c:v>0.1354031401251328</c:v>
                </c:pt>
                <c:pt idx="47">
                  <c:v>3.7600000000000001E-2</c:v>
                </c:pt>
                <c:pt idx="48">
                  <c:v>9.7900798811071887E-2</c:v>
                </c:pt>
                <c:pt idx="49">
                  <c:v>8.4102820064886452E-2</c:v>
                </c:pt>
              </c:numCache>
            </c:numRef>
          </c:xVal>
          <c:yVal>
            <c:numRef>
              <c:f>Analysis!$M$262:$M$311</c:f>
              <c:numCache>
                <c:formatCode>0.00000</c:formatCode>
                <c:ptCount val="50"/>
                <c:pt idx="0">
                  <c:v>3.1063098086124406E-4</c:v>
                </c:pt>
                <c:pt idx="1">
                  <c:v>4.4995511669658885E-4</c:v>
                </c:pt>
                <c:pt idx="2">
                  <c:v>3.6429143314651717E-4</c:v>
                </c:pt>
                <c:pt idx="3">
                  <c:v>1.1189258312020461E-4</c:v>
                </c:pt>
                <c:pt idx="4">
                  <c:v>1.046668921203923E-3</c:v>
                </c:pt>
                <c:pt idx="5">
                  <c:v>1.5893587994542974E-3</c:v>
                </c:pt>
                <c:pt idx="6">
                  <c:v>2.6425462291235761E-4</c:v>
                </c:pt>
                <c:pt idx="7">
                  <c:v>1.6298873729511949E-4</c:v>
                </c:pt>
                <c:pt idx="8">
                  <c:v>1.1102057445508251E-4</c:v>
                </c:pt>
                <c:pt idx="9">
                  <c:v>7.6146640826873385E-4</c:v>
                </c:pt>
                <c:pt idx="10">
                  <c:v>2.570810030669313E-4</c:v>
                </c:pt>
                <c:pt idx="11">
                  <c:v>3.2603800774565434E-4</c:v>
                </c:pt>
                <c:pt idx="12">
                  <c:v>3.9328102997384832E-4</c:v>
                </c:pt>
                <c:pt idx="13">
                  <c:v>3.1088886304609059E-4</c:v>
                </c:pt>
                <c:pt idx="14">
                  <c:v>5.970535021969501E-4</c:v>
                </c:pt>
                <c:pt idx="15">
                  <c:v>2.8377931945820946E-4</c:v>
                </c:pt>
                <c:pt idx="16">
                  <c:v>3.559830127404447E-4</c:v>
                </c:pt>
                <c:pt idx="17">
                  <c:v>1.7204478103391503E-4</c:v>
                </c:pt>
                <c:pt idx="18">
                  <c:v>1.1022399645154136E-3</c:v>
                </c:pt>
                <c:pt idx="19">
                  <c:v>1.7785012359076386E-4</c:v>
                </c:pt>
                <c:pt idx="20">
                  <c:v>3.8900414937759333E-4</c:v>
                </c:pt>
                <c:pt idx="21">
                  <c:v>3.2981613698110823E-4</c:v>
                </c:pt>
                <c:pt idx="22">
                  <c:v>1.5736251558387589E-4</c:v>
                </c:pt>
                <c:pt idx="23">
                  <c:v>8.0846588668331804E-5</c:v>
                </c:pt>
                <c:pt idx="24">
                  <c:v>1.3578185865331107E-3</c:v>
                </c:pt>
                <c:pt idx="25">
                  <c:v>6.8049582595497085E-5</c:v>
                </c:pt>
                <c:pt idx="26">
                  <c:v>1.8437047756874095E-3</c:v>
                </c:pt>
                <c:pt idx="27">
                  <c:v>2.0133263026700542E-4</c:v>
                </c:pt>
                <c:pt idx="28">
                  <c:v>5.0015019525383002E-4</c:v>
                </c:pt>
                <c:pt idx="29">
                  <c:v>2.1889759325772787E-4</c:v>
                </c:pt>
                <c:pt idx="30">
                  <c:v>5.1327045404694004E-4</c:v>
                </c:pt>
                <c:pt idx="31">
                  <c:v>7.9342387419585429E-4</c:v>
                </c:pt>
                <c:pt idx="32">
                  <c:v>2.0728744939271256E-4</c:v>
                </c:pt>
                <c:pt idx="33">
                  <c:v>1.1524900837373293E-4</c:v>
                </c:pt>
                <c:pt idx="34">
                  <c:v>1.0513102149694021E-4</c:v>
                </c:pt>
                <c:pt idx="35">
                  <c:v>1.4398176921483324E-4</c:v>
                </c:pt>
                <c:pt idx="36">
                  <c:v>1.6319574150168098E-4</c:v>
                </c:pt>
                <c:pt idx="37">
                  <c:v>1.9396322669784248E-4</c:v>
                </c:pt>
                <c:pt idx="38">
                  <c:v>4.4161504932323931E-4</c:v>
                </c:pt>
                <c:pt idx="39">
                  <c:v>8.3283343331333731E-4</c:v>
                </c:pt>
                <c:pt idx="40">
                  <c:v>3.4777883439750034E-4</c:v>
                </c:pt>
                <c:pt idx="41">
                  <c:v>1.2794995735001421E-4</c:v>
                </c:pt>
                <c:pt idx="42">
                  <c:v>2.6257062817530035E-4</c:v>
                </c:pt>
                <c:pt idx="43">
                  <c:v>6.3532401524777639E-4</c:v>
                </c:pt>
                <c:pt idx="44">
                  <c:v>1.0473885113117959E-4</c:v>
                </c:pt>
                <c:pt idx="45">
                  <c:v>4.8028998640688717E-4</c:v>
                </c:pt>
                <c:pt idx="46">
                  <c:v>2.8804155353559204E-4</c:v>
                </c:pt>
                <c:pt idx="47">
                  <c:v>9.723076923076924E-5</c:v>
                </c:pt>
                <c:pt idx="48">
                  <c:v>2.1982785311784009E-4</c:v>
                </c:pt>
                <c:pt idx="49">
                  <c:v>1.8891939106563515E-3</c:v>
                </c:pt>
              </c:numCache>
            </c:numRef>
          </c:yVal>
          <c:smooth val="0"/>
          <c:extLst>
            <c:ext xmlns:c16="http://schemas.microsoft.com/office/drawing/2014/chart" uri="{C3380CC4-5D6E-409C-BE32-E72D297353CC}">
              <c16:uniqueId val="{00000000-E07C-4D15-912A-D3344318CAEB}"/>
            </c:ext>
          </c:extLst>
        </c:ser>
        <c:dLbls>
          <c:showLegendKey val="0"/>
          <c:showVal val="0"/>
          <c:showCatName val="0"/>
          <c:showSerName val="0"/>
          <c:showPercent val="0"/>
          <c:showBubbleSize val="0"/>
        </c:dLbls>
        <c:axId val="675367432"/>
        <c:axId val="675368488"/>
      </c:scatterChart>
      <c:valAx>
        <c:axId val="675367432"/>
        <c:scaling>
          <c:orientation val="minMax"/>
        </c:scaling>
        <c:delete val="1"/>
        <c:axPos val="b"/>
        <c:numFmt formatCode="General" sourceLinked="1"/>
        <c:majorTickMark val="none"/>
        <c:minorTickMark val="none"/>
        <c:tickLblPos val="nextTo"/>
        <c:crossAx val="675368488"/>
        <c:crosses val="autoZero"/>
        <c:crossBetween val="midCat"/>
      </c:valAx>
      <c:valAx>
        <c:axId val="675368488"/>
        <c:scaling>
          <c:orientation val="minMax"/>
        </c:scaling>
        <c:delete val="1"/>
        <c:axPos val="l"/>
        <c:numFmt formatCode="0.00000" sourceLinked="1"/>
        <c:majorTickMark val="none"/>
        <c:minorTickMark val="none"/>
        <c:tickLblPos val="nextTo"/>
        <c:crossAx val="67536743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Youtube</c:v>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Analysis!$O$262:$O$311</c:f>
              <c:numCache>
                <c:formatCode>General</c:formatCode>
                <c:ptCount val="50"/>
                <c:pt idx="0">
                  <c:v>5.004727592840142E-2</c:v>
                </c:pt>
                <c:pt idx="1">
                  <c:v>5.6448950719170006E-2</c:v>
                </c:pt>
                <c:pt idx="2">
                  <c:v>1.6575494591370872E-2</c:v>
                </c:pt>
                <c:pt idx="3">
                  <c:v>0.17274256870443072</c:v>
                </c:pt>
                <c:pt idx="4">
                  <c:v>4.7904191616766467E-3</c:v>
                </c:pt>
                <c:pt idx="5">
                  <c:v>5.8589343772808708E-2</c:v>
                </c:pt>
                <c:pt idx="6">
                  <c:v>7.866825876237972E-3</c:v>
                </c:pt>
                <c:pt idx="7">
                  <c:v>3.0394677151066082E-2</c:v>
                </c:pt>
                <c:pt idx="8">
                  <c:v>3.42775529635801E-2</c:v>
                </c:pt>
                <c:pt idx="9">
                  <c:v>9.3170217937292386E-3</c:v>
                </c:pt>
                <c:pt idx="10">
                  <c:v>0.1749819233550253</c:v>
                </c:pt>
                <c:pt idx="11">
                  <c:v>2.1491782553729456E-2</c:v>
                </c:pt>
                <c:pt idx="12">
                  <c:v>1.2815451425794893E-2</c:v>
                </c:pt>
                <c:pt idx="13">
                  <c:v>5.756761031156097E-2</c:v>
                </c:pt>
                <c:pt idx="14">
                  <c:v>0.13790740921992758</c:v>
                </c:pt>
                <c:pt idx="15">
                  <c:v>2.2601984564498346E-2</c:v>
                </c:pt>
                <c:pt idx="16">
                  <c:v>3.1324743461152688E-2</c:v>
                </c:pt>
                <c:pt idx="17">
                  <c:v>5.2047434262299533E-2</c:v>
                </c:pt>
                <c:pt idx="18">
                  <c:v>1.1034433182373661E-2</c:v>
                </c:pt>
                <c:pt idx="19">
                  <c:v>6.1406110946306734E-2</c:v>
                </c:pt>
                <c:pt idx="20">
                  <c:v>3.8514473951400015E-2</c:v>
                </c:pt>
                <c:pt idx="21">
                  <c:v>3.8891151941341677E-2</c:v>
                </c:pt>
                <c:pt idx="22">
                  <c:v>9.1649942224654862E-2</c:v>
                </c:pt>
                <c:pt idx="23">
                  <c:v>4.8980472542884887E-2</c:v>
                </c:pt>
                <c:pt idx="24">
                  <c:v>1.242569168193805E-2</c:v>
                </c:pt>
                <c:pt idx="25">
                  <c:v>3.4137712535642621E-2</c:v>
                </c:pt>
                <c:pt idx="26">
                  <c:v>1.1054588143220506E-2</c:v>
                </c:pt>
                <c:pt idx="27">
                  <c:v>1.5785522788203752E-2</c:v>
                </c:pt>
                <c:pt idx="28">
                  <c:v>2.0259090358771541E-2</c:v>
                </c:pt>
                <c:pt idx="29">
                  <c:v>0.13423767132965947</c:v>
                </c:pt>
                <c:pt idx="30">
                  <c:v>3.7439583281160004E-2</c:v>
                </c:pt>
                <c:pt idx="31">
                  <c:v>5.922233300099701E-2</c:v>
                </c:pt>
                <c:pt idx="32">
                  <c:v>3.2568268571987864E-2</c:v>
                </c:pt>
                <c:pt idx="33">
                  <c:v>0.15133030499675534</c:v>
                </c:pt>
                <c:pt idx="34">
                  <c:v>3.2068910657060384E-2</c:v>
                </c:pt>
                <c:pt idx="35">
                  <c:v>8.4439753347036271E-3</c:v>
                </c:pt>
                <c:pt idx="36">
                  <c:v>6.9690536457908056E-2</c:v>
                </c:pt>
                <c:pt idx="37">
                  <c:v>7.227343885893199E-2</c:v>
                </c:pt>
                <c:pt idx="38">
                  <c:v>2.723476211216725E-2</c:v>
                </c:pt>
                <c:pt idx="39">
                  <c:v>1.6458514861070771E-2</c:v>
                </c:pt>
                <c:pt idx="40">
                  <c:v>0.14565580251251867</c:v>
                </c:pt>
                <c:pt idx="41">
                  <c:v>4.4579760341889894E-2</c:v>
                </c:pt>
                <c:pt idx="42">
                  <c:v>2.2034996759559299E-2</c:v>
                </c:pt>
                <c:pt idx="43">
                  <c:v>0.12254994050973762</c:v>
                </c:pt>
                <c:pt idx="44">
                  <c:v>1.5605039701425244E-2</c:v>
                </c:pt>
                <c:pt idx="45">
                  <c:v>2.5080789080210292E-2</c:v>
                </c:pt>
                <c:pt idx="46">
                  <c:v>0.12114975159687721</c:v>
                </c:pt>
                <c:pt idx="47">
                  <c:v>0.11372950819672131</c:v>
                </c:pt>
                <c:pt idx="48">
                  <c:v>0.13724970163108341</c:v>
                </c:pt>
                <c:pt idx="49">
                  <c:v>9.7749301790701487E-3</c:v>
                </c:pt>
              </c:numCache>
            </c:numRef>
          </c:xVal>
          <c:yVal>
            <c:numRef>
              <c:f>Analysis!$P$262:$P$311</c:f>
              <c:numCache>
                <c:formatCode>0.00000</c:formatCode>
                <c:ptCount val="50"/>
                <c:pt idx="0">
                  <c:v>1.3400280395161555E-4</c:v>
                </c:pt>
                <c:pt idx="1">
                  <c:v>1.4902145720348974E-4</c:v>
                </c:pt>
                <c:pt idx="2">
                  <c:v>1.4354460576646239E-4</c:v>
                </c:pt>
                <c:pt idx="3">
                  <c:v>1.4694335389792486E-3</c:v>
                </c:pt>
                <c:pt idx="4">
                  <c:v>2.9008649367930805E-4</c:v>
                </c:pt>
                <c:pt idx="5">
                  <c:v>1.9109548138809634E-4</c:v>
                </c:pt>
                <c:pt idx="6">
                  <c:v>1.6014609819484441E-4</c:v>
                </c:pt>
                <c:pt idx="7">
                  <c:v>2.0867987297746861E-4</c:v>
                </c:pt>
                <c:pt idx="8">
                  <c:v>2.0709354915496311E-4</c:v>
                </c:pt>
                <c:pt idx="9">
                  <c:v>8.1827756623187227E-5</c:v>
                </c:pt>
                <c:pt idx="10">
                  <c:v>7.8380332610267537E-4</c:v>
                </c:pt>
                <c:pt idx="11">
                  <c:v>6.0196440727414179E-4</c:v>
                </c:pt>
                <c:pt idx="12">
                  <c:v>2.3778432384827963E-4</c:v>
                </c:pt>
                <c:pt idx="13">
                  <c:v>3.052348568717381E-4</c:v>
                </c:pt>
                <c:pt idx="14">
                  <c:v>8.7990603895468341E-4</c:v>
                </c:pt>
                <c:pt idx="15">
                  <c:v>6.4314590224182283E-4</c:v>
                </c:pt>
                <c:pt idx="16">
                  <c:v>2.0908880487616698E-4</c:v>
                </c:pt>
                <c:pt idx="17">
                  <c:v>1.9972320968223388E-4</c:v>
                </c:pt>
                <c:pt idx="18">
                  <c:v>3.3426784558982105E-4</c:v>
                </c:pt>
                <c:pt idx="19">
                  <c:v>2.2693562741026401E-4</c:v>
                </c:pt>
                <c:pt idx="20">
                  <c:v>1.2206403285124434E-4</c:v>
                </c:pt>
                <c:pt idx="21">
                  <c:v>4.2664494136311984E-5</c:v>
                </c:pt>
                <c:pt idx="22">
                  <c:v>3.6976220884266862E-4</c:v>
                </c:pt>
                <c:pt idx="23">
                  <c:v>8.5985543208544606E-4</c:v>
                </c:pt>
                <c:pt idx="24">
                  <c:v>2.0918070889018012E-4</c:v>
                </c:pt>
                <c:pt idx="25">
                  <c:v>2.3497729432886262E-4</c:v>
                </c:pt>
                <c:pt idx="26">
                  <c:v>6.4811191547642344E-5</c:v>
                </c:pt>
                <c:pt idx="27">
                  <c:v>1.1646112600536193E-4</c:v>
                </c:pt>
                <c:pt idx="28">
                  <c:v>1.6324306872755155E-4</c:v>
                </c:pt>
                <c:pt idx="29">
                  <c:v>2.0418256323300835E-4</c:v>
                </c:pt>
                <c:pt idx="30">
                  <c:v>1.1219353384588417E-4</c:v>
                </c:pt>
                <c:pt idx="31">
                  <c:v>5.5367231638418074E-4</c:v>
                </c:pt>
                <c:pt idx="32">
                  <c:v>8.0503083096799459E-5</c:v>
                </c:pt>
                <c:pt idx="33">
                  <c:v>6.0739779364049314E-4</c:v>
                </c:pt>
                <c:pt idx="34">
                  <c:v>8.4547376076729019E-5</c:v>
                </c:pt>
                <c:pt idx="35">
                  <c:v>5.2663740903283152E-4</c:v>
                </c:pt>
                <c:pt idx="36">
                  <c:v>3.686617130725892E-4</c:v>
                </c:pt>
                <c:pt idx="37">
                  <c:v>3.9485127848321445E-4</c:v>
                </c:pt>
                <c:pt idx="38">
                  <c:v>1.6858394609413032E-4</c:v>
                </c:pt>
                <c:pt idx="39">
                  <c:v>3.0335301900797111E-4</c:v>
                </c:pt>
                <c:pt idx="40">
                  <c:v>5.3676535184046391E-4</c:v>
                </c:pt>
                <c:pt idx="41">
                  <c:v>2.4133404094857686E-4</c:v>
                </c:pt>
                <c:pt idx="42">
                  <c:v>9.3224986290443198E-5</c:v>
                </c:pt>
                <c:pt idx="43">
                  <c:v>2.9619888534034695E-4</c:v>
                </c:pt>
                <c:pt idx="44">
                  <c:v>1.6256293364727101E-4</c:v>
                </c:pt>
                <c:pt idx="45">
                  <c:v>3.1543915497033717E-4</c:v>
                </c:pt>
                <c:pt idx="46">
                  <c:v>2.1930447125621008E-4</c:v>
                </c:pt>
                <c:pt idx="47">
                  <c:v>2.34192037470726E-4</c:v>
                </c:pt>
                <c:pt idx="48">
                  <c:v>6.9088980241347299E-4</c:v>
                </c:pt>
                <c:pt idx="49">
                  <c:v>5.5938886150813205E-4</c:v>
                </c:pt>
              </c:numCache>
            </c:numRef>
          </c:yVal>
          <c:smooth val="0"/>
          <c:extLst>
            <c:ext xmlns:c16="http://schemas.microsoft.com/office/drawing/2014/chart" uri="{C3380CC4-5D6E-409C-BE32-E72D297353CC}">
              <c16:uniqueId val="{00000000-45FD-4D60-818B-286E97C79F7D}"/>
            </c:ext>
          </c:extLst>
        </c:ser>
        <c:dLbls>
          <c:showLegendKey val="0"/>
          <c:showVal val="0"/>
          <c:showCatName val="0"/>
          <c:showSerName val="0"/>
          <c:showPercent val="0"/>
          <c:showBubbleSize val="0"/>
        </c:dLbls>
        <c:axId val="675373768"/>
        <c:axId val="675371304"/>
      </c:scatterChart>
      <c:valAx>
        <c:axId val="675373768"/>
        <c:scaling>
          <c:orientation val="minMax"/>
        </c:scaling>
        <c:delete val="1"/>
        <c:axPos val="b"/>
        <c:numFmt formatCode="General" sourceLinked="1"/>
        <c:majorTickMark val="none"/>
        <c:minorTickMark val="none"/>
        <c:tickLblPos val="nextTo"/>
        <c:crossAx val="675371304"/>
        <c:crosses val="autoZero"/>
        <c:crossBetween val="midCat"/>
      </c:valAx>
      <c:valAx>
        <c:axId val="675371304"/>
        <c:scaling>
          <c:orientation val="minMax"/>
        </c:scaling>
        <c:delete val="1"/>
        <c:axPos val="l"/>
        <c:numFmt formatCode="0.00000" sourceLinked="1"/>
        <c:majorTickMark val="none"/>
        <c:minorTickMark val="none"/>
        <c:tickLblPos val="nextTo"/>
        <c:crossAx val="67537376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Tesla.xlsx]Analysis!PivotTable10</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CD2C5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50800" cap="rnd">
            <a:solidFill>
              <a:srgbClr val="FFC000"/>
            </a:solidFill>
            <a:round/>
          </a:ln>
          <a:effectLst/>
        </c:spPr>
        <c:marker>
          <c:symbol val="circle"/>
          <c:size val="6"/>
          <c:spPr>
            <a:solidFill>
              <a:schemeClr val="bg1"/>
            </a:solid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Analysis!$D$18</c:f>
              <c:strCache>
                <c:ptCount val="1"/>
                <c:pt idx="0">
                  <c:v>Average of Clicks</c:v>
                </c:pt>
              </c:strCache>
            </c:strRef>
          </c:tx>
          <c:spPr>
            <a:solidFill>
              <a:srgbClr val="CD2C58"/>
            </a:solidFill>
            <a:ln>
              <a:noFill/>
            </a:ln>
            <a:effectLst/>
          </c:spPr>
          <c:invertIfNegative val="0"/>
          <c:cat>
            <c:strRef>
              <c:f>Analysis!$C$19:$C$24</c:f>
              <c:strCache>
                <c:ptCount val="6"/>
                <c:pt idx="0">
                  <c:v>#AnytimeIsTeslaTime</c:v>
                </c:pt>
                <c:pt idx="1">
                  <c:v>#BetterWithTesla</c:v>
                </c:pt>
                <c:pt idx="2">
                  <c:v>#EVRevolution</c:v>
                </c:pt>
                <c:pt idx="3">
                  <c:v>#FutureOfDriving</c:v>
                </c:pt>
                <c:pt idx="4">
                  <c:v>#SmoothLikeNitroTesla</c:v>
                </c:pt>
                <c:pt idx="5">
                  <c:v>#TeslaCoInnovation</c:v>
                </c:pt>
              </c:strCache>
            </c:strRef>
          </c:cat>
          <c:val>
            <c:numRef>
              <c:f>Analysis!$D$19:$D$24</c:f>
              <c:numCache>
                <c:formatCode>0</c:formatCode>
                <c:ptCount val="6"/>
                <c:pt idx="0">
                  <c:v>219</c:v>
                </c:pt>
                <c:pt idx="1">
                  <c:v>116.5</c:v>
                </c:pt>
                <c:pt idx="2">
                  <c:v>145.03571428571428</c:v>
                </c:pt>
                <c:pt idx="3">
                  <c:v>158.41379310344828</c:v>
                </c:pt>
                <c:pt idx="4">
                  <c:v>24.5</c:v>
                </c:pt>
                <c:pt idx="5">
                  <c:v>136.41379310344828</c:v>
                </c:pt>
              </c:numCache>
            </c:numRef>
          </c:val>
          <c:extLst>
            <c:ext xmlns:c16="http://schemas.microsoft.com/office/drawing/2014/chart" uri="{C3380CC4-5D6E-409C-BE32-E72D297353CC}">
              <c16:uniqueId val="{00000000-AB22-473E-99AA-FAFEECC5CF1B}"/>
            </c:ext>
          </c:extLst>
        </c:ser>
        <c:dLbls>
          <c:showLegendKey val="0"/>
          <c:showVal val="0"/>
          <c:showCatName val="0"/>
          <c:showSerName val="0"/>
          <c:showPercent val="0"/>
          <c:showBubbleSize val="0"/>
        </c:dLbls>
        <c:gapWidth val="120"/>
        <c:overlap val="-27"/>
        <c:axId val="777984200"/>
        <c:axId val="777984552"/>
      </c:barChart>
      <c:lineChart>
        <c:grouping val="standard"/>
        <c:varyColors val="0"/>
        <c:ser>
          <c:idx val="1"/>
          <c:order val="1"/>
          <c:tx>
            <c:strRef>
              <c:f>Analysis!$E$18</c:f>
              <c:strCache>
                <c:ptCount val="1"/>
                <c:pt idx="0">
                  <c:v>Sum of Total_Engagement</c:v>
                </c:pt>
              </c:strCache>
            </c:strRef>
          </c:tx>
          <c:spPr>
            <a:ln w="50800" cap="rnd">
              <a:solidFill>
                <a:srgbClr val="FFC000"/>
              </a:solidFill>
              <a:round/>
            </a:ln>
            <a:effectLst/>
          </c:spPr>
          <c:marker>
            <c:symbol val="circle"/>
            <c:size val="6"/>
            <c:spPr>
              <a:solidFill>
                <a:schemeClr val="bg1"/>
              </a:solidFill>
              <a:ln w="9525">
                <a:noFill/>
              </a:ln>
              <a:effectLst/>
            </c:spPr>
          </c:marker>
          <c:cat>
            <c:strRef>
              <c:f>Analysis!$C$19:$C$24</c:f>
              <c:strCache>
                <c:ptCount val="6"/>
                <c:pt idx="0">
                  <c:v>#AnytimeIsTeslaTime</c:v>
                </c:pt>
                <c:pt idx="1">
                  <c:v>#BetterWithTesla</c:v>
                </c:pt>
                <c:pt idx="2">
                  <c:v>#EVRevolution</c:v>
                </c:pt>
                <c:pt idx="3">
                  <c:v>#FutureOfDriving</c:v>
                </c:pt>
                <c:pt idx="4">
                  <c:v>#SmoothLikeNitroTesla</c:v>
                </c:pt>
                <c:pt idx="5">
                  <c:v>#TeslaCoInnovation</c:v>
                </c:pt>
              </c:strCache>
            </c:strRef>
          </c:cat>
          <c:val>
            <c:numRef>
              <c:f>Analysis!$E$19:$E$24</c:f>
              <c:numCache>
                <c:formatCode>General</c:formatCode>
                <c:ptCount val="6"/>
                <c:pt idx="0">
                  <c:v>5618</c:v>
                </c:pt>
                <c:pt idx="1">
                  <c:v>8185</c:v>
                </c:pt>
                <c:pt idx="2">
                  <c:v>106803</c:v>
                </c:pt>
                <c:pt idx="3">
                  <c:v>110364</c:v>
                </c:pt>
                <c:pt idx="4">
                  <c:v>5684</c:v>
                </c:pt>
                <c:pt idx="5">
                  <c:v>97887</c:v>
                </c:pt>
              </c:numCache>
            </c:numRef>
          </c:val>
          <c:smooth val="0"/>
          <c:extLst>
            <c:ext xmlns:c16="http://schemas.microsoft.com/office/drawing/2014/chart" uri="{C3380CC4-5D6E-409C-BE32-E72D297353CC}">
              <c16:uniqueId val="{00000001-AB22-473E-99AA-FAFEECC5CF1B}"/>
            </c:ext>
          </c:extLst>
        </c:ser>
        <c:dLbls>
          <c:showLegendKey val="0"/>
          <c:showVal val="0"/>
          <c:showCatName val="0"/>
          <c:showSerName val="0"/>
          <c:showPercent val="0"/>
          <c:showBubbleSize val="0"/>
        </c:dLbls>
        <c:marker val="1"/>
        <c:smooth val="0"/>
        <c:axId val="777988776"/>
        <c:axId val="777988072"/>
      </c:lineChart>
      <c:catAx>
        <c:axId val="777984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2">
                    <a:lumMod val="95000"/>
                  </a:schemeClr>
                </a:solidFill>
                <a:latin typeface="+mn-lt"/>
                <a:ea typeface="+mn-ea"/>
                <a:cs typeface="+mn-cs"/>
              </a:defRPr>
            </a:pPr>
            <a:endParaRPr lang="en-US"/>
          </a:p>
        </c:txPr>
        <c:crossAx val="777984552"/>
        <c:crosses val="autoZero"/>
        <c:auto val="1"/>
        <c:lblAlgn val="ctr"/>
        <c:lblOffset val="100"/>
        <c:noMultiLvlLbl val="0"/>
      </c:catAx>
      <c:valAx>
        <c:axId val="77798455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bg2">
                        <a:lumMod val="95000"/>
                      </a:schemeClr>
                    </a:solidFill>
                    <a:latin typeface="+mn-lt"/>
                    <a:ea typeface="+mn-ea"/>
                    <a:cs typeface="+mn-cs"/>
                  </a:defRPr>
                </a:pPr>
                <a:r>
                  <a:rPr lang="en-IN">
                    <a:solidFill>
                      <a:schemeClr val="bg2">
                        <a:lumMod val="95000"/>
                      </a:schemeClr>
                    </a:solidFill>
                  </a:rPr>
                  <a:t>Clicks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bg2">
                      <a:lumMod val="9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2">
                    <a:lumMod val="95000"/>
                  </a:schemeClr>
                </a:solidFill>
                <a:latin typeface="+mn-lt"/>
                <a:ea typeface="+mn-ea"/>
                <a:cs typeface="+mn-cs"/>
              </a:defRPr>
            </a:pPr>
            <a:endParaRPr lang="en-US"/>
          </a:p>
        </c:txPr>
        <c:crossAx val="777984200"/>
        <c:crosses val="autoZero"/>
        <c:crossBetween val="between"/>
      </c:valAx>
      <c:valAx>
        <c:axId val="777988072"/>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bg2">
                        <a:lumMod val="95000"/>
                      </a:schemeClr>
                    </a:solidFill>
                    <a:latin typeface="+mn-lt"/>
                    <a:ea typeface="+mn-ea"/>
                    <a:cs typeface="+mn-cs"/>
                  </a:defRPr>
                </a:pPr>
                <a:r>
                  <a:rPr lang="en-IN">
                    <a:solidFill>
                      <a:schemeClr val="bg2">
                        <a:lumMod val="95000"/>
                      </a:schemeClr>
                    </a:solidFill>
                  </a:rPr>
                  <a:t>Engagement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bg2">
                      <a:lumMod val="9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2">
                    <a:lumMod val="95000"/>
                  </a:schemeClr>
                </a:solidFill>
                <a:latin typeface="+mn-lt"/>
                <a:ea typeface="+mn-ea"/>
                <a:cs typeface="+mn-cs"/>
              </a:defRPr>
            </a:pPr>
            <a:endParaRPr lang="en-US"/>
          </a:p>
        </c:txPr>
        <c:crossAx val="777988776"/>
        <c:crosses val="max"/>
        <c:crossBetween val="between"/>
      </c:valAx>
      <c:catAx>
        <c:axId val="777988776"/>
        <c:scaling>
          <c:orientation val="minMax"/>
        </c:scaling>
        <c:delete val="1"/>
        <c:axPos val="b"/>
        <c:numFmt formatCode="General" sourceLinked="1"/>
        <c:majorTickMark val="out"/>
        <c:minorTickMark val="none"/>
        <c:tickLblPos val="nextTo"/>
        <c:crossAx val="777988072"/>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bg2">
                  <a:lumMod val="9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Analysis!$S$262:$S$311</c:f>
              <c:numCache>
                <c:formatCode>General</c:formatCode>
                <c:ptCount val="50"/>
                <c:pt idx="0">
                  <c:v>0.10031809542424271</c:v>
                </c:pt>
                <c:pt idx="1">
                  <c:v>9.6415074772907977E-2</c:v>
                </c:pt>
                <c:pt idx="2">
                  <c:v>5.1505973374560393E-2</c:v>
                </c:pt>
                <c:pt idx="3">
                  <c:v>8.0215580490081859E-2</c:v>
                </c:pt>
                <c:pt idx="4">
                  <c:v>7.0115133914194869E-2</c:v>
                </c:pt>
                <c:pt idx="5">
                  <c:v>0.12039754138870988</c:v>
                </c:pt>
                <c:pt idx="6">
                  <c:v>5.4002626823870949E-2</c:v>
                </c:pt>
                <c:pt idx="7">
                  <c:v>4.124805036361337E-2</c:v>
                </c:pt>
                <c:pt idx="8">
                  <c:v>3.8647107708953743E-2</c:v>
                </c:pt>
                <c:pt idx="9">
                  <c:v>2.4296891126023432E-2</c:v>
                </c:pt>
                <c:pt idx="10">
                  <c:v>6.5619384032487904E-2</c:v>
                </c:pt>
                <c:pt idx="11">
                  <c:v>4.557499255429464E-2</c:v>
                </c:pt>
                <c:pt idx="12">
                  <c:v>5.5104997972241075E-2</c:v>
                </c:pt>
                <c:pt idx="13">
                  <c:v>4.4817619513121652E-2</c:v>
                </c:pt>
                <c:pt idx="14">
                  <c:v>7.2912142774128719E-2</c:v>
                </c:pt>
                <c:pt idx="15">
                  <c:v>2.9006683927786579E-2</c:v>
                </c:pt>
                <c:pt idx="16">
                  <c:v>0.22047832293806482</c:v>
                </c:pt>
                <c:pt idx="17">
                  <c:v>6.7202586348810642E-2</c:v>
                </c:pt>
                <c:pt idx="18">
                  <c:v>4.9750653900793425E-2</c:v>
                </c:pt>
                <c:pt idx="19">
                  <c:v>4.9420658808200152E-2</c:v>
                </c:pt>
                <c:pt idx="20">
                  <c:v>2.6221839773266017E-2</c:v>
                </c:pt>
                <c:pt idx="21">
                  <c:v>3.2084378969564654E-2</c:v>
                </c:pt>
                <c:pt idx="22">
                  <c:v>9.2958445496133441E-2</c:v>
                </c:pt>
                <c:pt idx="23">
                  <c:v>3.1195233254535343E-2</c:v>
                </c:pt>
                <c:pt idx="24">
                  <c:v>3.7018500144756543E-2</c:v>
                </c:pt>
                <c:pt idx="25">
                  <c:v>0.28169985142020787</c:v>
                </c:pt>
                <c:pt idx="26">
                  <c:v>0.13699329550593639</c:v>
                </c:pt>
                <c:pt idx="27">
                  <c:v>6.394428880754785E-2</c:v>
                </c:pt>
                <c:pt idx="28">
                  <c:v>7.4849773259009614E-2</c:v>
                </c:pt>
                <c:pt idx="29">
                  <c:v>0.10597304507187028</c:v>
                </c:pt>
                <c:pt idx="30">
                  <c:v>0.18316593476215257</c:v>
                </c:pt>
                <c:pt idx="31">
                  <c:v>0.17889790677583073</c:v>
                </c:pt>
                <c:pt idx="32">
                  <c:v>4.5968610933463924E-2</c:v>
                </c:pt>
                <c:pt idx="33">
                  <c:v>6.0644822239139612E-2</c:v>
                </c:pt>
                <c:pt idx="34">
                  <c:v>4.3957903738141881E-2</c:v>
                </c:pt>
                <c:pt idx="35">
                  <c:v>5.0033172682383921E-2</c:v>
                </c:pt>
                <c:pt idx="36">
                  <c:v>0.18808923378891915</c:v>
                </c:pt>
                <c:pt idx="37">
                  <c:v>4.1797668766912349E-2</c:v>
                </c:pt>
                <c:pt idx="38">
                  <c:v>5.9468991717570308E-2</c:v>
                </c:pt>
                <c:pt idx="39">
                  <c:v>4.2097199899042891E-2</c:v>
                </c:pt>
                <c:pt idx="40">
                  <c:v>8.8520383370933112E-2</c:v>
                </c:pt>
                <c:pt idx="41">
                  <c:v>7.10055581699503E-2</c:v>
                </c:pt>
                <c:pt idx="42">
                  <c:v>1.9422518794348947E-2</c:v>
                </c:pt>
                <c:pt idx="43">
                  <c:v>9.3537275166673664E-2</c:v>
                </c:pt>
                <c:pt idx="44">
                  <c:v>7.6466517714659149E-2</c:v>
                </c:pt>
                <c:pt idx="45">
                  <c:v>3.7764640904599023E-2</c:v>
                </c:pt>
                <c:pt idx="46">
                  <c:v>0.12064142122474558</c:v>
                </c:pt>
                <c:pt idx="47">
                  <c:v>0.12574308005146745</c:v>
                </c:pt>
                <c:pt idx="48">
                  <c:v>7.5535287510752974E-2</c:v>
                </c:pt>
                <c:pt idx="49">
                  <c:v>4.9721533362235684E-2</c:v>
                </c:pt>
              </c:numCache>
            </c:numRef>
          </c:xVal>
          <c:yVal>
            <c:numRef>
              <c:f>Analysis!$T$262:$T$311</c:f>
              <c:numCache>
                <c:formatCode>0.00000</c:formatCode>
                <c:ptCount val="50"/>
                <c:pt idx="0">
                  <c:v>5.8260092654376159E-4</c:v>
                </c:pt>
                <c:pt idx="1">
                  <c:v>4.5259158224820361E-4</c:v>
                </c:pt>
                <c:pt idx="2">
                  <c:v>2.2468779729344215E-4</c:v>
                </c:pt>
                <c:pt idx="3">
                  <c:v>5.6560108352739918E-4</c:v>
                </c:pt>
                <c:pt idx="4">
                  <c:v>6.0527836376210507E-4</c:v>
                </c:pt>
                <c:pt idx="5">
                  <c:v>5.5361775619630496E-4</c:v>
                </c:pt>
                <c:pt idx="6">
                  <c:v>2.3023759517626669E-4</c:v>
                </c:pt>
                <c:pt idx="7">
                  <c:v>2.8198864764045537E-4</c:v>
                </c:pt>
                <c:pt idx="8">
                  <c:v>5.4483592586118906E-4</c:v>
                </c:pt>
                <c:pt idx="9">
                  <c:v>3.0826656528304592E-4</c:v>
                </c:pt>
                <c:pt idx="10">
                  <c:v>3.329289824689556E-4</c:v>
                </c:pt>
                <c:pt idx="11">
                  <c:v>4.1048821238453756E-4</c:v>
                </c:pt>
                <c:pt idx="12">
                  <c:v>2.9900260202694808E-4</c:v>
                </c:pt>
                <c:pt idx="13">
                  <c:v>2.6706844916199354E-4</c:v>
                </c:pt>
                <c:pt idx="14">
                  <c:v>4.6534045675520247E-4</c:v>
                </c:pt>
                <c:pt idx="15">
                  <c:v>3.1893491551140941E-4</c:v>
                </c:pt>
                <c:pt idx="16">
                  <c:v>8.4065982095974626E-4</c:v>
                </c:pt>
                <c:pt idx="17">
                  <c:v>3.1106953521111227E-4</c:v>
                </c:pt>
                <c:pt idx="18">
                  <c:v>4.0701828869745563E-4</c:v>
                </c:pt>
                <c:pt idx="19">
                  <c:v>2.9547815853362075E-4</c:v>
                </c:pt>
                <c:pt idx="20">
                  <c:v>1.9624851411474665E-4</c:v>
                </c:pt>
                <c:pt idx="21">
                  <c:v>2.4152861205589693E-4</c:v>
                </c:pt>
                <c:pt idx="22">
                  <c:v>3.4485247138082455E-4</c:v>
                </c:pt>
                <c:pt idx="23">
                  <c:v>3.1610580094989837E-4</c:v>
                </c:pt>
                <c:pt idx="24">
                  <c:v>4.8815773546703799E-4</c:v>
                </c:pt>
                <c:pt idx="25">
                  <c:v>8.4423489876021449E-4</c:v>
                </c:pt>
                <c:pt idx="26">
                  <c:v>5.4924930118903576E-4</c:v>
                </c:pt>
                <c:pt idx="27">
                  <c:v>1.9975913459476454E-4</c:v>
                </c:pt>
                <c:pt idx="28">
                  <c:v>3.1463860986352693E-4</c:v>
                </c:pt>
                <c:pt idx="29">
                  <c:v>5.669670470183156E-4</c:v>
                </c:pt>
                <c:pt idx="30">
                  <c:v>2.8911107803191349E-4</c:v>
                </c:pt>
                <c:pt idx="31">
                  <c:v>4.8665732116156028E-4</c:v>
                </c:pt>
                <c:pt idx="32">
                  <c:v>1.5934036561498463E-4</c:v>
                </c:pt>
                <c:pt idx="33">
                  <c:v>2.8149933180694037E-4</c:v>
                </c:pt>
                <c:pt idx="34">
                  <c:v>2.1527739216543835E-4</c:v>
                </c:pt>
                <c:pt idx="35">
                  <c:v>3.1143257077419835E-4</c:v>
                </c:pt>
                <c:pt idx="36">
                  <c:v>5.661969495869923E-4</c:v>
                </c:pt>
                <c:pt idx="37">
                  <c:v>1.9363481527399158E-4</c:v>
                </c:pt>
                <c:pt idx="38">
                  <c:v>2.6020307040186709E-4</c:v>
                </c:pt>
                <c:pt idx="39">
                  <c:v>4.0315061443191975E-4</c:v>
                </c:pt>
                <c:pt idx="40">
                  <c:v>6.1721143266948346E-4</c:v>
                </c:pt>
                <c:pt idx="41">
                  <c:v>3.3885146435889794E-4</c:v>
                </c:pt>
                <c:pt idx="42">
                  <c:v>1.9602959158080863E-4</c:v>
                </c:pt>
                <c:pt idx="43">
                  <c:v>4.0142616183176303E-4</c:v>
                </c:pt>
                <c:pt idx="44">
                  <c:v>4.0728330549319626E-4</c:v>
                </c:pt>
                <c:pt idx="45">
                  <c:v>9.7927283972882575E-4</c:v>
                </c:pt>
                <c:pt idx="46">
                  <c:v>3.0031932253103168E-4</c:v>
                </c:pt>
                <c:pt idx="47">
                  <c:v>4.5232157902058164E-4</c:v>
                </c:pt>
                <c:pt idx="48">
                  <c:v>3.0215182846855262E-4</c:v>
                </c:pt>
                <c:pt idx="49">
                  <c:v>6.5509093313813175E-4</c:v>
                </c:pt>
              </c:numCache>
            </c:numRef>
          </c:yVal>
          <c:smooth val="0"/>
          <c:extLst>
            <c:ext xmlns:c16="http://schemas.microsoft.com/office/drawing/2014/chart" uri="{C3380CC4-5D6E-409C-BE32-E72D297353CC}">
              <c16:uniqueId val="{00000000-EB19-420B-9C14-FCD9DBBFEF1D}"/>
            </c:ext>
          </c:extLst>
        </c:ser>
        <c:dLbls>
          <c:showLegendKey val="0"/>
          <c:showVal val="0"/>
          <c:showCatName val="0"/>
          <c:showSerName val="0"/>
          <c:showPercent val="0"/>
          <c:showBubbleSize val="0"/>
        </c:dLbls>
        <c:axId val="743366728"/>
        <c:axId val="743368840"/>
      </c:scatterChart>
      <c:valAx>
        <c:axId val="743366728"/>
        <c:scaling>
          <c:orientation val="minMax"/>
        </c:scaling>
        <c:delete val="1"/>
        <c:axPos val="b"/>
        <c:numFmt formatCode="General" sourceLinked="1"/>
        <c:majorTickMark val="none"/>
        <c:minorTickMark val="none"/>
        <c:tickLblPos val="nextTo"/>
        <c:crossAx val="743368840"/>
        <c:crosses val="autoZero"/>
        <c:crossBetween val="midCat"/>
      </c:valAx>
      <c:valAx>
        <c:axId val="743368840"/>
        <c:scaling>
          <c:orientation val="minMax"/>
        </c:scaling>
        <c:delete val="1"/>
        <c:axPos val="l"/>
        <c:numFmt formatCode="0.00000" sourceLinked="1"/>
        <c:majorTickMark val="none"/>
        <c:minorTickMark val="none"/>
        <c:tickLblPos val="nextTo"/>
        <c:crossAx val="74336672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Tesla.xlsx]Analysis!PivotTable22</c:name>
    <c:fmtId val="3"/>
  </c:pivotSource>
  <c:chart>
    <c:autoTitleDeleted val="1"/>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41275" cap="rnd">
            <a:solidFill>
              <a:srgbClr val="CD2C58"/>
            </a:solidFill>
            <a:round/>
          </a:ln>
          <a:effectLst/>
        </c:spPr>
        <c:marker>
          <c:symbol val="circle"/>
          <c:size val="7"/>
          <c:spPr>
            <a:solidFill>
              <a:srgbClr val="FFC000"/>
            </a:solid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41275" cap="rnd">
            <a:solidFill>
              <a:srgbClr val="CD2C58"/>
            </a:solidFill>
            <a:round/>
          </a:ln>
          <a:effectLst/>
        </c:spPr>
        <c:marker>
          <c:symbol val="circle"/>
          <c:size val="7"/>
          <c:spPr>
            <a:solidFill>
              <a:srgbClr val="FFC000"/>
            </a:solidFill>
            <a:ln w="9525">
              <a:noFill/>
            </a:ln>
            <a:effectLst/>
          </c:spPr>
        </c:marker>
      </c:pivotFmt>
    </c:pivotFmts>
    <c:plotArea>
      <c:layout>
        <c:manualLayout>
          <c:layoutTarget val="inner"/>
          <c:xMode val="edge"/>
          <c:yMode val="edge"/>
          <c:x val="6.1719150968160025E-2"/>
          <c:y val="3.2756631767097769E-2"/>
          <c:w val="0.91779276242784513"/>
          <c:h val="0.84766102818424449"/>
        </c:manualLayout>
      </c:layout>
      <c:lineChart>
        <c:grouping val="stacked"/>
        <c:varyColors val="0"/>
        <c:ser>
          <c:idx val="0"/>
          <c:order val="0"/>
          <c:tx>
            <c:strRef>
              <c:f>Analysis!$C$90</c:f>
              <c:strCache>
                <c:ptCount val="1"/>
                <c:pt idx="0">
                  <c:v>Total</c:v>
                </c:pt>
              </c:strCache>
            </c:strRef>
          </c:tx>
          <c:spPr>
            <a:ln w="41275" cap="rnd">
              <a:solidFill>
                <a:srgbClr val="CD2C58"/>
              </a:solidFill>
              <a:round/>
            </a:ln>
            <a:effectLst/>
          </c:spPr>
          <c:marker>
            <c:symbol val="circle"/>
            <c:size val="7"/>
            <c:spPr>
              <a:solidFill>
                <a:srgbClr val="FFC000"/>
              </a:solidFill>
              <a:ln w="9525">
                <a:noFill/>
              </a:ln>
              <a:effectLst/>
            </c:spPr>
          </c:marker>
          <c:cat>
            <c:strRef>
              <c:f>Analysis!$B$91:$B$140</c:f>
              <c:strCache>
                <c:ptCount val="5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strCache>
            </c:strRef>
          </c:cat>
          <c:val>
            <c:numRef>
              <c:f>Analysis!$C$91:$C$140</c:f>
              <c:numCache>
                <c:formatCode>#,##0</c:formatCode>
                <c:ptCount val="50"/>
                <c:pt idx="0">
                  <c:v>0.52413328767227374</c:v>
                </c:pt>
                <c:pt idx="1">
                  <c:v>3.2116285717467505</c:v>
                </c:pt>
                <c:pt idx="2">
                  <c:v>1.7703288565423712</c:v>
                </c:pt>
                <c:pt idx="3">
                  <c:v>2.1539547236408083</c:v>
                </c:pt>
                <c:pt idx="4">
                  <c:v>8.3656458417793491</c:v>
                </c:pt>
                <c:pt idx="5">
                  <c:v>0.48730426833547841</c:v>
                </c:pt>
                <c:pt idx="6">
                  <c:v>3.354756000370938</c:v>
                </c:pt>
                <c:pt idx="7">
                  <c:v>1.4396670468483048</c:v>
                </c:pt>
                <c:pt idx="8">
                  <c:v>1.1264037579886488</c:v>
                </c:pt>
                <c:pt idx="9">
                  <c:v>3.4929537061935236</c:v>
                </c:pt>
                <c:pt idx="10">
                  <c:v>9.5189305206985528E-2</c:v>
                </c:pt>
                <c:pt idx="11">
                  <c:v>1.7243765019743567</c:v>
                </c:pt>
                <c:pt idx="12">
                  <c:v>1.6984381219344982</c:v>
                </c:pt>
                <c:pt idx="13">
                  <c:v>1.0351721516541914</c:v>
                </c:pt>
                <c:pt idx="14">
                  <c:v>1.5924402104376347</c:v>
                </c:pt>
                <c:pt idx="15">
                  <c:v>2.6433035599960624</c:v>
                </c:pt>
                <c:pt idx="16">
                  <c:v>1.0229450897212946</c:v>
                </c:pt>
                <c:pt idx="17">
                  <c:v>2.3676743778790517</c:v>
                </c:pt>
                <c:pt idx="18">
                  <c:v>2.9681908380916227</c:v>
                </c:pt>
                <c:pt idx="19">
                  <c:v>1.5608475520006173</c:v>
                </c:pt>
                <c:pt idx="20">
                  <c:v>0.67365296552308895</c:v>
                </c:pt>
                <c:pt idx="21">
                  <c:v>2.7659642344448279</c:v>
                </c:pt>
                <c:pt idx="22">
                  <c:v>0.90723511832010506</c:v>
                </c:pt>
                <c:pt idx="23">
                  <c:v>3.480443232894086</c:v>
                </c:pt>
                <c:pt idx="24">
                  <c:v>3.3262180995025212</c:v>
                </c:pt>
                <c:pt idx="25">
                  <c:v>3.6499095817240104E-2</c:v>
                </c:pt>
                <c:pt idx="26">
                  <c:v>2.5210126764684961</c:v>
                </c:pt>
                <c:pt idx="27">
                  <c:v>1.2578968951130547</c:v>
                </c:pt>
                <c:pt idx="28">
                  <c:v>12.845364570690702</c:v>
                </c:pt>
                <c:pt idx="29">
                  <c:v>1.2332893303266004</c:v>
                </c:pt>
                <c:pt idx="30">
                  <c:v>8.4599797680967068</c:v>
                </c:pt>
                <c:pt idx="31">
                  <c:v>3.3448272236163898</c:v>
                </c:pt>
                <c:pt idx="32">
                  <c:v>2.0480670523061217</c:v>
                </c:pt>
                <c:pt idx="33">
                  <c:v>6.8368426929055008</c:v>
                </c:pt>
                <c:pt idx="34">
                  <c:v>1.4298525398669575</c:v>
                </c:pt>
                <c:pt idx="35">
                  <c:v>1.0414563333288709</c:v>
                </c:pt>
                <c:pt idx="36">
                  <c:v>1.102751659414378</c:v>
                </c:pt>
                <c:pt idx="37">
                  <c:v>2.3171033185299232</c:v>
                </c:pt>
                <c:pt idx="38">
                  <c:v>2.8109609177466908</c:v>
                </c:pt>
                <c:pt idx="39">
                  <c:v>2.2696731435390327</c:v>
                </c:pt>
                <c:pt idx="40">
                  <c:v>0.81105866227128331</c:v>
                </c:pt>
                <c:pt idx="41">
                  <c:v>12.399620310073963</c:v>
                </c:pt>
                <c:pt idx="42">
                  <c:v>15.378172307137868</c:v>
                </c:pt>
                <c:pt idx="43">
                  <c:v>0.47959118746478369</c:v>
                </c:pt>
                <c:pt idx="44">
                  <c:v>1.547221108535999</c:v>
                </c:pt>
                <c:pt idx="45">
                  <c:v>4.7308842714211172</c:v>
                </c:pt>
                <c:pt idx="46">
                  <c:v>-0.41101434036561585</c:v>
                </c:pt>
                <c:pt idx="47">
                  <c:v>2.0649559566949938</c:v>
                </c:pt>
                <c:pt idx="48">
                  <c:v>6.3117584337711676</c:v>
                </c:pt>
                <c:pt idx="49">
                  <c:v>1.3945809262878415</c:v>
                </c:pt>
              </c:numCache>
            </c:numRef>
          </c:val>
          <c:smooth val="0"/>
          <c:extLst>
            <c:ext xmlns:c16="http://schemas.microsoft.com/office/drawing/2014/chart" uri="{C3380CC4-5D6E-409C-BE32-E72D297353CC}">
              <c16:uniqueId val="{00000000-AF57-4662-83C4-355D5F8C9509}"/>
            </c:ext>
          </c:extLst>
        </c:ser>
        <c:dLbls>
          <c:showLegendKey val="0"/>
          <c:showVal val="0"/>
          <c:showCatName val="0"/>
          <c:showSerName val="0"/>
          <c:showPercent val="0"/>
          <c:showBubbleSize val="0"/>
        </c:dLbls>
        <c:marker val="1"/>
        <c:smooth val="0"/>
        <c:axId val="602188112"/>
        <c:axId val="602182592"/>
      </c:lineChart>
      <c:catAx>
        <c:axId val="602188112"/>
        <c:scaling>
          <c:orientation val="minMax"/>
        </c:scaling>
        <c:delete val="1"/>
        <c:axPos val="b"/>
        <c:title>
          <c:tx>
            <c:rich>
              <a:bodyPr rot="0" spcFirstLastPara="1" vertOverflow="ellipsis" vert="horz" wrap="square" anchor="ctr" anchorCtr="1"/>
              <a:lstStyle/>
              <a:p>
                <a:pPr>
                  <a:defRPr sz="1000" b="1" i="0" u="none" strike="noStrike" kern="1200" baseline="0">
                    <a:solidFill>
                      <a:schemeClr val="bg1"/>
                    </a:solidFill>
                    <a:latin typeface="+mn-lt"/>
                    <a:ea typeface="+mn-ea"/>
                    <a:cs typeface="+mn-cs"/>
                  </a:defRPr>
                </a:pPr>
                <a:r>
                  <a:rPr lang="en-IN" b="1">
                    <a:solidFill>
                      <a:schemeClr val="bg1"/>
                    </a:solidFill>
                  </a:rPr>
                  <a:t>WEEKS NUMBER -------&gt;</a:t>
                </a:r>
              </a:p>
            </c:rich>
          </c:tx>
          <c:layout>
            <c:manualLayout>
              <c:xMode val="edge"/>
              <c:yMode val="edge"/>
              <c:x val="0.4197629891289677"/>
              <c:y val="0.87186204025319247"/>
            </c:manualLayout>
          </c:layout>
          <c:overlay val="0"/>
          <c:spPr>
            <a:noFill/>
            <a:ln>
              <a:noFill/>
            </a:ln>
            <a:effectLst/>
          </c:spPr>
          <c:txPr>
            <a:bodyPr rot="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title>
        <c:numFmt formatCode="General" sourceLinked="1"/>
        <c:majorTickMark val="out"/>
        <c:minorTickMark val="none"/>
        <c:tickLblPos val="nextTo"/>
        <c:crossAx val="602182592"/>
        <c:crosses val="autoZero"/>
        <c:auto val="1"/>
        <c:lblAlgn val="ctr"/>
        <c:lblOffset val="100"/>
        <c:noMultiLvlLbl val="0"/>
      </c:catAx>
      <c:valAx>
        <c:axId val="602182592"/>
        <c:scaling>
          <c:orientation val="minMax"/>
        </c:scaling>
        <c:delete val="0"/>
        <c:axPos val="l"/>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02188112"/>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Tesla.xlsx]Analysis!PivotTable13</c:name>
    <c:fmtId val="5"/>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CD2C58"/>
          </a:solidFill>
          <a:ln>
            <a:noFill/>
          </a:ln>
          <a:effectLst/>
        </c:spPr>
        <c:marker>
          <c:symbol val="none"/>
        </c:marke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9676433406784452E-2"/>
          <c:y val="0"/>
          <c:w val="0.94064713318643112"/>
          <c:h val="0.81978885892500297"/>
        </c:manualLayout>
      </c:layout>
      <c:barChart>
        <c:barDir val="col"/>
        <c:grouping val="clustered"/>
        <c:varyColors val="0"/>
        <c:ser>
          <c:idx val="0"/>
          <c:order val="0"/>
          <c:tx>
            <c:strRef>
              <c:f>Analysis!$C$54</c:f>
              <c:strCache>
                <c:ptCount val="1"/>
                <c:pt idx="0">
                  <c:v>Sum of Likes</c:v>
                </c:pt>
              </c:strCache>
            </c:strRef>
          </c:tx>
          <c:spPr>
            <a:solidFill>
              <a:srgbClr val="CD2C58"/>
            </a:solidFill>
            <a:ln>
              <a:noFill/>
            </a:ln>
            <a:effectLst/>
          </c:spPr>
          <c:invertIfNegative val="0"/>
          <c:cat>
            <c:strRef>
              <c:f>Analysis!$B$55:$B$58</c:f>
              <c:strCache>
                <c:ptCount val="4"/>
                <c:pt idx="0">
                  <c:v>Facebook</c:v>
                </c:pt>
                <c:pt idx="1">
                  <c:v>Instagram</c:v>
                </c:pt>
                <c:pt idx="2">
                  <c:v>Twitter</c:v>
                </c:pt>
                <c:pt idx="3">
                  <c:v>YouTube</c:v>
                </c:pt>
              </c:strCache>
            </c:strRef>
          </c:cat>
          <c:val>
            <c:numRef>
              <c:f>Analysis!$C$55:$C$58</c:f>
              <c:numCache>
                <c:formatCode>0</c:formatCode>
                <c:ptCount val="4"/>
                <c:pt idx="0">
                  <c:v>242761</c:v>
                </c:pt>
                <c:pt idx="1">
                  <c:v>204284</c:v>
                </c:pt>
                <c:pt idx="2">
                  <c:v>201397</c:v>
                </c:pt>
                <c:pt idx="3">
                  <c:v>171549</c:v>
                </c:pt>
              </c:numCache>
            </c:numRef>
          </c:val>
          <c:extLst>
            <c:ext xmlns:c16="http://schemas.microsoft.com/office/drawing/2014/chart" uri="{C3380CC4-5D6E-409C-BE32-E72D297353CC}">
              <c16:uniqueId val="{00000000-5A1D-4E11-9407-66B31D2753CC}"/>
            </c:ext>
          </c:extLst>
        </c:ser>
        <c:ser>
          <c:idx val="1"/>
          <c:order val="1"/>
          <c:tx>
            <c:strRef>
              <c:f>Analysis!$D$54</c:f>
              <c:strCache>
                <c:ptCount val="1"/>
                <c:pt idx="0">
                  <c:v>Sum of Shares</c:v>
                </c:pt>
              </c:strCache>
            </c:strRef>
          </c:tx>
          <c:spPr>
            <a:solidFill>
              <a:srgbClr val="FFC000"/>
            </a:solidFill>
            <a:ln>
              <a:noFill/>
            </a:ln>
            <a:effectLst/>
          </c:spPr>
          <c:invertIfNegative val="0"/>
          <c:cat>
            <c:strRef>
              <c:f>Analysis!$B$55:$B$58</c:f>
              <c:strCache>
                <c:ptCount val="4"/>
                <c:pt idx="0">
                  <c:v>Facebook</c:v>
                </c:pt>
                <c:pt idx="1">
                  <c:v>Instagram</c:v>
                </c:pt>
                <c:pt idx="2">
                  <c:v>Twitter</c:v>
                </c:pt>
                <c:pt idx="3">
                  <c:v>YouTube</c:v>
                </c:pt>
              </c:strCache>
            </c:strRef>
          </c:cat>
          <c:val>
            <c:numRef>
              <c:f>Analysis!$D$55:$D$58</c:f>
              <c:numCache>
                <c:formatCode>0</c:formatCode>
                <c:ptCount val="4"/>
                <c:pt idx="0">
                  <c:v>39181</c:v>
                </c:pt>
                <c:pt idx="1">
                  <c:v>41444</c:v>
                </c:pt>
                <c:pt idx="2">
                  <c:v>33728</c:v>
                </c:pt>
                <c:pt idx="3">
                  <c:v>28572</c:v>
                </c:pt>
              </c:numCache>
            </c:numRef>
          </c:val>
          <c:extLst>
            <c:ext xmlns:c16="http://schemas.microsoft.com/office/drawing/2014/chart" uri="{C3380CC4-5D6E-409C-BE32-E72D297353CC}">
              <c16:uniqueId val="{00000001-5A1D-4E11-9407-66B31D2753CC}"/>
            </c:ext>
          </c:extLst>
        </c:ser>
        <c:ser>
          <c:idx val="2"/>
          <c:order val="2"/>
          <c:tx>
            <c:strRef>
              <c:f>Analysis!$E$54</c:f>
              <c:strCache>
                <c:ptCount val="1"/>
                <c:pt idx="0">
                  <c:v>Sum of Comments</c:v>
                </c:pt>
              </c:strCache>
            </c:strRef>
          </c:tx>
          <c:spPr>
            <a:solidFill>
              <a:srgbClr val="00B0F0"/>
            </a:solidFill>
            <a:ln>
              <a:noFill/>
            </a:ln>
            <a:effectLst/>
          </c:spPr>
          <c:invertIfNegative val="0"/>
          <c:cat>
            <c:strRef>
              <c:f>Analysis!$B$55:$B$58</c:f>
              <c:strCache>
                <c:ptCount val="4"/>
                <c:pt idx="0">
                  <c:v>Facebook</c:v>
                </c:pt>
                <c:pt idx="1">
                  <c:v>Instagram</c:v>
                </c:pt>
                <c:pt idx="2">
                  <c:v>Twitter</c:v>
                </c:pt>
                <c:pt idx="3">
                  <c:v>YouTube</c:v>
                </c:pt>
              </c:strCache>
            </c:strRef>
          </c:cat>
          <c:val>
            <c:numRef>
              <c:f>Analysis!$E$55:$E$58</c:f>
              <c:numCache>
                <c:formatCode>0</c:formatCode>
                <c:ptCount val="4"/>
                <c:pt idx="0">
                  <c:v>23300</c:v>
                </c:pt>
                <c:pt idx="1">
                  <c:v>17851</c:v>
                </c:pt>
                <c:pt idx="2">
                  <c:v>20880</c:v>
                </c:pt>
                <c:pt idx="3">
                  <c:v>12820</c:v>
                </c:pt>
              </c:numCache>
            </c:numRef>
          </c:val>
          <c:extLst>
            <c:ext xmlns:c16="http://schemas.microsoft.com/office/drawing/2014/chart" uri="{C3380CC4-5D6E-409C-BE32-E72D297353CC}">
              <c16:uniqueId val="{00000002-5A1D-4E11-9407-66B31D2753CC}"/>
            </c:ext>
          </c:extLst>
        </c:ser>
        <c:dLbls>
          <c:showLegendKey val="0"/>
          <c:showVal val="0"/>
          <c:showCatName val="0"/>
          <c:showSerName val="0"/>
          <c:showPercent val="0"/>
          <c:showBubbleSize val="0"/>
        </c:dLbls>
        <c:gapWidth val="70"/>
        <c:overlap val="-27"/>
        <c:axId val="937239368"/>
        <c:axId val="937239720"/>
      </c:barChart>
      <c:catAx>
        <c:axId val="93723936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937239720"/>
        <c:crosses val="autoZero"/>
        <c:auto val="1"/>
        <c:lblAlgn val="ctr"/>
        <c:lblOffset val="100"/>
        <c:noMultiLvlLbl val="0"/>
      </c:catAx>
      <c:valAx>
        <c:axId val="937239720"/>
        <c:scaling>
          <c:orientation val="minMax"/>
        </c:scaling>
        <c:delete val="1"/>
        <c:axPos val="l"/>
        <c:numFmt formatCode="0" sourceLinked="1"/>
        <c:majorTickMark val="none"/>
        <c:minorTickMark val="none"/>
        <c:tickLblPos val="nextTo"/>
        <c:crossAx val="9372393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Tesla.xlsx]Analysis!PivotTable23</c:name>
    <c:fmtId val="7"/>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CD2C5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rgbClr val="FFC000"/>
            </a:solidFill>
            <a:round/>
          </a:ln>
          <a:effectLst/>
        </c:spPr>
        <c:marker>
          <c:symbol val="diamond"/>
          <c:size val="6"/>
          <c:spPr>
            <a:solidFill>
              <a:schemeClr val="bg1"/>
            </a:solid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Analysis!$C$147</c:f>
              <c:strCache>
                <c:ptCount val="1"/>
                <c:pt idx="0">
                  <c:v>Sum of Engagement_Rate</c:v>
                </c:pt>
              </c:strCache>
            </c:strRef>
          </c:tx>
          <c:spPr>
            <a:solidFill>
              <a:srgbClr val="CD2C58"/>
            </a:solidFill>
            <a:ln>
              <a:noFill/>
            </a:ln>
            <a:effectLst/>
          </c:spPr>
          <c:invertIfNegative val="0"/>
          <c:cat>
            <c:strRef>
              <c:f>Analysis!$B$148:$B$151</c:f>
              <c:strCache>
                <c:ptCount val="4"/>
                <c:pt idx="0">
                  <c:v>Facebook</c:v>
                </c:pt>
                <c:pt idx="1">
                  <c:v>Instagram</c:v>
                </c:pt>
                <c:pt idx="2">
                  <c:v>Twitter</c:v>
                </c:pt>
                <c:pt idx="3">
                  <c:v>YouTube</c:v>
                </c:pt>
              </c:strCache>
            </c:strRef>
          </c:cat>
          <c:val>
            <c:numRef>
              <c:f>Analysis!$C$148:$C$151</c:f>
              <c:numCache>
                <c:formatCode>0.000</c:formatCode>
                <c:ptCount val="4"/>
                <c:pt idx="0">
                  <c:v>282.43</c:v>
                </c:pt>
                <c:pt idx="1">
                  <c:v>285.78000000000003</c:v>
                </c:pt>
                <c:pt idx="2">
                  <c:v>282.79000000000002</c:v>
                </c:pt>
                <c:pt idx="3">
                  <c:v>277.94</c:v>
                </c:pt>
              </c:numCache>
            </c:numRef>
          </c:val>
          <c:extLst>
            <c:ext xmlns:c16="http://schemas.microsoft.com/office/drawing/2014/chart" uri="{C3380CC4-5D6E-409C-BE32-E72D297353CC}">
              <c16:uniqueId val="{00000000-ADD9-43E9-B027-A3460B82390C}"/>
            </c:ext>
          </c:extLst>
        </c:ser>
        <c:dLbls>
          <c:showLegendKey val="0"/>
          <c:showVal val="0"/>
          <c:showCatName val="0"/>
          <c:showSerName val="0"/>
          <c:showPercent val="0"/>
          <c:showBubbleSize val="0"/>
        </c:dLbls>
        <c:gapWidth val="219"/>
        <c:overlap val="-27"/>
        <c:axId val="602199152"/>
        <c:axId val="602199888"/>
      </c:barChart>
      <c:lineChart>
        <c:grouping val="standard"/>
        <c:varyColors val="0"/>
        <c:ser>
          <c:idx val="1"/>
          <c:order val="1"/>
          <c:tx>
            <c:strRef>
              <c:f>Analysis!$D$147</c:f>
              <c:strCache>
                <c:ptCount val="1"/>
                <c:pt idx="0">
                  <c:v>Sum of Ad_Spend</c:v>
                </c:pt>
              </c:strCache>
            </c:strRef>
          </c:tx>
          <c:spPr>
            <a:ln w="28575" cap="rnd">
              <a:solidFill>
                <a:srgbClr val="FFC000"/>
              </a:solidFill>
              <a:round/>
            </a:ln>
            <a:effectLst/>
          </c:spPr>
          <c:marker>
            <c:symbol val="diamond"/>
            <c:size val="6"/>
            <c:spPr>
              <a:solidFill>
                <a:schemeClr val="bg1"/>
              </a:solidFill>
              <a:ln w="9525">
                <a:noFill/>
              </a:ln>
              <a:effectLst/>
            </c:spPr>
          </c:marker>
          <c:cat>
            <c:strRef>
              <c:f>Analysis!$B$148:$B$151</c:f>
              <c:strCache>
                <c:ptCount val="4"/>
                <c:pt idx="0">
                  <c:v>Facebook</c:v>
                </c:pt>
                <c:pt idx="1">
                  <c:v>Instagram</c:v>
                </c:pt>
                <c:pt idx="2">
                  <c:v>Twitter</c:v>
                </c:pt>
                <c:pt idx="3">
                  <c:v>YouTube</c:v>
                </c:pt>
              </c:strCache>
            </c:strRef>
          </c:cat>
          <c:val>
            <c:numRef>
              <c:f>Analysis!$D$148:$D$151</c:f>
              <c:numCache>
                <c:formatCode>[$$-409]#,##0</c:formatCode>
                <c:ptCount val="4"/>
                <c:pt idx="0">
                  <c:v>1379539</c:v>
                </c:pt>
                <c:pt idx="1">
                  <c:v>1164373</c:v>
                </c:pt>
                <c:pt idx="2">
                  <c:v>1060357</c:v>
                </c:pt>
                <c:pt idx="3">
                  <c:v>1228647</c:v>
                </c:pt>
              </c:numCache>
            </c:numRef>
          </c:val>
          <c:smooth val="0"/>
          <c:extLst>
            <c:ext xmlns:c16="http://schemas.microsoft.com/office/drawing/2014/chart" uri="{C3380CC4-5D6E-409C-BE32-E72D297353CC}">
              <c16:uniqueId val="{00000001-ADD9-43E9-B027-A3460B82390C}"/>
            </c:ext>
          </c:extLst>
        </c:ser>
        <c:dLbls>
          <c:showLegendKey val="0"/>
          <c:showVal val="0"/>
          <c:showCatName val="0"/>
          <c:showSerName val="0"/>
          <c:showPercent val="0"/>
          <c:showBubbleSize val="0"/>
        </c:dLbls>
        <c:marker val="1"/>
        <c:smooth val="0"/>
        <c:axId val="602212032"/>
        <c:axId val="602217552"/>
      </c:lineChart>
      <c:catAx>
        <c:axId val="6021991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02199888"/>
        <c:crosses val="autoZero"/>
        <c:auto val="1"/>
        <c:lblAlgn val="ctr"/>
        <c:lblOffset val="100"/>
        <c:noMultiLvlLbl val="0"/>
      </c:catAx>
      <c:valAx>
        <c:axId val="602199888"/>
        <c:scaling>
          <c:orientation val="minMax"/>
        </c:scaling>
        <c:delete val="0"/>
        <c:axPos val="l"/>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02199152"/>
        <c:crosses val="autoZero"/>
        <c:crossBetween val="between"/>
      </c:valAx>
      <c:valAx>
        <c:axId val="602217552"/>
        <c:scaling>
          <c:orientation val="minMax"/>
        </c:scaling>
        <c:delete val="0"/>
        <c:axPos val="r"/>
        <c:numFmt formatCode="[$$-409]#,##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02212032"/>
        <c:crosses val="max"/>
        <c:crossBetween val="between"/>
      </c:valAx>
      <c:catAx>
        <c:axId val="602212032"/>
        <c:scaling>
          <c:orientation val="minMax"/>
        </c:scaling>
        <c:delete val="1"/>
        <c:axPos val="b"/>
        <c:numFmt formatCode="General" sourceLinked="1"/>
        <c:majorTickMark val="out"/>
        <c:minorTickMark val="none"/>
        <c:tickLblPos val="nextTo"/>
        <c:crossAx val="602217552"/>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Tesla.xlsx]Analysis!PivotTable24</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CD2C5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8100" cap="rnd">
            <a:solidFill>
              <a:srgbClr val="FFC000"/>
            </a:solidFill>
            <a:round/>
          </a:ln>
          <a:effectLst/>
        </c:spPr>
        <c:marker>
          <c:symbol val="circle"/>
          <c:size val="7"/>
          <c:spPr>
            <a:solidFill>
              <a:schemeClr val="bg1"/>
            </a:solid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64838145231846"/>
          <c:y val="5.0925925925925923E-2"/>
          <c:w val="0.77893525809273845"/>
          <c:h val="0.60147382618839307"/>
        </c:manualLayout>
      </c:layout>
      <c:barChart>
        <c:barDir val="col"/>
        <c:grouping val="clustered"/>
        <c:varyColors val="0"/>
        <c:ser>
          <c:idx val="0"/>
          <c:order val="0"/>
          <c:tx>
            <c:strRef>
              <c:f>Analysis!$C$158</c:f>
              <c:strCache>
                <c:ptCount val="1"/>
                <c:pt idx="0">
                  <c:v>Average of Engagement_rate</c:v>
                </c:pt>
              </c:strCache>
            </c:strRef>
          </c:tx>
          <c:spPr>
            <a:solidFill>
              <a:srgbClr val="CD2C58"/>
            </a:solidFill>
            <a:ln>
              <a:noFill/>
            </a:ln>
            <a:effectLst/>
          </c:spPr>
          <c:invertIfNegative val="0"/>
          <c:cat>
            <c:strRef>
              <c:f>Analysis!$B$159:$B$164</c:f>
              <c:strCache>
                <c:ptCount val="6"/>
                <c:pt idx="0">
                  <c:v>#BetterWithTesla</c:v>
                </c:pt>
                <c:pt idx="1">
                  <c:v>#AnytimeIsTeslaTime</c:v>
                </c:pt>
                <c:pt idx="2">
                  <c:v>#FutureOfDriving</c:v>
                </c:pt>
                <c:pt idx="3">
                  <c:v>#EVRevolution</c:v>
                </c:pt>
                <c:pt idx="4">
                  <c:v>#TeslaCoInnovation</c:v>
                </c:pt>
                <c:pt idx="5">
                  <c:v>#SmoothLikeNitroTesla</c:v>
                </c:pt>
              </c:strCache>
            </c:strRef>
          </c:cat>
          <c:val>
            <c:numRef>
              <c:f>Analysis!$C$159:$C$164</c:f>
              <c:numCache>
                <c:formatCode>0.00%</c:formatCode>
                <c:ptCount val="6"/>
                <c:pt idx="0">
                  <c:v>9.9357075338062401E-2</c:v>
                </c:pt>
                <c:pt idx="1">
                  <c:v>0.10994737304811847</c:v>
                </c:pt>
                <c:pt idx="2">
                  <c:v>0.11424805036682933</c:v>
                </c:pt>
                <c:pt idx="3">
                  <c:v>0.12145133616783972</c:v>
                </c:pt>
                <c:pt idx="4">
                  <c:v>0.12889893462121699</c:v>
                </c:pt>
                <c:pt idx="5">
                  <c:v>0.13357644934787313</c:v>
                </c:pt>
              </c:numCache>
            </c:numRef>
          </c:val>
          <c:extLst>
            <c:ext xmlns:c16="http://schemas.microsoft.com/office/drawing/2014/chart" uri="{C3380CC4-5D6E-409C-BE32-E72D297353CC}">
              <c16:uniqueId val="{00000000-1342-433C-ABC2-41875AF2EC47}"/>
            </c:ext>
          </c:extLst>
        </c:ser>
        <c:dLbls>
          <c:showLegendKey val="0"/>
          <c:showVal val="0"/>
          <c:showCatName val="0"/>
          <c:showSerName val="0"/>
          <c:showPercent val="0"/>
          <c:showBubbleSize val="0"/>
        </c:dLbls>
        <c:gapWidth val="70"/>
        <c:overlap val="-27"/>
        <c:axId val="268817312"/>
        <c:axId val="268820992"/>
      </c:barChart>
      <c:lineChart>
        <c:grouping val="standard"/>
        <c:varyColors val="0"/>
        <c:ser>
          <c:idx val="1"/>
          <c:order val="1"/>
          <c:tx>
            <c:strRef>
              <c:f>Analysis!$D$158</c:f>
              <c:strCache>
                <c:ptCount val="1"/>
                <c:pt idx="0">
                  <c:v>Average of Impressions</c:v>
                </c:pt>
              </c:strCache>
            </c:strRef>
          </c:tx>
          <c:spPr>
            <a:ln w="38100" cap="rnd">
              <a:solidFill>
                <a:srgbClr val="FFC000"/>
              </a:solidFill>
              <a:round/>
            </a:ln>
            <a:effectLst/>
          </c:spPr>
          <c:marker>
            <c:symbol val="circle"/>
            <c:size val="7"/>
            <c:spPr>
              <a:solidFill>
                <a:schemeClr val="bg1"/>
              </a:solidFill>
              <a:ln w="9525">
                <a:noFill/>
              </a:ln>
              <a:effectLst/>
            </c:spPr>
          </c:marker>
          <c:cat>
            <c:strRef>
              <c:f>Analysis!$B$159:$B$164</c:f>
              <c:strCache>
                <c:ptCount val="6"/>
                <c:pt idx="0">
                  <c:v>#BetterWithTesla</c:v>
                </c:pt>
                <c:pt idx="1">
                  <c:v>#AnytimeIsTeslaTime</c:v>
                </c:pt>
                <c:pt idx="2">
                  <c:v>#FutureOfDriving</c:v>
                </c:pt>
                <c:pt idx="3">
                  <c:v>#EVRevolution</c:v>
                </c:pt>
                <c:pt idx="4">
                  <c:v>#TeslaCoInnovation</c:v>
                </c:pt>
                <c:pt idx="5">
                  <c:v>#SmoothLikeNitroTesla</c:v>
                </c:pt>
              </c:strCache>
            </c:strRef>
          </c:cat>
          <c:val>
            <c:numRef>
              <c:f>Analysis!$D$159:$D$164</c:f>
              <c:numCache>
                <c:formatCode>0</c:formatCode>
                <c:ptCount val="6"/>
                <c:pt idx="0">
                  <c:v>42540</c:v>
                </c:pt>
                <c:pt idx="1">
                  <c:v>19003.333333333332</c:v>
                </c:pt>
                <c:pt idx="2">
                  <c:v>41040.931034482761</c:v>
                </c:pt>
                <c:pt idx="3">
                  <c:v>37743.535714285717</c:v>
                </c:pt>
                <c:pt idx="4">
                  <c:v>37579.241379310348</c:v>
                </c:pt>
                <c:pt idx="5">
                  <c:v>21862</c:v>
                </c:pt>
              </c:numCache>
            </c:numRef>
          </c:val>
          <c:smooth val="0"/>
          <c:extLst>
            <c:ext xmlns:c16="http://schemas.microsoft.com/office/drawing/2014/chart" uri="{C3380CC4-5D6E-409C-BE32-E72D297353CC}">
              <c16:uniqueId val="{00000001-1342-433C-ABC2-41875AF2EC47}"/>
            </c:ext>
          </c:extLst>
        </c:ser>
        <c:dLbls>
          <c:showLegendKey val="0"/>
          <c:showVal val="0"/>
          <c:showCatName val="0"/>
          <c:showSerName val="0"/>
          <c:showPercent val="0"/>
          <c:showBubbleSize val="0"/>
        </c:dLbls>
        <c:marker val="1"/>
        <c:smooth val="0"/>
        <c:axId val="268822096"/>
        <c:axId val="268826880"/>
      </c:lineChart>
      <c:catAx>
        <c:axId val="268817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68820992"/>
        <c:crosses val="autoZero"/>
        <c:auto val="1"/>
        <c:lblAlgn val="ctr"/>
        <c:lblOffset val="100"/>
        <c:noMultiLvlLbl val="0"/>
      </c:catAx>
      <c:valAx>
        <c:axId val="268820992"/>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68817312"/>
        <c:crosses val="autoZero"/>
        <c:crossBetween val="between"/>
      </c:valAx>
      <c:valAx>
        <c:axId val="268826880"/>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68822096"/>
        <c:crosses val="max"/>
        <c:crossBetween val="between"/>
      </c:valAx>
      <c:catAx>
        <c:axId val="268822096"/>
        <c:scaling>
          <c:orientation val="minMax"/>
        </c:scaling>
        <c:delete val="1"/>
        <c:axPos val="b"/>
        <c:numFmt formatCode="General" sourceLinked="1"/>
        <c:majorTickMark val="out"/>
        <c:minorTickMark val="none"/>
        <c:tickLblPos val="nextTo"/>
        <c:crossAx val="268826880"/>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Tesla.xlsx]Analysis!PivotTable25</c:name>
    <c:fmtId val="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CD2C5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Analysis!$C$169</c:f>
              <c:strCache>
                <c:ptCount val="1"/>
                <c:pt idx="0">
                  <c:v>Total</c:v>
                </c:pt>
              </c:strCache>
            </c:strRef>
          </c:tx>
          <c:spPr>
            <a:solidFill>
              <a:srgbClr val="CD2C58"/>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Analysis!$B$170:$B$175</c:f>
              <c:strCache>
                <c:ptCount val="6"/>
                <c:pt idx="0">
                  <c:v>#BetterWithTesla</c:v>
                </c:pt>
                <c:pt idx="1">
                  <c:v>#SmoothLikeNitroTesla</c:v>
                </c:pt>
                <c:pt idx="2">
                  <c:v>#AnytimeIsTeslaTime</c:v>
                </c:pt>
                <c:pt idx="3">
                  <c:v>#EVRevolution</c:v>
                </c:pt>
                <c:pt idx="4">
                  <c:v>#FutureOfDriving</c:v>
                </c:pt>
                <c:pt idx="5">
                  <c:v>#TeslaCoInnovation</c:v>
                </c:pt>
              </c:strCache>
            </c:strRef>
          </c:cat>
          <c:val>
            <c:numRef>
              <c:f>Analysis!$C$170:$C$175</c:f>
              <c:numCache>
                <c:formatCode>General</c:formatCode>
                <c:ptCount val="6"/>
                <c:pt idx="0">
                  <c:v>2</c:v>
                </c:pt>
                <c:pt idx="1">
                  <c:v>2</c:v>
                </c:pt>
                <c:pt idx="2">
                  <c:v>3</c:v>
                </c:pt>
                <c:pt idx="3">
                  <c:v>28</c:v>
                </c:pt>
                <c:pt idx="4">
                  <c:v>29</c:v>
                </c:pt>
                <c:pt idx="5">
                  <c:v>29</c:v>
                </c:pt>
              </c:numCache>
            </c:numRef>
          </c:val>
          <c:extLst>
            <c:ext xmlns:c16="http://schemas.microsoft.com/office/drawing/2014/chart" uri="{C3380CC4-5D6E-409C-BE32-E72D297353CC}">
              <c16:uniqueId val="{00000000-0D4A-4DF9-AF82-90B3327C5508}"/>
            </c:ext>
          </c:extLst>
        </c:ser>
        <c:dLbls>
          <c:showLegendKey val="0"/>
          <c:showVal val="0"/>
          <c:showCatName val="0"/>
          <c:showSerName val="0"/>
          <c:showPercent val="0"/>
          <c:showBubbleSize val="0"/>
        </c:dLbls>
        <c:gapWidth val="70"/>
        <c:axId val="268820624"/>
        <c:axId val="268819888"/>
      </c:barChart>
      <c:catAx>
        <c:axId val="2688206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68819888"/>
        <c:crosses val="autoZero"/>
        <c:auto val="1"/>
        <c:lblAlgn val="ctr"/>
        <c:lblOffset val="100"/>
        <c:noMultiLvlLbl val="0"/>
      </c:catAx>
      <c:valAx>
        <c:axId val="268819888"/>
        <c:scaling>
          <c:orientation val="minMax"/>
        </c:scaling>
        <c:delete val="1"/>
        <c:axPos val="b"/>
        <c:numFmt formatCode="General" sourceLinked="1"/>
        <c:majorTickMark val="none"/>
        <c:minorTickMark val="none"/>
        <c:tickLblPos val="nextTo"/>
        <c:crossAx val="2688206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Tesla.xlsx]Analysis!PivotTable30</c:name>
    <c:fmtId val="12"/>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noFill/>
          </a:ln>
          <a:effectLst>
            <a:outerShdw blurRad="50800" dist="38100" dir="5400000" algn="t" rotWithShape="0">
              <a:prstClr val="black">
                <a:alpha val="40000"/>
              </a:prstClr>
            </a:outerShdw>
          </a:effectLst>
        </c:spPr>
        <c:marker>
          <c:symbol val="none"/>
        </c:marker>
        <c:dLbl>
          <c:idx val="0"/>
          <c:spPr>
            <a:noFill/>
            <a:ln>
              <a:no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1"/>
          </a:solidFill>
          <a:ln w="19050">
            <a:noFill/>
          </a:ln>
          <a:effectLst>
            <a:outerShdw blurRad="50800" dist="38100" dir="5400000" algn="t" rotWithShape="0">
              <a:prstClr val="black">
                <a:alpha val="40000"/>
              </a:prstClr>
            </a:outerShdw>
          </a:effectLst>
        </c:spPr>
      </c:pivotFmt>
      <c:pivotFmt>
        <c:idx val="10"/>
        <c:spPr>
          <a:solidFill>
            <a:schemeClr val="accent1"/>
          </a:solidFill>
          <a:ln w="19050">
            <a:noFill/>
          </a:ln>
          <a:effectLst>
            <a:outerShdw blurRad="50800" dist="38100" dir="5400000" algn="t" rotWithShape="0">
              <a:prstClr val="black">
                <a:alpha val="40000"/>
              </a:prstClr>
            </a:outerShdw>
          </a:effectLst>
        </c:spPr>
      </c:pivotFmt>
      <c:pivotFmt>
        <c:idx val="11"/>
        <c:spPr>
          <a:solidFill>
            <a:schemeClr val="accent1"/>
          </a:solidFill>
          <a:ln w="19050">
            <a:noFill/>
          </a:ln>
          <a:effectLst>
            <a:outerShdw blurRad="50800" dist="38100" dir="5400000" algn="t" rotWithShape="0">
              <a:prstClr val="black">
                <a:alpha val="40000"/>
              </a:prstClr>
            </a:outerShdw>
          </a:effectLst>
        </c:spPr>
      </c:pivotFmt>
      <c:pivotFmt>
        <c:idx val="12"/>
        <c:spPr>
          <a:solidFill>
            <a:schemeClr val="accent1"/>
          </a:solidFill>
          <a:ln w="19050">
            <a:noFill/>
          </a:ln>
          <a:effectLst>
            <a:outerShdw blurRad="50800" dist="38100" dir="5400000" algn="t" rotWithShape="0">
              <a:prstClr val="black">
                <a:alpha val="40000"/>
              </a:prstClr>
            </a:outerShdw>
          </a:effectLst>
        </c:spPr>
      </c:pivotFmt>
      <c:pivotFmt>
        <c:idx val="13"/>
        <c:spPr>
          <a:solidFill>
            <a:schemeClr val="accent1"/>
          </a:solidFill>
          <a:ln w="19050">
            <a:noFill/>
          </a:ln>
          <a:effectLst>
            <a:outerShdw blurRad="50800" dist="38100" dir="5400000" algn="t" rotWithShape="0">
              <a:prstClr val="black">
                <a:alpha val="40000"/>
              </a:prstClr>
            </a:outerShdw>
          </a:effectLst>
        </c:spPr>
      </c:pivotFmt>
      <c:pivotFmt>
        <c:idx val="14"/>
        <c:spPr>
          <a:solidFill>
            <a:schemeClr val="accent1"/>
          </a:solidFill>
          <a:ln w="19050">
            <a:noFill/>
          </a:ln>
          <a:effectLst>
            <a:outerShdw blurRad="50800" dist="38100" dir="5400000" algn="t" rotWithShape="0">
              <a:prstClr val="black">
                <a:alpha val="40000"/>
              </a:prstClr>
            </a:outerShdw>
          </a:effectLst>
        </c:spPr>
      </c:pivotFmt>
    </c:pivotFmts>
    <c:plotArea>
      <c:layout/>
      <c:doughnutChart>
        <c:varyColors val="1"/>
        <c:ser>
          <c:idx val="0"/>
          <c:order val="0"/>
          <c:tx>
            <c:strRef>
              <c:f>Analysis!$C$181</c:f>
              <c:strCache>
                <c:ptCount val="1"/>
                <c:pt idx="0">
                  <c:v>Total</c:v>
                </c:pt>
              </c:strCache>
            </c:strRef>
          </c:tx>
          <c:spPr>
            <a:ln>
              <a:noFill/>
            </a:ln>
            <a:effectLst>
              <a:outerShdw blurRad="50800" dist="38100" dir="5400000" algn="t" rotWithShape="0">
                <a:prstClr val="black">
                  <a:alpha val="40000"/>
                </a:prstClr>
              </a:outerShdw>
            </a:effectLst>
          </c:spPr>
          <c:explosion val="12"/>
          <c:dPt>
            <c:idx val="0"/>
            <c:bubble3D val="0"/>
            <c:spPr>
              <a:solidFill>
                <a:schemeClr val="accent1"/>
              </a:solidFill>
              <a:ln w="19050">
                <a:noFill/>
              </a:ln>
              <a:effectLst>
                <a:outerShdw blurRad="50800" dist="38100" dir="5400000" algn="t" rotWithShape="0">
                  <a:prstClr val="black">
                    <a:alpha val="40000"/>
                  </a:prstClr>
                </a:outerShdw>
              </a:effectLst>
            </c:spPr>
            <c:extLst>
              <c:ext xmlns:c16="http://schemas.microsoft.com/office/drawing/2014/chart" uri="{C3380CC4-5D6E-409C-BE32-E72D297353CC}">
                <c16:uniqueId val="{00000001-02D9-4308-BC83-92B1921A6286}"/>
              </c:ext>
            </c:extLst>
          </c:dPt>
          <c:dPt>
            <c:idx val="1"/>
            <c:bubble3D val="0"/>
            <c:spPr>
              <a:solidFill>
                <a:schemeClr val="accent2"/>
              </a:solidFill>
              <a:ln w="19050">
                <a:noFill/>
              </a:ln>
              <a:effectLst>
                <a:outerShdw blurRad="50800" dist="38100" dir="5400000" algn="t" rotWithShape="0">
                  <a:prstClr val="black">
                    <a:alpha val="40000"/>
                  </a:prstClr>
                </a:outerShdw>
              </a:effectLst>
            </c:spPr>
            <c:extLst>
              <c:ext xmlns:c16="http://schemas.microsoft.com/office/drawing/2014/chart" uri="{C3380CC4-5D6E-409C-BE32-E72D297353CC}">
                <c16:uniqueId val="{00000003-02D9-4308-BC83-92B1921A6286}"/>
              </c:ext>
            </c:extLst>
          </c:dPt>
          <c:dPt>
            <c:idx val="2"/>
            <c:bubble3D val="0"/>
            <c:spPr>
              <a:solidFill>
                <a:schemeClr val="accent3"/>
              </a:solidFill>
              <a:ln w="19050">
                <a:noFill/>
              </a:ln>
              <a:effectLst>
                <a:outerShdw blurRad="50800" dist="38100" dir="5400000" algn="t" rotWithShape="0">
                  <a:prstClr val="black">
                    <a:alpha val="40000"/>
                  </a:prstClr>
                </a:outerShdw>
              </a:effectLst>
            </c:spPr>
            <c:extLst>
              <c:ext xmlns:c16="http://schemas.microsoft.com/office/drawing/2014/chart" uri="{C3380CC4-5D6E-409C-BE32-E72D297353CC}">
                <c16:uniqueId val="{00000005-02D9-4308-BC83-92B1921A6286}"/>
              </c:ext>
            </c:extLst>
          </c:dPt>
          <c:dPt>
            <c:idx val="3"/>
            <c:bubble3D val="0"/>
            <c:spPr>
              <a:solidFill>
                <a:schemeClr val="accent4"/>
              </a:solidFill>
              <a:ln w="19050">
                <a:noFill/>
              </a:ln>
              <a:effectLst>
                <a:outerShdw blurRad="50800" dist="38100" dir="5400000" algn="t" rotWithShape="0">
                  <a:prstClr val="black">
                    <a:alpha val="40000"/>
                  </a:prstClr>
                </a:outerShdw>
              </a:effectLst>
            </c:spPr>
            <c:extLst>
              <c:ext xmlns:c16="http://schemas.microsoft.com/office/drawing/2014/chart" uri="{C3380CC4-5D6E-409C-BE32-E72D297353CC}">
                <c16:uniqueId val="{00000007-02D9-4308-BC83-92B1921A6286}"/>
              </c:ext>
            </c:extLst>
          </c:dPt>
          <c:dPt>
            <c:idx val="4"/>
            <c:bubble3D val="0"/>
            <c:spPr>
              <a:solidFill>
                <a:schemeClr val="accent5"/>
              </a:solidFill>
              <a:ln w="19050">
                <a:noFill/>
              </a:ln>
              <a:effectLst>
                <a:outerShdw blurRad="50800" dist="38100" dir="5400000" algn="t" rotWithShape="0">
                  <a:prstClr val="black">
                    <a:alpha val="40000"/>
                  </a:prstClr>
                </a:outerShdw>
              </a:effectLst>
            </c:spPr>
            <c:extLst>
              <c:ext xmlns:c16="http://schemas.microsoft.com/office/drawing/2014/chart" uri="{C3380CC4-5D6E-409C-BE32-E72D297353CC}">
                <c16:uniqueId val="{00000009-02D9-4308-BC83-92B1921A6286}"/>
              </c:ext>
            </c:extLst>
          </c:dPt>
          <c:dPt>
            <c:idx val="5"/>
            <c:bubble3D val="0"/>
            <c:spPr>
              <a:solidFill>
                <a:schemeClr val="accent6"/>
              </a:solidFill>
              <a:ln w="19050">
                <a:noFill/>
              </a:ln>
              <a:effectLst>
                <a:outerShdw blurRad="50800" dist="38100" dir="5400000" algn="t" rotWithShape="0">
                  <a:prstClr val="black">
                    <a:alpha val="40000"/>
                  </a:prstClr>
                </a:outerShdw>
              </a:effectLst>
            </c:spPr>
            <c:extLst>
              <c:ext xmlns:c16="http://schemas.microsoft.com/office/drawing/2014/chart" uri="{C3380CC4-5D6E-409C-BE32-E72D297353CC}">
                <c16:uniqueId val="{0000000B-02D9-4308-BC83-92B1921A6286}"/>
              </c:ext>
            </c:extLst>
          </c:dPt>
          <c:dLbls>
            <c:spPr>
              <a:noFill/>
              <a:ln>
                <a:no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Analysis!$B$182:$B$187</c:f>
              <c:strCache>
                <c:ptCount val="6"/>
                <c:pt idx="0">
                  <c:v>Carousel</c:v>
                </c:pt>
                <c:pt idx="1">
                  <c:v>Image</c:v>
                </c:pt>
                <c:pt idx="2">
                  <c:v>Reel</c:v>
                </c:pt>
                <c:pt idx="3">
                  <c:v>Story</c:v>
                </c:pt>
                <c:pt idx="4">
                  <c:v>Text</c:v>
                </c:pt>
                <c:pt idx="5">
                  <c:v>Video</c:v>
                </c:pt>
              </c:strCache>
            </c:strRef>
          </c:cat>
          <c:val>
            <c:numRef>
              <c:f>Analysis!$C$182:$C$187</c:f>
              <c:numCache>
                <c:formatCode>0.00%</c:formatCode>
                <c:ptCount val="6"/>
                <c:pt idx="0">
                  <c:v>0.15053763440860216</c:v>
                </c:pt>
                <c:pt idx="1">
                  <c:v>0.30107526881720431</c:v>
                </c:pt>
                <c:pt idx="2">
                  <c:v>0.15053763440860216</c:v>
                </c:pt>
                <c:pt idx="3">
                  <c:v>0.11827956989247312</c:v>
                </c:pt>
                <c:pt idx="4">
                  <c:v>0.17204301075268819</c:v>
                </c:pt>
                <c:pt idx="5">
                  <c:v>0.10752688172043011</c:v>
                </c:pt>
              </c:numCache>
            </c:numRef>
          </c:val>
          <c:extLst>
            <c:ext xmlns:c16="http://schemas.microsoft.com/office/drawing/2014/chart" uri="{C3380CC4-5D6E-409C-BE32-E72D297353CC}">
              <c16:uniqueId val="{0000000C-02D9-4308-BC83-92B1921A6286}"/>
            </c:ext>
          </c:extLst>
        </c:ser>
        <c:dLbls>
          <c:showLegendKey val="0"/>
          <c:showVal val="0"/>
          <c:showCatName val="0"/>
          <c:showSerName val="0"/>
          <c:showPercent val="0"/>
          <c:showBubbleSize val="0"/>
          <c:showLeaderLines val="0"/>
        </c:dLbls>
        <c:firstSliceAng val="11"/>
        <c:holeSize val="58"/>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b="1">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3.xml"/><Relationship Id="rId3" Type="http://schemas.openxmlformats.org/officeDocument/2006/relationships/hyperlink" Target="#'#TAG_Analysis'!A1"/><Relationship Id="rId7" Type="http://schemas.openxmlformats.org/officeDocument/2006/relationships/chart" Target="../charts/chart2.xml"/><Relationship Id="rId2" Type="http://schemas.microsoft.com/office/2007/relationships/hdphoto" Target="../media/hdphoto1.wdp"/><Relationship Id="rId1" Type="http://schemas.openxmlformats.org/officeDocument/2006/relationships/image" Target="../media/image1.png"/><Relationship Id="rId6" Type="http://schemas.openxmlformats.org/officeDocument/2006/relationships/chart" Target="../charts/chart1.xml"/><Relationship Id="rId5" Type="http://schemas.openxmlformats.org/officeDocument/2006/relationships/hyperlink" Target="#Overview!A1"/><Relationship Id="rId10" Type="http://schemas.openxmlformats.org/officeDocument/2006/relationships/hyperlink" Target="#'ROI Scatter charts'!A1"/><Relationship Id="rId4" Type="http://schemas.openxmlformats.org/officeDocument/2006/relationships/hyperlink" Target="#Platform_Analysis!A1"/><Relationship Id="rId9" Type="http://schemas.openxmlformats.org/officeDocument/2006/relationships/hyperlink" Target="#Campaign_Analysis!A1"/></Relationships>
</file>

<file path=xl/drawings/_rels/drawing2.xml.rels><?xml version="1.0" encoding="UTF-8" standalone="yes"?>
<Relationships xmlns="http://schemas.openxmlformats.org/package/2006/relationships"><Relationship Id="rId8" Type="http://schemas.openxmlformats.org/officeDocument/2006/relationships/chart" Target="../charts/chart5.xml"/><Relationship Id="rId3" Type="http://schemas.openxmlformats.org/officeDocument/2006/relationships/hyperlink" Target="#'#TAG_Analysis'!A1"/><Relationship Id="rId7" Type="http://schemas.openxmlformats.org/officeDocument/2006/relationships/chart" Target="../charts/chart4.xml"/><Relationship Id="rId2" Type="http://schemas.microsoft.com/office/2007/relationships/hdphoto" Target="../media/hdphoto1.wdp"/><Relationship Id="rId1" Type="http://schemas.openxmlformats.org/officeDocument/2006/relationships/image" Target="../media/image1.png"/><Relationship Id="rId6" Type="http://schemas.openxmlformats.org/officeDocument/2006/relationships/hyperlink" Target="#Campaign_Analysis!A1"/><Relationship Id="rId5" Type="http://schemas.openxmlformats.org/officeDocument/2006/relationships/hyperlink" Target="#Overview!A1"/><Relationship Id="rId10" Type="http://schemas.openxmlformats.org/officeDocument/2006/relationships/hyperlink" Target="#'ROI Scatter charts'!A1"/><Relationship Id="rId4" Type="http://schemas.openxmlformats.org/officeDocument/2006/relationships/hyperlink" Target="#Platform_Analysis!A1"/><Relationship Id="rId9" Type="http://schemas.openxmlformats.org/officeDocument/2006/relationships/chart" Target="../charts/chart6.xml"/></Relationships>
</file>

<file path=xl/drawings/_rels/drawing3.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hyperlink" Target="#'#TAG_Analysis'!A1"/><Relationship Id="rId7" Type="http://schemas.openxmlformats.org/officeDocument/2006/relationships/chart" Target="../charts/chart7.xml"/><Relationship Id="rId2" Type="http://schemas.microsoft.com/office/2007/relationships/hdphoto" Target="../media/hdphoto1.wdp"/><Relationship Id="rId1" Type="http://schemas.openxmlformats.org/officeDocument/2006/relationships/image" Target="../media/image1.png"/><Relationship Id="rId6" Type="http://schemas.openxmlformats.org/officeDocument/2006/relationships/hyperlink" Target="#Campaign_Analysis!A1"/><Relationship Id="rId11" Type="http://schemas.openxmlformats.org/officeDocument/2006/relationships/hyperlink" Target="#'ROI Scatter charts'!A1"/><Relationship Id="rId5" Type="http://schemas.openxmlformats.org/officeDocument/2006/relationships/hyperlink" Target="#Overview!A1"/><Relationship Id="rId10" Type="http://schemas.openxmlformats.org/officeDocument/2006/relationships/chart" Target="../charts/chart10.xml"/><Relationship Id="rId4" Type="http://schemas.openxmlformats.org/officeDocument/2006/relationships/hyperlink" Target="#Platform_Analysis!A1"/><Relationship Id="rId9" Type="http://schemas.openxmlformats.org/officeDocument/2006/relationships/chart" Target="../charts/chart9.xml"/></Relationships>
</file>

<file path=xl/drawings/_rels/drawing4.xml.rels><?xml version="1.0" encoding="UTF-8" standalone="yes"?>
<Relationships xmlns="http://schemas.openxmlformats.org/package/2006/relationships"><Relationship Id="rId8" Type="http://schemas.openxmlformats.org/officeDocument/2006/relationships/chart" Target="../charts/chart12.xml"/><Relationship Id="rId3" Type="http://schemas.openxmlformats.org/officeDocument/2006/relationships/hyperlink" Target="#'#TAG_Analysis'!A1"/><Relationship Id="rId7" Type="http://schemas.openxmlformats.org/officeDocument/2006/relationships/chart" Target="../charts/chart11.xml"/><Relationship Id="rId2" Type="http://schemas.microsoft.com/office/2007/relationships/hdphoto" Target="../media/hdphoto1.wdp"/><Relationship Id="rId1" Type="http://schemas.openxmlformats.org/officeDocument/2006/relationships/image" Target="../media/image1.png"/><Relationship Id="rId6" Type="http://schemas.openxmlformats.org/officeDocument/2006/relationships/hyperlink" Target="#Campaign_Anaysis!A1"/><Relationship Id="rId11" Type="http://schemas.openxmlformats.org/officeDocument/2006/relationships/hyperlink" Target="#'ROI Scatter charts'!A1"/><Relationship Id="rId5" Type="http://schemas.openxmlformats.org/officeDocument/2006/relationships/hyperlink" Target="#Overview!A1"/><Relationship Id="rId10" Type="http://schemas.openxmlformats.org/officeDocument/2006/relationships/chart" Target="../charts/chart14.xml"/><Relationship Id="rId4" Type="http://schemas.openxmlformats.org/officeDocument/2006/relationships/hyperlink" Target="#Platform_Analysis!A1"/><Relationship Id="rId9" Type="http://schemas.openxmlformats.org/officeDocument/2006/relationships/chart" Target="../charts/chart13.xml"/></Relationships>
</file>

<file path=xl/drawings/_rels/drawing5.xml.rels><?xml version="1.0" encoding="UTF-8" standalone="yes"?>
<Relationships xmlns="http://schemas.openxmlformats.org/package/2006/relationships"><Relationship Id="rId8" Type="http://schemas.openxmlformats.org/officeDocument/2006/relationships/chart" Target="../charts/chart15.xml"/><Relationship Id="rId3" Type="http://schemas.openxmlformats.org/officeDocument/2006/relationships/hyperlink" Target="#'#TAG_Analysis'!A1"/><Relationship Id="rId7" Type="http://schemas.openxmlformats.org/officeDocument/2006/relationships/hyperlink" Target="#Campaign_Analysis!A1"/><Relationship Id="rId12" Type="http://schemas.openxmlformats.org/officeDocument/2006/relationships/hyperlink" Target="#'ROI Scatter charts'!A1"/><Relationship Id="rId2" Type="http://schemas.microsoft.com/office/2007/relationships/hdphoto" Target="../media/hdphoto1.wdp"/><Relationship Id="rId1" Type="http://schemas.openxmlformats.org/officeDocument/2006/relationships/image" Target="../media/image1.png"/><Relationship Id="rId6" Type="http://schemas.openxmlformats.org/officeDocument/2006/relationships/hyperlink" Target="#Campaign_Anaysis!A1"/><Relationship Id="rId11" Type="http://schemas.openxmlformats.org/officeDocument/2006/relationships/chart" Target="../charts/chart18.xml"/><Relationship Id="rId5" Type="http://schemas.openxmlformats.org/officeDocument/2006/relationships/hyperlink" Target="#Overview!A1"/><Relationship Id="rId10" Type="http://schemas.openxmlformats.org/officeDocument/2006/relationships/chart" Target="../charts/chart17.xml"/><Relationship Id="rId4" Type="http://schemas.openxmlformats.org/officeDocument/2006/relationships/hyperlink" Target="#Platform_Analysis!A1"/><Relationship Id="rId9" Type="http://schemas.openxmlformats.org/officeDocument/2006/relationships/chart" Target="../charts/chart16.xml"/></Relationships>
</file>

<file path=xl/drawings/_rels/drawing6.xml.rels><?xml version="1.0" encoding="UTF-8" standalone="yes"?>
<Relationships xmlns="http://schemas.openxmlformats.org/package/2006/relationships"><Relationship Id="rId8" Type="http://schemas.openxmlformats.org/officeDocument/2006/relationships/chart" Target="../charts/chart26.xml"/><Relationship Id="rId3" Type="http://schemas.openxmlformats.org/officeDocument/2006/relationships/chart" Target="../charts/chart21.xml"/><Relationship Id="rId7" Type="http://schemas.openxmlformats.org/officeDocument/2006/relationships/chart" Target="../charts/chart25.xml"/><Relationship Id="rId12" Type="http://schemas.openxmlformats.org/officeDocument/2006/relationships/chart" Target="../charts/chart30.xml"/><Relationship Id="rId2" Type="http://schemas.openxmlformats.org/officeDocument/2006/relationships/chart" Target="../charts/chart20.xml"/><Relationship Id="rId1" Type="http://schemas.openxmlformats.org/officeDocument/2006/relationships/chart" Target="../charts/chart19.xml"/><Relationship Id="rId6" Type="http://schemas.openxmlformats.org/officeDocument/2006/relationships/chart" Target="../charts/chart24.xml"/><Relationship Id="rId11" Type="http://schemas.openxmlformats.org/officeDocument/2006/relationships/chart" Target="../charts/chart29.xml"/><Relationship Id="rId5" Type="http://schemas.openxmlformats.org/officeDocument/2006/relationships/chart" Target="../charts/chart23.xml"/><Relationship Id="rId10" Type="http://schemas.openxmlformats.org/officeDocument/2006/relationships/chart" Target="../charts/chart28.xml"/><Relationship Id="rId4" Type="http://schemas.openxmlformats.org/officeDocument/2006/relationships/chart" Target="../charts/chart22.xml"/><Relationship Id="rId9" Type="http://schemas.openxmlformats.org/officeDocument/2006/relationships/chart" Target="../charts/chart27.xml"/></Relationships>
</file>

<file path=xl/drawings/drawing1.xml><?xml version="1.0" encoding="utf-8"?>
<xdr:wsDr xmlns:xdr="http://schemas.openxmlformats.org/drawingml/2006/spreadsheetDrawing" xmlns:a="http://schemas.openxmlformats.org/drawingml/2006/main">
  <xdr:twoCellAnchor>
    <xdr:from>
      <xdr:col>20</xdr:col>
      <xdr:colOff>438895</xdr:colOff>
      <xdr:row>0</xdr:row>
      <xdr:rowOff>9994</xdr:rowOff>
    </xdr:from>
    <xdr:to>
      <xdr:col>24</xdr:col>
      <xdr:colOff>21428</xdr:colOff>
      <xdr:row>41</xdr:row>
      <xdr:rowOff>1</xdr:rowOff>
    </xdr:to>
    <xdr:sp macro="" textlink="">
      <xdr:nvSpPr>
        <xdr:cNvPr id="7221" name="Rectangle 7220">
          <a:extLst>
            <a:ext uri="{FF2B5EF4-FFF2-40B4-BE49-F238E27FC236}">
              <a16:creationId xmlns:a16="http://schemas.microsoft.com/office/drawing/2014/main" id="{E136508F-9D5A-638B-28D9-EA139D9724C8}"/>
            </a:ext>
          </a:extLst>
        </xdr:cNvPr>
        <xdr:cNvSpPr/>
      </xdr:nvSpPr>
      <xdr:spPr>
        <a:xfrm>
          <a:off x="13573870" y="9994"/>
          <a:ext cx="2020933" cy="7409982"/>
        </a:xfrm>
        <a:prstGeom prst="rect">
          <a:avLst/>
        </a:prstGeom>
        <a:solidFill>
          <a:schemeClr val="tx1">
            <a:lumMod val="85000"/>
            <a:lumOff val="15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0</xdr:colOff>
      <xdr:row>0</xdr:row>
      <xdr:rowOff>9993</xdr:rowOff>
    </xdr:from>
    <xdr:to>
      <xdr:col>1</xdr:col>
      <xdr:colOff>168687</xdr:colOff>
      <xdr:row>41</xdr:row>
      <xdr:rowOff>0</xdr:rowOff>
    </xdr:to>
    <xdr:sp macro="" textlink="">
      <xdr:nvSpPr>
        <xdr:cNvPr id="7200" name="Rectangle 7199">
          <a:extLst>
            <a:ext uri="{FF2B5EF4-FFF2-40B4-BE49-F238E27FC236}">
              <a16:creationId xmlns:a16="http://schemas.microsoft.com/office/drawing/2014/main" id="{4D5DA9C6-7599-4B14-D1C8-FD40BEEF37FE}"/>
            </a:ext>
          </a:extLst>
        </xdr:cNvPr>
        <xdr:cNvSpPr/>
      </xdr:nvSpPr>
      <xdr:spPr>
        <a:xfrm>
          <a:off x="0" y="9993"/>
          <a:ext cx="2020636" cy="7503906"/>
        </a:xfrm>
        <a:prstGeom prst="rect">
          <a:avLst/>
        </a:prstGeom>
        <a:solidFill>
          <a:schemeClr val="tx1">
            <a:lumMod val="85000"/>
            <a:lumOff val="15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133554</xdr:colOff>
      <xdr:row>1</xdr:row>
      <xdr:rowOff>12068</xdr:rowOff>
    </xdr:from>
    <xdr:to>
      <xdr:col>20</xdr:col>
      <xdr:colOff>352425</xdr:colOff>
      <xdr:row>4</xdr:row>
      <xdr:rowOff>109852</xdr:rowOff>
    </xdr:to>
    <xdr:sp macro="" textlink="">
      <xdr:nvSpPr>
        <xdr:cNvPr id="3" name="Rectangle: Rounded Corners 2">
          <a:extLst>
            <a:ext uri="{FF2B5EF4-FFF2-40B4-BE49-F238E27FC236}">
              <a16:creationId xmlns:a16="http://schemas.microsoft.com/office/drawing/2014/main" id="{C8A34B32-2EB5-E6DC-416A-5BD023A56113}"/>
            </a:ext>
          </a:extLst>
        </xdr:cNvPr>
        <xdr:cNvSpPr/>
      </xdr:nvSpPr>
      <xdr:spPr>
        <a:xfrm>
          <a:off x="2295729" y="193043"/>
          <a:ext cx="11191671" cy="640709"/>
        </a:xfrm>
        <a:prstGeom prst="roundRect">
          <a:avLst/>
        </a:prstGeom>
        <a:solidFill>
          <a:schemeClr val="tx1">
            <a:lumMod val="85000"/>
            <a:lumOff val="15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10483</xdr:colOff>
      <xdr:row>8</xdr:row>
      <xdr:rowOff>95432</xdr:rowOff>
    </xdr:from>
    <xdr:to>
      <xdr:col>15</xdr:col>
      <xdr:colOff>533529</xdr:colOff>
      <xdr:row>24</xdr:row>
      <xdr:rowOff>1</xdr:rowOff>
    </xdr:to>
    <xdr:sp macro="" textlink="">
      <xdr:nvSpPr>
        <xdr:cNvPr id="4" name="Rectangle: Rounded Corners 3">
          <a:extLst>
            <a:ext uri="{FF2B5EF4-FFF2-40B4-BE49-F238E27FC236}">
              <a16:creationId xmlns:a16="http://schemas.microsoft.com/office/drawing/2014/main" id="{EA4C2716-C7B6-9520-40A8-4A131191342A}"/>
            </a:ext>
          </a:extLst>
        </xdr:cNvPr>
        <xdr:cNvSpPr/>
      </xdr:nvSpPr>
      <xdr:spPr>
        <a:xfrm>
          <a:off x="2180066" y="1534765"/>
          <a:ext cx="8502880" cy="2783236"/>
        </a:xfrm>
        <a:prstGeom prst="roundRect">
          <a:avLst>
            <a:gd name="adj" fmla="val 4764"/>
          </a:avLst>
        </a:prstGeom>
        <a:solidFill>
          <a:schemeClr val="tx1">
            <a:lumMod val="85000"/>
            <a:lumOff val="15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0</xdr:col>
      <xdr:colOff>299930</xdr:colOff>
      <xdr:row>0</xdr:row>
      <xdr:rowOff>137803</xdr:rowOff>
    </xdr:from>
    <xdr:to>
      <xdr:col>0</xdr:col>
      <xdr:colOff>1793450</xdr:colOff>
      <xdr:row>4</xdr:row>
      <xdr:rowOff>643</xdr:rowOff>
    </xdr:to>
    <xdr:pic>
      <xdr:nvPicPr>
        <xdr:cNvPr id="12" name="Picture 11">
          <a:extLst>
            <a:ext uri="{FF2B5EF4-FFF2-40B4-BE49-F238E27FC236}">
              <a16:creationId xmlns:a16="http://schemas.microsoft.com/office/drawing/2014/main" id="{4F36AB48-5CED-BFDC-9E39-CF5FF4BA32C0}"/>
            </a:ext>
          </a:extLst>
        </xdr:cNvPr>
        <xdr:cNvPicPr>
          <a:picLocks noChangeAspect="1"/>
        </xdr:cNvPicPr>
      </xdr:nvPicPr>
      <xdr:blipFill rotWithShape="1">
        <a:blip xmlns:r="http://schemas.openxmlformats.org/officeDocument/2006/relationships" r:embed="rId1">
          <a:lum bright="70000" contrast="-70000"/>
          <a:extLst>
            <a:ext uri="{BEBA8EAE-BF5A-486C-A8C5-ECC9F3942E4B}">
              <a14:imgProps xmlns:a14="http://schemas.microsoft.com/office/drawing/2010/main">
                <a14:imgLayer r:embed="rId2">
                  <a14:imgEffect>
                    <a14:sharpenSoften amount="50000"/>
                  </a14:imgEffect>
                </a14:imgLayer>
              </a14:imgProps>
            </a:ext>
            <a:ext uri="{28A0092B-C50C-407E-A947-70E740481C1C}">
              <a14:useLocalDpi xmlns:a14="http://schemas.microsoft.com/office/drawing/2010/main" val="0"/>
            </a:ext>
          </a:extLst>
        </a:blip>
        <a:srcRect t="37549" b="37553"/>
        <a:stretch/>
      </xdr:blipFill>
      <xdr:spPr>
        <a:xfrm>
          <a:off x="299930" y="137803"/>
          <a:ext cx="1493520" cy="605060"/>
        </a:xfrm>
        <a:prstGeom prst="rect">
          <a:avLst/>
        </a:prstGeom>
        <a:ln>
          <a:noFill/>
        </a:ln>
      </xdr:spPr>
    </xdr:pic>
    <xdr:clientData/>
  </xdr:twoCellAnchor>
  <xdr:twoCellAnchor>
    <xdr:from>
      <xdr:col>0</xdr:col>
      <xdr:colOff>258914</xdr:colOff>
      <xdr:row>4</xdr:row>
      <xdr:rowOff>176242</xdr:rowOff>
    </xdr:from>
    <xdr:to>
      <xdr:col>0</xdr:col>
      <xdr:colOff>1819826</xdr:colOff>
      <xdr:row>7</xdr:row>
      <xdr:rowOff>152400</xdr:rowOff>
    </xdr:to>
    <xdr:sp macro="" textlink="">
      <xdr:nvSpPr>
        <xdr:cNvPr id="13" name="Rectangle: Rounded Corners 12">
          <a:extLst>
            <a:ext uri="{FF2B5EF4-FFF2-40B4-BE49-F238E27FC236}">
              <a16:creationId xmlns:a16="http://schemas.microsoft.com/office/drawing/2014/main" id="{C818C9D2-7BFA-DE68-1792-387B7753028F}"/>
            </a:ext>
          </a:extLst>
        </xdr:cNvPr>
        <xdr:cNvSpPr/>
      </xdr:nvSpPr>
      <xdr:spPr>
        <a:xfrm>
          <a:off x="258914" y="922029"/>
          <a:ext cx="1560912" cy="535499"/>
        </a:xfrm>
        <a:prstGeom prst="roundRect">
          <a:avLst/>
        </a:prstGeom>
        <a:solidFill>
          <a:srgbClr val="CD2C58"/>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251294</xdr:colOff>
      <xdr:row>10</xdr:row>
      <xdr:rowOff>171162</xdr:rowOff>
    </xdr:from>
    <xdr:to>
      <xdr:col>0</xdr:col>
      <xdr:colOff>1827446</xdr:colOff>
      <xdr:row>14</xdr:row>
      <xdr:rowOff>22860</xdr:rowOff>
    </xdr:to>
    <xdr:sp macro="" textlink="">
      <xdr:nvSpPr>
        <xdr:cNvPr id="16" name="Rectangle: Rounded Corners 15">
          <a:extLst>
            <a:ext uri="{FF2B5EF4-FFF2-40B4-BE49-F238E27FC236}">
              <a16:creationId xmlns:a16="http://schemas.microsoft.com/office/drawing/2014/main" id="{AEE5A94F-7336-983E-96CD-EE43A1E7852C}"/>
            </a:ext>
          </a:extLst>
        </xdr:cNvPr>
        <xdr:cNvSpPr/>
      </xdr:nvSpPr>
      <xdr:spPr>
        <a:xfrm>
          <a:off x="251294" y="1970329"/>
          <a:ext cx="1576152" cy="571364"/>
        </a:xfrm>
        <a:prstGeom prst="roundRect">
          <a:avLst/>
        </a:prstGeom>
        <a:solidFill>
          <a:srgbClr val="CD2C58"/>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232863</xdr:colOff>
      <xdr:row>15</xdr:row>
      <xdr:rowOff>0</xdr:rowOff>
    </xdr:from>
    <xdr:to>
      <xdr:col>0</xdr:col>
      <xdr:colOff>1793775</xdr:colOff>
      <xdr:row>18</xdr:row>
      <xdr:rowOff>75218</xdr:rowOff>
    </xdr:to>
    <xdr:sp macro="" textlink="">
      <xdr:nvSpPr>
        <xdr:cNvPr id="17" name="Rectangle: Rounded Corners 16">
          <a:extLst>
            <a:ext uri="{FF2B5EF4-FFF2-40B4-BE49-F238E27FC236}">
              <a16:creationId xmlns:a16="http://schemas.microsoft.com/office/drawing/2014/main" id="{6146EEFE-E068-34BC-9CF3-142428D27F74}"/>
            </a:ext>
          </a:extLst>
        </xdr:cNvPr>
        <xdr:cNvSpPr/>
      </xdr:nvSpPr>
      <xdr:spPr>
        <a:xfrm>
          <a:off x="232863" y="3169596"/>
          <a:ext cx="1560912" cy="634558"/>
        </a:xfrm>
        <a:prstGeom prst="roundRect">
          <a:avLst/>
        </a:prstGeom>
        <a:solidFill>
          <a:srgbClr val="CD2C58"/>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0</xdr:colOff>
      <xdr:row>1</xdr:row>
      <xdr:rowOff>38100</xdr:rowOff>
    </xdr:from>
    <xdr:to>
      <xdr:col>19</xdr:col>
      <xdr:colOff>419100</xdr:colOff>
      <xdr:row>4</xdr:row>
      <xdr:rowOff>175260</xdr:rowOff>
    </xdr:to>
    <xdr:sp macro="" textlink="">
      <xdr:nvSpPr>
        <xdr:cNvPr id="19" name="TextBox 18">
          <a:extLst>
            <a:ext uri="{FF2B5EF4-FFF2-40B4-BE49-F238E27FC236}">
              <a16:creationId xmlns:a16="http://schemas.microsoft.com/office/drawing/2014/main" id="{C256AB0D-7B23-AD00-AFFA-439B77AF12A3}"/>
            </a:ext>
          </a:extLst>
        </xdr:cNvPr>
        <xdr:cNvSpPr txBox="1"/>
      </xdr:nvSpPr>
      <xdr:spPr>
        <a:xfrm>
          <a:off x="2771775" y="219075"/>
          <a:ext cx="10172700" cy="6800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3000" b="1" cap="none" spc="0">
              <a:ln w="10160">
                <a:solidFill>
                  <a:schemeClr val="accent5"/>
                </a:solidFill>
                <a:prstDash val="solid"/>
              </a:ln>
              <a:solidFill>
                <a:srgbClr val="FFFFFF"/>
              </a:solidFill>
              <a:effectLst>
                <a:outerShdw blurRad="38100" dist="22860" dir="5400000" algn="tl" rotWithShape="0">
                  <a:srgbClr val="000000">
                    <a:alpha val="30000"/>
                  </a:srgbClr>
                </a:outerShdw>
              </a:effectLst>
              <a:latin typeface="Times New Roman" panose="02020603050405020304" pitchFamily="18" charset="0"/>
              <a:cs typeface="Times New Roman" panose="02020603050405020304" pitchFamily="18" charset="0"/>
            </a:rPr>
            <a:t>Accelerating Influence: Tesla Social Metrics</a:t>
          </a:r>
        </a:p>
      </xdr:txBody>
    </xdr:sp>
    <xdr:clientData/>
  </xdr:twoCellAnchor>
  <xdr:twoCellAnchor>
    <xdr:from>
      <xdr:col>2</xdr:col>
      <xdr:colOff>104980</xdr:colOff>
      <xdr:row>4</xdr:row>
      <xdr:rowOff>109852</xdr:rowOff>
    </xdr:from>
    <xdr:to>
      <xdr:col>4</xdr:col>
      <xdr:colOff>105381</xdr:colOff>
      <xdr:row>6</xdr:row>
      <xdr:rowOff>109852</xdr:rowOff>
    </xdr:to>
    <xdr:sp macro="" textlink="">
      <xdr:nvSpPr>
        <xdr:cNvPr id="24" name="TextBox 23">
          <a:extLst>
            <a:ext uri="{FF2B5EF4-FFF2-40B4-BE49-F238E27FC236}">
              <a16:creationId xmlns:a16="http://schemas.microsoft.com/office/drawing/2014/main" id="{A1BE5278-8490-635B-26F0-A2C223D68EBA}"/>
            </a:ext>
          </a:extLst>
        </xdr:cNvPr>
        <xdr:cNvSpPr txBox="1"/>
      </xdr:nvSpPr>
      <xdr:spPr>
        <a:xfrm>
          <a:off x="2274140" y="841372"/>
          <a:ext cx="1219601" cy="365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0" cap="none" spc="0">
              <a:ln w="0"/>
              <a:solidFill>
                <a:schemeClr val="tx1"/>
              </a:solidFill>
              <a:effectLst>
                <a:outerShdw blurRad="38100" dist="19050" dir="2700000" algn="tl" rotWithShape="0">
                  <a:schemeClr val="dk1">
                    <a:alpha val="40000"/>
                  </a:schemeClr>
                </a:outerShdw>
              </a:effectLst>
            </a:rPr>
            <a:t>Total Posts</a:t>
          </a:r>
        </a:p>
      </xdr:txBody>
    </xdr:sp>
    <xdr:clientData/>
  </xdr:twoCellAnchor>
  <xdr:twoCellAnchor>
    <xdr:from>
      <xdr:col>4</xdr:col>
      <xdr:colOff>242643</xdr:colOff>
      <xdr:row>4</xdr:row>
      <xdr:rowOff>109852</xdr:rowOff>
    </xdr:from>
    <xdr:to>
      <xdr:col>6</xdr:col>
      <xdr:colOff>242643</xdr:colOff>
      <xdr:row>6</xdr:row>
      <xdr:rowOff>109852</xdr:rowOff>
    </xdr:to>
    <xdr:sp macro="" textlink="">
      <xdr:nvSpPr>
        <xdr:cNvPr id="25" name="TextBox 24">
          <a:extLst>
            <a:ext uri="{FF2B5EF4-FFF2-40B4-BE49-F238E27FC236}">
              <a16:creationId xmlns:a16="http://schemas.microsoft.com/office/drawing/2014/main" id="{D90A0B41-2DCE-7C2E-0AF5-5BE0AC25D738}"/>
            </a:ext>
          </a:extLst>
        </xdr:cNvPr>
        <xdr:cNvSpPr txBox="1"/>
      </xdr:nvSpPr>
      <xdr:spPr>
        <a:xfrm>
          <a:off x="3631003" y="841372"/>
          <a:ext cx="1219200" cy="365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0" cap="none" spc="0">
              <a:ln w="0"/>
              <a:solidFill>
                <a:schemeClr val="tx1"/>
              </a:solidFill>
              <a:effectLst>
                <a:outerShdw blurRad="38100" dist="19050" dir="2700000" algn="tl" rotWithShape="0">
                  <a:schemeClr val="dk1">
                    <a:alpha val="40000"/>
                  </a:schemeClr>
                </a:outerShdw>
              </a:effectLst>
            </a:rPr>
            <a:t>Total Likes</a:t>
          </a:r>
        </a:p>
      </xdr:txBody>
    </xdr:sp>
    <xdr:clientData/>
  </xdr:twoCellAnchor>
  <xdr:twoCellAnchor>
    <xdr:from>
      <xdr:col>11</xdr:col>
      <xdr:colOff>288669</xdr:colOff>
      <xdr:row>4</xdr:row>
      <xdr:rowOff>109852</xdr:rowOff>
    </xdr:from>
    <xdr:to>
      <xdr:col>13</xdr:col>
      <xdr:colOff>288669</xdr:colOff>
      <xdr:row>6</xdr:row>
      <xdr:rowOff>106199</xdr:rowOff>
    </xdr:to>
    <xdr:sp macro="" textlink="">
      <xdr:nvSpPr>
        <xdr:cNvPr id="26" name="TextBox 25">
          <a:extLst>
            <a:ext uri="{FF2B5EF4-FFF2-40B4-BE49-F238E27FC236}">
              <a16:creationId xmlns:a16="http://schemas.microsoft.com/office/drawing/2014/main" id="{AB7EE514-8099-CA1D-AE07-D8E0044A4907}"/>
            </a:ext>
          </a:extLst>
        </xdr:cNvPr>
        <xdr:cNvSpPr txBox="1"/>
      </xdr:nvSpPr>
      <xdr:spPr>
        <a:xfrm>
          <a:off x="7944229" y="841372"/>
          <a:ext cx="1219200" cy="3621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0" cap="none" spc="0">
              <a:ln w="0"/>
              <a:solidFill>
                <a:schemeClr val="tx1"/>
              </a:solidFill>
              <a:effectLst>
                <a:outerShdw blurRad="38100" dist="19050" dir="2700000" algn="tl" rotWithShape="0">
                  <a:schemeClr val="dk1">
                    <a:alpha val="40000"/>
                  </a:schemeClr>
                </a:outerShdw>
              </a:effectLst>
            </a:rPr>
            <a:t>Total</a:t>
          </a:r>
          <a:r>
            <a:rPr lang="en-IN" sz="1400" b="0" cap="none" spc="0" baseline="0">
              <a:ln w="0"/>
              <a:solidFill>
                <a:schemeClr val="tx1"/>
              </a:solidFill>
              <a:effectLst>
                <a:outerShdw blurRad="38100" dist="19050" dir="2700000" algn="tl" rotWithShape="0">
                  <a:schemeClr val="dk1">
                    <a:alpha val="40000"/>
                  </a:schemeClr>
                </a:outerShdw>
              </a:effectLst>
            </a:rPr>
            <a:t> Clicks</a:t>
          </a:r>
          <a:endParaRPr lang="en-IN" sz="14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9</xdr:col>
      <xdr:colOff>151407</xdr:colOff>
      <xdr:row>4</xdr:row>
      <xdr:rowOff>109852</xdr:rowOff>
    </xdr:from>
    <xdr:to>
      <xdr:col>11</xdr:col>
      <xdr:colOff>151407</xdr:colOff>
      <xdr:row>6</xdr:row>
      <xdr:rowOff>109852</xdr:rowOff>
    </xdr:to>
    <xdr:sp macro="" textlink="">
      <xdr:nvSpPr>
        <xdr:cNvPr id="27" name="TextBox 26">
          <a:extLst>
            <a:ext uri="{FF2B5EF4-FFF2-40B4-BE49-F238E27FC236}">
              <a16:creationId xmlns:a16="http://schemas.microsoft.com/office/drawing/2014/main" id="{FD09D0F7-DEB0-B16A-CF88-4082AB73040C}"/>
            </a:ext>
          </a:extLst>
        </xdr:cNvPr>
        <xdr:cNvSpPr txBox="1"/>
      </xdr:nvSpPr>
      <xdr:spPr>
        <a:xfrm>
          <a:off x="6587767" y="841372"/>
          <a:ext cx="1219200" cy="365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0" cap="none" spc="0">
              <a:ln w="0"/>
              <a:solidFill>
                <a:schemeClr val="tx1"/>
              </a:solidFill>
              <a:effectLst>
                <a:outerShdw blurRad="38100" dist="19050" dir="2700000" algn="tl" rotWithShape="0">
                  <a:schemeClr val="dk1">
                    <a:alpha val="40000"/>
                  </a:schemeClr>
                </a:outerShdw>
              </a:effectLst>
            </a:rPr>
            <a:t>Total Shares</a:t>
          </a:r>
        </a:p>
      </xdr:txBody>
    </xdr:sp>
    <xdr:clientData/>
  </xdr:twoCellAnchor>
  <xdr:twoCellAnchor>
    <xdr:from>
      <xdr:col>6</xdr:col>
      <xdr:colOff>379905</xdr:colOff>
      <xdr:row>4</xdr:row>
      <xdr:rowOff>109852</xdr:rowOff>
    </xdr:from>
    <xdr:to>
      <xdr:col>9</xdr:col>
      <xdr:colOff>14145</xdr:colOff>
      <xdr:row>6</xdr:row>
      <xdr:rowOff>109852</xdr:rowOff>
    </xdr:to>
    <xdr:sp macro="" textlink="">
      <xdr:nvSpPr>
        <xdr:cNvPr id="28" name="TextBox 27">
          <a:extLst>
            <a:ext uri="{FF2B5EF4-FFF2-40B4-BE49-F238E27FC236}">
              <a16:creationId xmlns:a16="http://schemas.microsoft.com/office/drawing/2014/main" id="{4769EF97-B6B4-098B-AFE8-6B6E551996B5}"/>
            </a:ext>
          </a:extLst>
        </xdr:cNvPr>
        <xdr:cNvSpPr txBox="1"/>
      </xdr:nvSpPr>
      <xdr:spPr>
        <a:xfrm>
          <a:off x="4987465" y="841372"/>
          <a:ext cx="1463040" cy="365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0" cap="none" spc="0">
              <a:ln w="0"/>
              <a:solidFill>
                <a:schemeClr val="tx1"/>
              </a:solidFill>
              <a:effectLst>
                <a:outerShdw blurRad="38100" dist="19050" dir="2700000" algn="tl" rotWithShape="0">
                  <a:schemeClr val="dk1">
                    <a:alpha val="40000"/>
                  </a:schemeClr>
                </a:outerShdw>
              </a:effectLst>
            </a:rPr>
            <a:t>Total Comments</a:t>
          </a:r>
        </a:p>
      </xdr:txBody>
    </xdr:sp>
    <xdr:clientData/>
  </xdr:twoCellAnchor>
  <xdr:twoCellAnchor>
    <xdr:from>
      <xdr:col>2</xdr:col>
      <xdr:colOff>104980</xdr:colOff>
      <xdr:row>6</xdr:row>
      <xdr:rowOff>566</xdr:rowOff>
    </xdr:from>
    <xdr:to>
      <xdr:col>3</xdr:col>
      <xdr:colOff>544932</xdr:colOff>
      <xdr:row>7</xdr:row>
      <xdr:rowOff>162355</xdr:rowOff>
    </xdr:to>
    <xdr:sp macro="" textlink="">
      <xdr:nvSpPr>
        <xdr:cNvPr id="31" name="Rectangle: Rounded Corners 30">
          <a:extLst>
            <a:ext uri="{FF2B5EF4-FFF2-40B4-BE49-F238E27FC236}">
              <a16:creationId xmlns:a16="http://schemas.microsoft.com/office/drawing/2014/main" id="{F8962E6E-704D-4CA3-EF69-70BCFEA6817E}"/>
            </a:ext>
          </a:extLst>
        </xdr:cNvPr>
        <xdr:cNvSpPr/>
      </xdr:nvSpPr>
      <xdr:spPr>
        <a:xfrm>
          <a:off x="2274140" y="1097846"/>
          <a:ext cx="1049552" cy="344669"/>
        </a:xfrm>
        <a:prstGeom prst="roundRect">
          <a:avLst/>
        </a:prstGeom>
        <a:solidFill>
          <a:srgbClr val="CD2C58"/>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171178</xdr:colOff>
      <xdr:row>6</xdr:row>
      <xdr:rowOff>566</xdr:rowOff>
    </xdr:from>
    <xdr:to>
      <xdr:col>6</xdr:col>
      <xdr:colOff>172644</xdr:colOff>
      <xdr:row>7</xdr:row>
      <xdr:rowOff>163099</xdr:rowOff>
    </xdr:to>
    <xdr:sp macro="" textlink="">
      <xdr:nvSpPr>
        <xdr:cNvPr id="7168" name="Rectangle: Rounded Corners 7167">
          <a:extLst>
            <a:ext uri="{FF2B5EF4-FFF2-40B4-BE49-F238E27FC236}">
              <a16:creationId xmlns:a16="http://schemas.microsoft.com/office/drawing/2014/main" id="{6DB65E58-6245-DF80-F481-84AA4B402492}"/>
            </a:ext>
          </a:extLst>
        </xdr:cNvPr>
        <xdr:cNvSpPr/>
      </xdr:nvSpPr>
      <xdr:spPr>
        <a:xfrm>
          <a:off x="3559538" y="1097846"/>
          <a:ext cx="1220666" cy="345413"/>
        </a:xfrm>
        <a:prstGeom prst="roundRect">
          <a:avLst/>
        </a:prstGeom>
        <a:solidFill>
          <a:srgbClr val="CD2C58"/>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215073</xdr:colOff>
      <xdr:row>15</xdr:row>
      <xdr:rowOff>33020</xdr:rowOff>
    </xdr:from>
    <xdr:to>
      <xdr:col>0</xdr:col>
      <xdr:colOff>1777173</xdr:colOff>
      <xdr:row>18</xdr:row>
      <xdr:rowOff>40640</xdr:rowOff>
    </xdr:to>
    <xdr:sp macro="" textlink="">
      <xdr:nvSpPr>
        <xdr:cNvPr id="7178" name="TextBox 7177">
          <a:hlinkClick xmlns:r="http://schemas.openxmlformats.org/officeDocument/2006/relationships" r:id="rId3"/>
          <a:extLst>
            <a:ext uri="{FF2B5EF4-FFF2-40B4-BE49-F238E27FC236}">
              <a16:creationId xmlns:a16="http://schemas.microsoft.com/office/drawing/2014/main" id="{DBB8F50A-E2EB-40AE-814D-2D84D4EC4961}"/>
            </a:ext>
          </a:extLst>
        </xdr:cNvPr>
        <xdr:cNvSpPr txBox="1"/>
      </xdr:nvSpPr>
      <xdr:spPr>
        <a:xfrm>
          <a:off x="215073" y="2776220"/>
          <a:ext cx="1562100" cy="5562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1" cap="none" spc="0">
              <a:ln w="0"/>
              <a:solidFill>
                <a:schemeClr val="tx1"/>
              </a:solidFill>
              <a:effectLst>
                <a:outerShdw blurRad="38100" dist="19050" dir="2700000" algn="tl" rotWithShape="0">
                  <a:schemeClr val="dk1">
                    <a:alpha val="40000"/>
                  </a:schemeClr>
                </a:outerShdw>
              </a:effectLst>
            </a:rPr>
            <a:t>#TAG_ Analysis </a:t>
          </a:r>
        </a:p>
      </xdr:txBody>
    </xdr:sp>
    <xdr:clientData/>
  </xdr:twoCellAnchor>
  <xdr:twoCellAnchor>
    <xdr:from>
      <xdr:col>0</xdr:col>
      <xdr:colOff>230312</xdr:colOff>
      <xdr:row>11</xdr:row>
      <xdr:rowOff>72656</xdr:rowOff>
    </xdr:from>
    <xdr:to>
      <xdr:col>1</xdr:col>
      <xdr:colOff>31102</xdr:colOff>
      <xdr:row>13</xdr:row>
      <xdr:rowOff>54876</xdr:rowOff>
    </xdr:to>
    <xdr:sp macro="" textlink="">
      <xdr:nvSpPr>
        <xdr:cNvPr id="7174" name="TextBox 7173">
          <a:hlinkClick xmlns:r="http://schemas.openxmlformats.org/officeDocument/2006/relationships" r:id="rId4"/>
          <a:extLst>
            <a:ext uri="{FF2B5EF4-FFF2-40B4-BE49-F238E27FC236}">
              <a16:creationId xmlns:a16="http://schemas.microsoft.com/office/drawing/2014/main" id="{1DE61116-9C82-42AD-9AFF-4A6DA22DB1C3}"/>
            </a:ext>
          </a:extLst>
        </xdr:cNvPr>
        <xdr:cNvSpPr txBox="1"/>
      </xdr:nvSpPr>
      <xdr:spPr>
        <a:xfrm>
          <a:off x="230312" y="2051739"/>
          <a:ext cx="1652873" cy="3420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1" cap="none" spc="0">
              <a:ln w="0"/>
              <a:solidFill>
                <a:schemeClr val="tx1"/>
              </a:solidFill>
              <a:effectLst>
                <a:outerShdw blurRad="38100" dist="19050" dir="2700000" algn="tl" rotWithShape="0">
                  <a:schemeClr val="dk1">
                    <a:alpha val="40000"/>
                  </a:schemeClr>
                </a:outerShdw>
              </a:effectLst>
            </a:rPr>
            <a:t>Platform_Analysis</a:t>
          </a:r>
        </a:p>
      </xdr:txBody>
    </xdr:sp>
    <xdr:clientData/>
  </xdr:twoCellAnchor>
  <xdr:twoCellAnchor>
    <xdr:from>
      <xdr:col>0</xdr:col>
      <xdr:colOff>239295</xdr:colOff>
      <xdr:row>4</xdr:row>
      <xdr:rowOff>167640</xdr:rowOff>
    </xdr:from>
    <xdr:to>
      <xdr:col>0</xdr:col>
      <xdr:colOff>1801395</xdr:colOff>
      <xdr:row>7</xdr:row>
      <xdr:rowOff>152400</xdr:rowOff>
    </xdr:to>
    <xdr:sp macro="" textlink="">
      <xdr:nvSpPr>
        <xdr:cNvPr id="7177" name="TextBox 7176">
          <a:hlinkClick xmlns:r="http://schemas.openxmlformats.org/officeDocument/2006/relationships" r:id="rId5"/>
          <a:extLst>
            <a:ext uri="{FF2B5EF4-FFF2-40B4-BE49-F238E27FC236}">
              <a16:creationId xmlns:a16="http://schemas.microsoft.com/office/drawing/2014/main" id="{7BB95A25-2207-4328-A971-0A06FE1A5A77}"/>
            </a:ext>
          </a:extLst>
        </xdr:cNvPr>
        <xdr:cNvSpPr txBox="1"/>
      </xdr:nvSpPr>
      <xdr:spPr>
        <a:xfrm>
          <a:off x="239295" y="913427"/>
          <a:ext cx="1562100" cy="5441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1" cap="none" spc="0">
              <a:ln w="0"/>
              <a:solidFill>
                <a:schemeClr val="tx1"/>
              </a:solidFill>
              <a:effectLst>
                <a:outerShdw blurRad="38100" dist="19050" dir="2700000" algn="tl" rotWithShape="0">
                  <a:schemeClr val="dk1">
                    <a:alpha val="40000"/>
                  </a:schemeClr>
                </a:outerShdw>
              </a:effectLst>
            </a:rPr>
            <a:t>Overview</a:t>
          </a:r>
          <a:endParaRPr lang="en-IN" sz="1100" b="1"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7</xdr:col>
      <xdr:colOff>109015</xdr:colOff>
      <xdr:row>9</xdr:row>
      <xdr:rowOff>34151</xdr:rowOff>
    </xdr:from>
    <xdr:to>
      <xdr:col>11</xdr:col>
      <xdr:colOff>345093</xdr:colOff>
      <xdr:row>11</xdr:row>
      <xdr:rowOff>27040</xdr:rowOff>
    </xdr:to>
    <xdr:sp macro="" textlink="">
      <xdr:nvSpPr>
        <xdr:cNvPr id="7179" name="TextBox 7178">
          <a:extLst>
            <a:ext uri="{FF2B5EF4-FFF2-40B4-BE49-F238E27FC236}">
              <a16:creationId xmlns:a16="http://schemas.microsoft.com/office/drawing/2014/main" id="{D85F7FEB-50A9-4187-BAD7-573F3676B30B}"/>
            </a:ext>
          </a:extLst>
        </xdr:cNvPr>
        <xdr:cNvSpPr txBox="1"/>
      </xdr:nvSpPr>
      <xdr:spPr>
        <a:xfrm>
          <a:off x="5344692" y="1693345"/>
          <a:ext cx="2694143" cy="3615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0" cap="none" spc="0">
              <a:ln w="0"/>
              <a:solidFill>
                <a:schemeClr val="bg2">
                  <a:lumMod val="95000"/>
                </a:schemeClr>
              </a:solidFill>
              <a:effectLst>
                <a:outerShdw blurRad="38100" dist="19050" dir="2700000" algn="tl" rotWithShape="0">
                  <a:schemeClr val="dk1">
                    <a:alpha val="40000"/>
                  </a:schemeClr>
                </a:outerShdw>
              </a:effectLst>
            </a:rPr>
            <a:t>Top Post</a:t>
          </a:r>
          <a:r>
            <a:rPr lang="en-IN" sz="1400" b="0" cap="none" spc="0" baseline="0">
              <a:ln w="0"/>
              <a:solidFill>
                <a:schemeClr val="bg2">
                  <a:lumMod val="95000"/>
                </a:schemeClr>
              </a:solidFill>
              <a:effectLst>
                <a:outerShdw blurRad="38100" dist="19050" dir="2700000" algn="tl" rotWithShape="0">
                  <a:schemeClr val="dk1">
                    <a:alpha val="40000"/>
                  </a:schemeClr>
                </a:outerShdw>
              </a:effectLst>
            </a:rPr>
            <a:t> across all platforms</a:t>
          </a:r>
          <a:endParaRPr lang="en-IN" sz="1400" b="0" cap="none" spc="0">
            <a:ln w="0"/>
            <a:solidFill>
              <a:schemeClr val="bg2">
                <a:lumMod val="95000"/>
              </a:schemeClr>
            </a:solidFill>
            <a:effectLst>
              <a:outerShdw blurRad="38100" dist="19050" dir="2700000" algn="tl" rotWithShape="0">
                <a:schemeClr val="dk1">
                  <a:alpha val="40000"/>
                </a:schemeClr>
              </a:outerShdw>
            </a:effectLst>
          </a:endParaRPr>
        </a:p>
      </xdr:txBody>
    </xdr:sp>
    <xdr:clientData/>
  </xdr:twoCellAnchor>
  <xdr:twoCellAnchor>
    <xdr:from>
      <xdr:col>1</xdr:col>
      <xdr:colOff>191997</xdr:colOff>
      <xdr:row>9</xdr:row>
      <xdr:rowOff>34152</xdr:rowOff>
    </xdr:from>
    <xdr:to>
      <xdr:col>15</xdr:col>
      <xdr:colOff>518073</xdr:colOff>
      <xdr:row>24</xdr:row>
      <xdr:rowOff>90581</xdr:rowOff>
    </xdr:to>
    <xdr:graphicFrame macro="">
      <xdr:nvGraphicFramePr>
        <xdr:cNvPr id="7189" name="Chart 7188">
          <a:extLst>
            <a:ext uri="{FF2B5EF4-FFF2-40B4-BE49-F238E27FC236}">
              <a16:creationId xmlns:a16="http://schemas.microsoft.com/office/drawing/2014/main" id="{50E763D7-286E-46BF-B8DB-1E03821CD3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9</xdr:col>
      <xdr:colOff>560892</xdr:colOff>
      <xdr:row>24</xdr:row>
      <xdr:rowOff>109908</xdr:rowOff>
    </xdr:from>
    <xdr:to>
      <xdr:col>15</xdr:col>
      <xdr:colOff>543988</xdr:colOff>
      <xdr:row>41</xdr:row>
      <xdr:rowOff>4081</xdr:rowOff>
    </xdr:to>
    <xdr:sp macro="" textlink="">
      <xdr:nvSpPr>
        <xdr:cNvPr id="7193" name="Rectangle: Rounded Corners 7192">
          <a:extLst>
            <a:ext uri="{FF2B5EF4-FFF2-40B4-BE49-F238E27FC236}">
              <a16:creationId xmlns:a16="http://schemas.microsoft.com/office/drawing/2014/main" id="{C2879375-AD2F-48EF-ABEE-AD9F4FD968F2}"/>
            </a:ext>
          </a:extLst>
        </xdr:cNvPr>
        <xdr:cNvSpPr/>
      </xdr:nvSpPr>
      <xdr:spPr>
        <a:xfrm>
          <a:off x="7027309" y="4427908"/>
          <a:ext cx="3666096" cy="2952756"/>
        </a:xfrm>
        <a:prstGeom prst="roundRect">
          <a:avLst>
            <a:gd name="adj" fmla="val 4764"/>
          </a:avLst>
        </a:prstGeom>
        <a:solidFill>
          <a:schemeClr val="tx1">
            <a:lumMod val="85000"/>
            <a:lumOff val="15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10</xdr:col>
      <xdr:colOff>336681</xdr:colOff>
      <xdr:row>26</xdr:row>
      <xdr:rowOff>58144</xdr:rowOff>
    </xdr:from>
    <xdr:to>
      <xdr:col>15</xdr:col>
      <xdr:colOff>332446</xdr:colOff>
      <xdr:row>40</xdr:row>
      <xdr:rowOff>171756</xdr:rowOff>
    </xdr:to>
    <xdr:graphicFrame macro="">
      <xdr:nvGraphicFramePr>
        <xdr:cNvPr id="7194" name="Chart 7193">
          <a:extLst>
            <a:ext uri="{FF2B5EF4-FFF2-40B4-BE49-F238E27FC236}">
              <a16:creationId xmlns:a16="http://schemas.microsoft.com/office/drawing/2014/main" id="{E497251D-80ED-408C-969D-DAC74FC912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11</xdr:col>
      <xdr:colOff>0</xdr:colOff>
      <xdr:row>24</xdr:row>
      <xdr:rowOff>115878</xdr:rowOff>
    </xdr:from>
    <xdr:to>
      <xdr:col>15</xdr:col>
      <xdr:colOff>235395</xdr:colOff>
      <xdr:row>26</xdr:row>
      <xdr:rowOff>111601</xdr:rowOff>
    </xdr:to>
    <xdr:sp macro="" textlink="">
      <xdr:nvSpPr>
        <xdr:cNvPr id="7195" name="TextBox 7194">
          <a:extLst>
            <a:ext uri="{FF2B5EF4-FFF2-40B4-BE49-F238E27FC236}">
              <a16:creationId xmlns:a16="http://schemas.microsoft.com/office/drawing/2014/main" id="{EE3C4124-A999-4B89-A93A-BE962E1A7E46}"/>
            </a:ext>
          </a:extLst>
        </xdr:cNvPr>
        <xdr:cNvSpPr txBox="1"/>
      </xdr:nvSpPr>
      <xdr:spPr>
        <a:xfrm>
          <a:off x="7694083" y="4433878"/>
          <a:ext cx="2690729" cy="3555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0" cap="none" spc="0">
              <a:ln w="0"/>
              <a:solidFill>
                <a:schemeClr val="bg2">
                  <a:lumMod val="95000"/>
                </a:schemeClr>
              </a:solidFill>
              <a:effectLst>
                <a:outerShdw blurRad="38100" dist="19050" dir="2700000" algn="tl" rotWithShape="0">
                  <a:schemeClr val="dk1">
                    <a:alpha val="40000"/>
                  </a:schemeClr>
                </a:outerShdw>
              </a:effectLst>
            </a:rPr>
            <a:t>Top _#tags_</a:t>
          </a:r>
          <a:r>
            <a:rPr lang="en-IN" sz="1400" b="0" cap="none" spc="0" baseline="0">
              <a:ln w="0"/>
              <a:solidFill>
                <a:schemeClr val="bg2">
                  <a:lumMod val="95000"/>
                </a:schemeClr>
              </a:solidFill>
              <a:effectLst>
                <a:outerShdw blurRad="38100" dist="19050" dir="2700000" algn="tl" rotWithShape="0">
                  <a:schemeClr val="dk1">
                    <a:alpha val="40000"/>
                  </a:schemeClr>
                </a:outerShdw>
              </a:effectLst>
            </a:rPr>
            <a:t> across all platforms</a:t>
          </a:r>
          <a:endParaRPr lang="en-IN" sz="1400" b="0" cap="none" spc="0">
            <a:ln w="0"/>
            <a:solidFill>
              <a:schemeClr val="bg2">
                <a:lumMod val="95000"/>
              </a:schemeClr>
            </a:solidFill>
            <a:effectLst>
              <a:outerShdw blurRad="38100" dist="19050" dir="2700000" algn="tl" rotWithShape="0">
                <a:schemeClr val="dk1">
                  <a:alpha val="40000"/>
                </a:schemeClr>
              </a:outerShdw>
            </a:effectLst>
          </a:endParaRPr>
        </a:p>
      </xdr:txBody>
    </xdr:sp>
    <xdr:clientData/>
  </xdr:twoCellAnchor>
  <xdr:twoCellAnchor>
    <xdr:from>
      <xdr:col>13</xdr:col>
      <xdr:colOff>425930</xdr:colOff>
      <xdr:row>4</xdr:row>
      <xdr:rowOff>109852</xdr:rowOff>
    </xdr:from>
    <xdr:to>
      <xdr:col>16</xdr:col>
      <xdr:colOff>425931</xdr:colOff>
      <xdr:row>6</xdr:row>
      <xdr:rowOff>106199</xdr:rowOff>
    </xdr:to>
    <xdr:sp macro="" textlink="">
      <xdr:nvSpPr>
        <xdr:cNvPr id="7197" name="TextBox 7196">
          <a:extLst>
            <a:ext uri="{FF2B5EF4-FFF2-40B4-BE49-F238E27FC236}">
              <a16:creationId xmlns:a16="http://schemas.microsoft.com/office/drawing/2014/main" id="{AEA9F13A-7D07-3C97-DDDF-56686A878295}"/>
            </a:ext>
          </a:extLst>
        </xdr:cNvPr>
        <xdr:cNvSpPr txBox="1"/>
      </xdr:nvSpPr>
      <xdr:spPr>
        <a:xfrm>
          <a:off x="9300690" y="841372"/>
          <a:ext cx="1828801" cy="3621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0" cap="none" spc="0" baseline="0">
              <a:ln w="0"/>
              <a:solidFill>
                <a:schemeClr val="tx1"/>
              </a:solidFill>
              <a:effectLst>
                <a:outerShdw blurRad="38100" dist="19050" dir="2700000" algn="tl" rotWithShape="0">
                  <a:schemeClr val="dk1">
                    <a:alpha val="40000"/>
                  </a:schemeClr>
                </a:outerShdw>
              </a:effectLst>
            </a:rPr>
            <a:t>Engagement_rate</a:t>
          </a:r>
          <a:endParaRPr lang="en-IN" sz="14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6</xdr:col>
      <xdr:colOff>408490</xdr:colOff>
      <xdr:row>6</xdr:row>
      <xdr:rowOff>566</xdr:rowOff>
    </xdr:from>
    <xdr:to>
      <xdr:col>8</xdr:col>
      <xdr:colOff>469945</xdr:colOff>
      <xdr:row>7</xdr:row>
      <xdr:rowOff>162355</xdr:rowOff>
    </xdr:to>
    <xdr:sp macro="" textlink="">
      <xdr:nvSpPr>
        <xdr:cNvPr id="7205" name="Rectangle: Rounded Corners 7204">
          <a:extLst>
            <a:ext uri="{FF2B5EF4-FFF2-40B4-BE49-F238E27FC236}">
              <a16:creationId xmlns:a16="http://schemas.microsoft.com/office/drawing/2014/main" id="{19EA119A-7454-594A-CDBA-68E45784AEED}"/>
            </a:ext>
          </a:extLst>
        </xdr:cNvPr>
        <xdr:cNvSpPr/>
      </xdr:nvSpPr>
      <xdr:spPr>
        <a:xfrm>
          <a:off x="5016050" y="1097846"/>
          <a:ext cx="1280655" cy="344669"/>
        </a:xfrm>
        <a:prstGeom prst="roundRect">
          <a:avLst/>
        </a:prstGeom>
        <a:solidFill>
          <a:srgbClr val="CD2C58"/>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9</xdr:col>
      <xdr:colOff>96191</xdr:colOff>
      <xdr:row>6</xdr:row>
      <xdr:rowOff>566</xdr:rowOff>
    </xdr:from>
    <xdr:to>
      <xdr:col>11</xdr:col>
      <xdr:colOff>97657</xdr:colOff>
      <xdr:row>7</xdr:row>
      <xdr:rowOff>163099</xdr:rowOff>
    </xdr:to>
    <xdr:sp macro="" textlink="">
      <xdr:nvSpPr>
        <xdr:cNvPr id="7206" name="Rectangle: Rounded Corners 7205">
          <a:extLst>
            <a:ext uri="{FF2B5EF4-FFF2-40B4-BE49-F238E27FC236}">
              <a16:creationId xmlns:a16="http://schemas.microsoft.com/office/drawing/2014/main" id="{846E712D-D98A-D506-A8E3-2987FCD84259}"/>
            </a:ext>
          </a:extLst>
        </xdr:cNvPr>
        <xdr:cNvSpPr/>
      </xdr:nvSpPr>
      <xdr:spPr>
        <a:xfrm>
          <a:off x="6532551" y="1097846"/>
          <a:ext cx="1220666" cy="345413"/>
        </a:xfrm>
        <a:prstGeom prst="roundRect">
          <a:avLst/>
        </a:prstGeom>
        <a:solidFill>
          <a:srgbClr val="CD2C58"/>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13</xdr:col>
      <xdr:colOff>570813</xdr:colOff>
      <xdr:row>6</xdr:row>
      <xdr:rowOff>566</xdr:rowOff>
    </xdr:from>
    <xdr:to>
      <xdr:col>15</xdr:col>
      <xdr:colOff>572279</xdr:colOff>
      <xdr:row>7</xdr:row>
      <xdr:rowOff>163099</xdr:rowOff>
    </xdr:to>
    <xdr:sp macro="" textlink="">
      <xdr:nvSpPr>
        <xdr:cNvPr id="7207" name="Rectangle: Rounded Corners 7206">
          <a:extLst>
            <a:ext uri="{FF2B5EF4-FFF2-40B4-BE49-F238E27FC236}">
              <a16:creationId xmlns:a16="http://schemas.microsoft.com/office/drawing/2014/main" id="{C743B8DA-2550-F281-EE50-7D881CF52D0A}"/>
            </a:ext>
          </a:extLst>
        </xdr:cNvPr>
        <xdr:cNvSpPr/>
      </xdr:nvSpPr>
      <xdr:spPr>
        <a:xfrm>
          <a:off x="9440493" y="1097846"/>
          <a:ext cx="1220666" cy="345413"/>
        </a:xfrm>
        <a:prstGeom prst="roundRect">
          <a:avLst/>
        </a:prstGeom>
        <a:solidFill>
          <a:srgbClr val="CD2C58"/>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11</xdr:col>
      <xdr:colOff>287203</xdr:colOff>
      <xdr:row>5</xdr:row>
      <xdr:rowOff>175210</xdr:rowOff>
    </xdr:from>
    <xdr:to>
      <xdr:col>13</xdr:col>
      <xdr:colOff>288669</xdr:colOff>
      <xdr:row>7</xdr:row>
      <xdr:rowOff>154863</xdr:rowOff>
    </xdr:to>
    <xdr:sp macro="" textlink="">
      <xdr:nvSpPr>
        <xdr:cNvPr id="7208" name="Rectangle: Rounded Corners 7207">
          <a:extLst>
            <a:ext uri="{FF2B5EF4-FFF2-40B4-BE49-F238E27FC236}">
              <a16:creationId xmlns:a16="http://schemas.microsoft.com/office/drawing/2014/main" id="{AF55433C-F112-20CD-B4B4-88720095890A}"/>
            </a:ext>
          </a:extLst>
        </xdr:cNvPr>
        <xdr:cNvSpPr/>
      </xdr:nvSpPr>
      <xdr:spPr>
        <a:xfrm>
          <a:off x="7937683" y="1089610"/>
          <a:ext cx="1220666" cy="345413"/>
        </a:xfrm>
        <a:prstGeom prst="roundRect">
          <a:avLst/>
        </a:prstGeom>
        <a:solidFill>
          <a:srgbClr val="CD2C58"/>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22224</xdr:colOff>
      <xdr:row>5</xdr:row>
      <xdr:rowOff>155738</xdr:rowOff>
    </xdr:from>
    <xdr:to>
      <xdr:col>4</xdr:col>
      <xdr:colOff>24866</xdr:colOff>
      <xdr:row>7</xdr:row>
      <xdr:rowOff>155737</xdr:rowOff>
    </xdr:to>
    <xdr:sp macro="" textlink="Total_post">
      <xdr:nvSpPr>
        <xdr:cNvPr id="7181" name="TextBox 7180">
          <a:extLst>
            <a:ext uri="{FF2B5EF4-FFF2-40B4-BE49-F238E27FC236}">
              <a16:creationId xmlns:a16="http://schemas.microsoft.com/office/drawing/2014/main" id="{42B56E86-05B4-EF51-E007-C231A24E9231}"/>
            </a:ext>
          </a:extLst>
        </xdr:cNvPr>
        <xdr:cNvSpPr txBox="1"/>
      </xdr:nvSpPr>
      <xdr:spPr>
        <a:xfrm>
          <a:off x="2191384" y="1070138"/>
          <a:ext cx="1221842" cy="3657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8CD74AD4-AC1E-4270-B401-F93840B4AB46}" type="TxLink">
            <a:rPr lang="en-US" sz="2000" b="0" i="0" u="none" strike="noStrike" cap="none" spc="0">
              <a:ln w="0"/>
              <a:solidFill>
                <a:schemeClr val="bg1"/>
              </a:solidFill>
              <a:effectLst>
                <a:outerShdw blurRad="38100" dist="19050" dir="2700000" algn="tl" rotWithShape="0">
                  <a:schemeClr val="dk1">
                    <a:alpha val="40000"/>
                  </a:schemeClr>
                </a:outerShdw>
              </a:effectLst>
              <a:latin typeface="Calibri"/>
              <a:ea typeface="+mn-ea"/>
              <a:cs typeface="Calibri"/>
            </a:rPr>
            <a:pPr marL="0" indent="0" algn="ctr"/>
            <a:t>300</a:t>
          </a:fld>
          <a:endParaRPr lang="en-IN" sz="2000" b="0" i="0" u="none" strike="noStrike" cap="none" spc="0">
            <a:ln w="0"/>
            <a:solidFill>
              <a:schemeClr val="bg1"/>
            </a:solidFill>
            <a:effectLst>
              <a:outerShdw blurRad="38100" dist="19050" dir="2700000" algn="tl" rotWithShape="0">
                <a:schemeClr val="dk1">
                  <a:alpha val="40000"/>
                </a:schemeClr>
              </a:outerShdw>
            </a:effectLst>
            <a:latin typeface="Calibri"/>
            <a:ea typeface="+mn-ea"/>
            <a:cs typeface="Calibri"/>
          </a:endParaRPr>
        </a:p>
      </xdr:txBody>
    </xdr:sp>
    <xdr:clientData/>
  </xdr:twoCellAnchor>
  <xdr:twoCellAnchor>
    <xdr:from>
      <xdr:col>4</xdr:col>
      <xdr:colOff>170321</xdr:colOff>
      <xdr:row>5</xdr:row>
      <xdr:rowOff>148968</xdr:rowOff>
    </xdr:from>
    <xdr:to>
      <xdr:col>6</xdr:col>
      <xdr:colOff>170321</xdr:colOff>
      <xdr:row>7</xdr:row>
      <xdr:rowOff>148967</xdr:rowOff>
    </xdr:to>
    <xdr:sp macro="" textlink="Likes">
      <xdr:nvSpPr>
        <xdr:cNvPr id="7182" name="TextBox 7181">
          <a:extLst>
            <a:ext uri="{FF2B5EF4-FFF2-40B4-BE49-F238E27FC236}">
              <a16:creationId xmlns:a16="http://schemas.microsoft.com/office/drawing/2014/main" id="{1D95BD28-F518-716F-9D4C-4AC48280DF89}"/>
            </a:ext>
          </a:extLst>
        </xdr:cNvPr>
        <xdr:cNvSpPr txBox="1"/>
      </xdr:nvSpPr>
      <xdr:spPr>
        <a:xfrm>
          <a:off x="3558681" y="1063368"/>
          <a:ext cx="1219200" cy="3657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2D94E580-4E28-4EC1-A713-2D7E1C504494}" type="TxLink">
            <a:rPr lang="en-US" sz="2000" b="0" i="0" u="none" strike="noStrike" cap="none" spc="0">
              <a:ln w="0"/>
              <a:solidFill>
                <a:schemeClr val="bg1"/>
              </a:solidFill>
              <a:effectLst>
                <a:outerShdw blurRad="38100" dist="19050" dir="2700000" algn="tl" rotWithShape="0">
                  <a:schemeClr val="dk1">
                    <a:alpha val="40000"/>
                  </a:schemeClr>
                </a:outerShdw>
              </a:effectLst>
              <a:latin typeface="Calibri"/>
              <a:ea typeface="+mn-ea"/>
              <a:cs typeface="Calibri"/>
            </a:rPr>
            <a:pPr marL="0" indent="0" algn="ctr"/>
            <a:t>8,19,991</a:t>
          </a:fld>
          <a:endParaRPr lang="en-IN" sz="2000" b="0" i="0" u="none" strike="noStrike" cap="none" spc="0">
            <a:ln w="0"/>
            <a:solidFill>
              <a:schemeClr val="bg1"/>
            </a:solidFill>
            <a:effectLst>
              <a:outerShdw blurRad="38100" dist="19050" dir="2700000" algn="tl" rotWithShape="0">
                <a:schemeClr val="dk1">
                  <a:alpha val="40000"/>
                </a:schemeClr>
              </a:outerShdw>
            </a:effectLst>
            <a:latin typeface="Calibri"/>
            <a:ea typeface="+mn-ea"/>
            <a:cs typeface="Calibri"/>
          </a:endParaRPr>
        </a:p>
      </xdr:txBody>
    </xdr:sp>
    <xdr:clientData/>
  </xdr:twoCellAnchor>
  <xdr:twoCellAnchor>
    <xdr:from>
      <xdr:col>6</xdr:col>
      <xdr:colOff>442776</xdr:colOff>
      <xdr:row>5</xdr:row>
      <xdr:rowOff>145578</xdr:rowOff>
    </xdr:from>
    <xdr:to>
      <xdr:col>8</xdr:col>
      <xdr:colOff>425142</xdr:colOff>
      <xdr:row>7</xdr:row>
      <xdr:rowOff>145576</xdr:rowOff>
    </xdr:to>
    <xdr:sp macro="" textlink="Comments">
      <xdr:nvSpPr>
        <xdr:cNvPr id="7183" name="TextBox 7182">
          <a:extLst>
            <a:ext uri="{FF2B5EF4-FFF2-40B4-BE49-F238E27FC236}">
              <a16:creationId xmlns:a16="http://schemas.microsoft.com/office/drawing/2014/main" id="{187B3CAE-31FA-ECA6-C8A1-2AAD60FA4F0F}"/>
            </a:ext>
          </a:extLst>
        </xdr:cNvPr>
        <xdr:cNvSpPr txBox="1"/>
      </xdr:nvSpPr>
      <xdr:spPr>
        <a:xfrm>
          <a:off x="5050336" y="1059978"/>
          <a:ext cx="1201566" cy="3657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96658536-A7D8-405B-A34A-7181B0EE1D89}" type="TxLink">
            <a:rPr lang="en-US" sz="2000" b="0" i="0" u="none" strike="noStrike" cap="none" spc="0">
              <a:ln w="0"/>
              <a:solidFill>
                <a:schemeClr val="bg1"/>
              </a:solidFill>
              <a:effectLst>
                <a:outerShdw blurRad="38100" dist="19050" dir="2700000" algn="tl" rotWithShape="0">
                  <a:schemeClr val="dk1">
                    <a:alpha val="40000"/>
                  </a:schemeClr>
                </a:outerShdw>
              </a:effectLst>
              <a:latin typeface="Calibri"/>
              <a:ea typeface="+mn-ea"/>
              <a:cs typeface="Calibri"/>
            </a:rPr>
            <a:pPr marL="0" indent="0" algn="ctr"/>
            <a:t>74,851</a:t>
          </a:fld>
          <a:endParaRPr lang="en-IN" sz="2000" b="0" i="0" u="none" strike="noStrike" cap="none" spc="0">
            <a:ln w="0"/>
            <a:solidFill>
              <a:schemeClr val="bg1"/>
            </a:solidFill>
            <a:effectLst>
              <a:outerShdw blurRad="38100" dist="19050" dir="2700000" algn="tl" rotWithShape="0">
                <a:schemeClr val="dk1">
                  <a:alpha val="40000"/>
                </a:schemeClr>
              </a:outerShdw>
            </a:effectLst>
            <a:latin typeface="Calibri"/>
            <a:ea typeface="+mn-ea"/>
            <a:cs typeface="Calibri"/>
          </a:endParaRPr>
        </a:p>
      </xdr:txBody>
    </xdr:sp>
    <xdr:clientData/>
  </xdr:twoCellAnchor>
  <xdr:twoCellAnchor>
    <xdr:from>
      <xdr:col>9</xdr:col>
      <xdr:colOff>140180</xdr:colOff>
      <xdr:row>5</xdr:row>
      <xdr:rowOff>152451</xdr:rowOff>
    </xdr:from>
    <xdr:to>
      <xdr:col>11</xdr:col>
      <xdr:colOff>83802</xdr:colOff>
      <xdr:row>7</xdr:row>
      <xdr:rowOff>138111</xdr:rowOff>
    </xdr:to>
    <xdr:sp macro="" textlink="Shares">
      <xdr:nvSpPr>
        <xdr:cNvPr id="7184" name="TextBox 7183">
          <a:extLst>
            <a:ext uri="{FF2B5EF4-FFF2-40B4-BE49-F238E27FC236}">
              <a16:creationId xmlns:a16="http://schemas.microsoft.com/office/drawing/2014/main" id="{C00B3C1D-425C-7150-E318-DEDEA1E68906}"/>
            </a:ext>
          </a:extLst>
        </xdr:cNvPr>
        <xdr:cNvSpPr txBox="1"/>
      </xdr:nvSpPr>
      <xdr:spPr>
        <a:xfrm>
          <a:off x="6571460" y="1066851"/>
          <a:ext cx="1162822" cy="3514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E5CB2932-F305-4854-8414-4A124426EFA2}" type="TxLink">
            <a:rPr lang="en-US" sz="2000" b="0" i="0" u="none" strike="noStrike" cap="none" spc="0">
              <a:ln w="0"/>
              <a:solidFill>
                <a:schemeClr val="bg1"/>
              </a:solidFill>
              <a:effectLst>
                <a:outerShdw blurRad="38100" dist="19050" dir="2700000" algn="tl" rotWithShape="0">
                  <a:schemeClr val="dk1">
                    <a:alpha val="40000"/>
                  </a:schemeClr>
                </a:outerShdw>
              </a:effectLst>
              <a:latin typeface="Calibri"/>
              <a:ea typeface="+mn-ea"/>
              <a:cs typeface="Calibri"/>
            </a:rPr>
            <a:pPr marL="0" indent="0" algn="l"/>
            <a:t>1,42,925</a:t>
          </a:fld>
          <a:endParaRPr lang="en-IN" sz="2000" b="0" i="0" u="none" strike="noStrike" cap="none" spc="0">
            <a:ln w="0"/>
            <a:solidFill>
              <a:schemeClr val="bg1"/>
            </a:solidFill>
            <a:effectLst>
              <a:outerShdw blurRad="38100" dist="19050" dir="2700000" algn="tl" rotWithShape="0">
                <a:schemeClr val="dk1">
                  <a:alpha val="40000"/>
                </a:schemeClr>
              </a:outerShdw>
            </a:effectLst>
            <a:latin typeface="Calibri"/>
            <a:ea typeface="+mn-ea"/>
            <a:cs typeface="Calibri"/>
          </a:endParaRPr>
        </a:p>
      </xdr:txBody>
    </xdr:sp>
    <xdr:clientData/>
  </xdr:twoCellAnchor>
  <xdr:twoCellAnchor>
    <xdr:from>
      <xdr:col>11</xdr:col>
      <xdr:colOff>454319</xdr:colOff>
      <xdr:row>5</xdr:row>
      <xdr:rowOff>138535</xdr:rowOff>
    </xdr:from>
    <xdr:to>
      <xdr:col>13</xdr:col>
      <xdr:colOff>235216</xdr:colOff>
      <xdr:row>7</xdr:row>
      <xdr:rowOff>94154</xdr:rowOff>
    </xdr:to>
    <xdr:sp macro="" textlink="CLicks">
      <xdr:nvSpPr>
        <xdr:cNvPr id="7185" name="TextBox 7184">
          <a:extLst>
            <a:ext uri="{FF2B5EF4-FFF2-40B4-BE49-F238E27FC236}">
              <a16:creationId xmlns:a16="http://schemas.microsoft.com/office/drawing/2014/main" id="{AA13F752-F6D9-0248-D3C8-E30C48AA2B93}"/>
            </a:ext>
          </a:extLst>
        </xdr:cNvPr>
        <xdr:cNvSpPr txBox="1"/>
      </xdr:nvSpPr>
      <xdr:spPr>
        <a:xfrm>
          <a:off x="8104799" y="1052935"/>
          <a:ext cx="1000097" cy="3213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B91F6DB6-E51F-48DE-B76C-1606F8080B0B}" type="TxLink">
            <a:rPr lang="en-US" sz="2000" b="0" i="0" u="none" strike="noStrike" cap="none" spc="0">
              <a:ln w="0"/>
              <a:solidFill>
                <a:schemeClr val="bg1"/>
              </a:solidFill>
              <a:effectLst>
                <a:outerShdw blurRad="38100" dist="19050" dir="2700000" algn="tl" rotWithShape="0">
                  <a:schemeClr val="dk1">
                    <a:alpha val="40000"/>
                  </a:schemeClr>
                </a:outerShdw>
              </a:effectLst>
              <a:latin typeface="Calibri"/>
              <a:ea typeface="+mn-ea"/>
              <a:cs typeface="Calibri"/>
            </a:rPr>
            <a:pPr marL="0" indent="0" algn="l"/>
            <a:t>45,366</a:t>
          </a:fld>
          <a:endParaRPr lang="en-IN" sz="2000" b="0" i="0" u="none" strike="noStrike" cap="none" spc="0">
            <a:ln w="0"/>
            <a:solidFill>
              <a:schemeClr val="bg1"/>
            </a:solidFill>
            <a:effectLst>
              <a:outerShdw blurRad="38100" dist="19050" dir="2700000" algn="tl" rotWithShape="0">
                <a:schemeClr val="dk1">
                  <a:alpha val="40000"/>
                </a:schemeClr>
              </a:outerShdw>
            </a:effectLst>
            <a:latin typeface="Calibri"/>
            <a:ea typeface="+mn-ea"/>
            <a:cs typeface="Calibri"/>
          </a:endParaRPr>
        </a:p>
      </xdr:txBody>
    </xdr:sp>
    <xdr:clientData/>
  </xdr:twoCellAnchor>
  <xdr:twoCellAnchor>
    <xdr:from>
      <xdr:col>14</xdr:col>
      <xdr:colOff>5542</xdr:colOff>
      <xdr:row>5</xdr:row>
      <xdr:rowOff>132568</xdr:rowOff>
    </xdr:from>
    <xdr:to>
      <xdr:col>15</xdr:col>
      <xdr:colOff>395822</xdr:colOff>
      <xdr:row>7</xdr:row>
      <xdr:rowOff>132569</xdr:rowOff>
    </xdr:to>
    <xdr:sp macro="" textlink="Engagement_rate">
      <xdr:nvSpPr>
        <xdr:cNvPr id="7199" name="TextBox 7198">
          <a:extLst>
            <a:ext uri="{FF2B5EF4-FFF2-40B4-BE49-F238E27FC236}">
              <a16:creationId xmlns:a16="http://schemas.microsoft.com/office/drawing/2014/main" id="{8C8ACCC3-3807-71EE-EC7A-F314DA553EBE}"/>
            </a:ext>
          </a:extLst>
        </xdr:cNvPr>
        <xdr:cNvSpPr txBox="1"/>
      </xdr:nvSpPr>
      <xdr:spPr>
        <a:xfrm>
          <a:off x="9484822" y="1046968"/>
          <a:ext cx="999880" cy="3657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62A9C99F-6D63-4D94-AD46-164E8BD79AD3}" type="TxLink">
            <a:rPr lang="en-US" sz="2000" b="0" i="0" u="none" strike="noStrike" cap="none" spc="0">
              <a:ln w="0"/>
              <a:solidFill>
                <a:schemeClr val="bg1"/>
              </a:solidFill>
              <a:effectLst>
                <a:outerShdw blurRad="38100" dist="19050" dir="2700000" algn="tl" rotWithShape="0">
                  <a:schemeClr val="dk1">
                    <a:alpha val="40000"/>
                  </a:schemeClr>
                </a:outerShdw>
              </a:effectLst>
              <a:latin typeface="Calibri"/>
              <a:ea typeface="+mn-ea"/>
              <a:cs typeface="Calibri"/>
            </a:rPr>
            <a:pPr marL="0" indent="0" algn="l"/>
            <a:t>14.83%</a:t>
          </a:fld>
          <a:endParaRPr lang="en-IN" sz="2000" b="0" i="0" u="none" strike="noStrike" cap="none" spc="0">
            <a:ln w="0"/>
            <a:solidFill>
              <a:schemeClr val="bg1"/>
            </a:solidFill>
            <a:effectLst>
              <a:outerShdw blurRad="38100" dist="19050" dir="2700000" algn="tl" rotWithShape="0">
                <a:schemeClr val="dk1">
                  <a:alpha val="40000"/>
                </a:schemeClr>
              </a:outerShdw>
            </a:effectLst>
            <a:latin typeface="Calibri"/>
            <a:ea typeface="+mn-ea"/>
            <a:cs typeface="Calibri"/>
          </a:endParaRPr>
        </a:p>
      </xdr:txBody>
    </xdr:sp>
    <xdr:clientData/>
  </xdr:twoCellAnchor>
  <xdr:twoCellAnchor>
    <xdr:from>
      <xdr:col>2</xdr:col>
      <xdr:colOff>23663</xdr:colOff>
      <xdr:row>24</xdr:row>
      <xdr:rowOff>90581</xdr:rowOff>
    </xdr:from>
    <xdr:to>
      <xdr:col>9</xdr:col>
      <xdr:colOff>425134</xdr:colOff>
      <xdr:row>41</xdr:row>
      <xdr:rowOff>4130</xdr:rowOff>
    </xdr:to>
    <xdr:sp macro="" textlink="">
      <xdr:nvSpPr>
        <xdr:cNvPr id="7209" name="Rectangle: Rounded Corners 7208">
          <a:extLst>
            <a:ext uri="{FF2B5EF4-FFF2-40B4-BE49-F238E27FC236}">
              <a16:creationId xmlns:a16="http://schemas.microsoft.com/office/drawing/2014/main" id="{E7EEE832-8A1F-039D-2BB2-AFCAB46C6BD6}"/>
            </a:ext>
          </a:extLst>
        </xdr:cNvPr>
        <xdr:cNvSpPr/>
      </xdr:nvSpPr>
      <xdr:spPr>
        <a:xfrm>
          <a:off x="2193246" y="4408581"/>
          <a:ext cx="4698305" cy="2972132"/>
        </a:xfrm>
        <a:prstGeom prst="roundRect">
          <a:avLst>
            <a:gd name="adj" fmla="val 4764"/>
          </a:avLst>
        </a:prstGeom>
        <a:solidFill>
          <a:schemeClr val="tx1">
            <a:lumMod val="85000"/>
            <a:lumOff val="15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22224</xdr:colOff>
      <xdr:row>26</xdr:row>
      <xdr:rowOff>111601</xdr:rowOff>
    </xdr:from>
    <xdr:to>
      <xdr:col>9</xdr:col>
      <xdr:colOff>425133</xdr:colOff>
      <xdr:row>40</xdr:row>
      <xdr:rowOff>171756</xdr:rowOff>
    </xdr:to>
    <xdr:graphicFrame macro="">
      <xdr:nvGraphicFramePr>
        <xdr:cNvPr id="7210" name="Chart 7209">
          <a:extLst>
            <a:ext uri="{FF2B5EF4-FFF2-40B4-BE49-F238E27FC236}">
              <a16:creationId xmlns:a16="http://schemas.microsoft.com/office/drawing/2014/main" id="{A555D707-9EF3-4E91-BA3F-8144A37E32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20</xdr:col>
      <xdr:colOff>486954</xdr:colOff>
      <xdr:row>6</xdr:row>
      <xdr:rowOff>9950</xdr:rowOff>
    </xdr:from>
    <xdr:to>
      <xdr:col>23</xdr:col>
      <xdr:colOff>525475</xdr:colOff>
      <xdr:row>11</xdr:row>
      <xdr:rowOff>10640</xdr:rowOff>
    </xdr:to>
    <mc:AlternateContent xmlns:mc="http://schemas.openxmlformats.org/markup-compatibility/2006" xmlns:a14="http://schemas.microsoft.com/office/drawing/2010/main">
      <mc:Choice Requires="a14">
        <xdr:graphicFrame macro="">
          <xdr:nvGraphicFramePr>
            <xdr:cNvPr id="7215" name="Platform">
              <a:extLst>
                <a:ext uri="{FF2B5EF4-FFF2-40B4-BE49-F238E27FC236}">
                  <a16:creationId xmlns:a16="http://schemas.microsoft.com/office/drawing/2014/main" id="{D3AFE7C1-8947-47EB-9DC5-BF88793371B9}"/>
                </a:ext>
              </a:extLst>
            </xdr:cNvPr>
            <xdr:cNvGraphicFramePr/>
          </xdr:nvGraphicFramePr>
          <xdr:xfrm>
            <a:off x="0" y="0"/>
            <a:ext cx="0" cy="0"/>
          </xdr:xfrm>
          <a:graphic>
            <a:graphicData uri="http://schemas.microsoft.com/office/drawing/2010/slicer">
              <sle:slicer xmlns:sle="http://schemas.microsoft.com/office/drawing/2010/slicer" name="Platform"/>
            </a:graphicData>
          </a:graphic>
        </xdr:graphicFrame>
      </mc:Choice>
      <mc:Fallback xmlns="">
        <xdr:sp macro="" textlink="">
          <xdr:nvSpPr>
            <xdr:cNvPr id="0" name=""/>
            <xdr:cNvSpPr>
              <a:spLocks noTextEdit="1"/>
            </xdr:cNvSpPr>
          </xdr:nvSpPr>
          <xdr:spPr>
            <a:xfrm>
              <a:off x="13621929" y="1095800"/>
              <a:ext cx="1867321" cy="90556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496633</xdr:colOff>
      <xdr:row>22</xdr:row>
      <xdr:rowOff>46892</xdr:rowOff>
    </xdr:from>
    <xdr:to>
      <xdr:col>23</xdr:col>
      <xdr:colOff>518818</xdr:colOff>
      <xdr:row>34</xdr:row>
      <xdr:rowOff>0</xdr:rowOff>
    </xdr:to>
    <mc:AlternateContent xmlns:mc="http://schemas.openxmlformats.org/markup-compatibility/2006" xmlns:a14="http://schemas.microsoft.com/office/drawing/2010/main">
      <mc:Choice Requires="a14">
        <xdr:graphicFrame macro="">
          <xdr:nvGraphicFramePr>
            <xdr:cNvPr id="7216" name="Month">
              <a:extLst>
                <a:ext uri="{FF2B5EF4-FFF2-40B4-BE49-F238E27FC236}">
                  <a16:creationId xmlns:a16="http://schemas.microsoft.com/office/drawing/2014/main" id="{3B324245-CE92-45AA-8728-3F6B66A031C6}"/>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13631608" y="4028342"/>
              <a:ext cx="1850985" cy="212480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496271</xdr:colOff>
      <xdr:row>18</xdr:row>
      <xdr:rowOff>66067</xdr:rowOff>
    </xdr:from>
    <xdr:to>
      <xdr:col>23</xdr:col>
      <xdr:colOff>516158</xdr:colOff>
      <xdr:row>21</xdr:row>
      <xdr:rowOff>108585</xdr:rowOff>
    </xdr:to>
    <mc:AlternateContent xmlns:mc="http://schemas.openxmlformats.org/markup-compatibility/2006" xmlns:a14="http://schemas.microsoft.com/office/drawing/2010/main">
      <mc:Choice Requires="a14">
        <xdr:graphicFrame macro="">
          <xdr:nvGraphicFramePr>
            <xdr:cNvPr id="7217" name="Year">
              <a:extLst>
                <a:ext uri="{FF2B5EF4-FFF2-40B4-BE49-F238E27FC236}">
                  <a16:creationId xmlns:a16="http://schemas.microsoft.com/office/drawing/2014/main" id="{A01AEF83-B272-46C3-AE56-59DF7522E94D}"/>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13631246" y="3323617"/>
              <a:ext cx="1848687" cy="58544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496271</xdr:colOff>
      <xdr:row>11</xdr:row>
      <xdr:rowOff>74343</xdr:rowOff>
    </xdr:from>
    <xdr:to>
      <xdr:col>23</xdr:col>
      <xdr:colOff>516159</xdr:colOff>
      <xdr:row>18</xdr:row>
      <xdr:rowOff>0</xdr:rowOff>
    </xdr:to>
    <mc:AlternateContent xmlns:mc="http://schemas.openxmlformats.org/markup-compatibility/2006" xmlns:a14="http://schemas.microsoft.com/office/drawing/2010/main">
      <mc:Choice Requires="a14">
        <xdr:graphicFrame macro="">
          <xdr:nvGraphicFramePr>
            <xdr:cNvPr id="7218" name="Content Type">
              <a:extLst>
                <a:ext uri="{FF2B5EF4-FFF2-40B4-BE49-F238E27FC236}">
                  <a16:creationId xmlns:a16="http://schemas.microsoft.com/office/drawing/2014/main" id="{5C57E3E5-CC29-4E23-939C-FE8699EA0976}"/>
                </a:ext>
              </a:extLst>
            </xdr:cNvPr>
            <xdr:cNvGraphicFramePr/>
          </xdr:nvGraphicFramePr>
          <xdr:xfrm>
            <a:off x="0" y="0"/>
            <a:ext cx="0" cy="0"/>
          </xdr:xfrm>
          <a:graphic>
            <a:graphicData uri="http://schemas.microsoft.com/office/drawing/2010/slicer">
              <sle:slicer xmlns:sle="http://schemas.microsoft.com/office/drawing/2010/slicer" name="Content Type"/>
            </a:graphicData>
          </a:graphic>
        </xdr:graphicFrame>
      </mc:Choice>
      <mc:Fallback xmlns="">
        <xdr:sp macro="" textlink="">
          <xdr:nvSpPr>
            <xdr:cNvPr id="0" name=""/>
            <xdr:cNvSpPr>
              <a:spLocks noTextEdit="1"/>
            </xdr:cNvSpPr>
          </xdr:nvSpPr>
          <xdr:spPr>
            <a:xfrm>
              <a:off x="13631246" y="2065068"/>
              <a:ext cx="1848688" cy="119248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223780</xdr:colOff>
      <xdr:row>19</xdr:row>
      <xdr:rowOff>74221</xdr:rowOff>
    </xdr:from>
    <xdr:to>
      <xdr:col>0</xdr:col>
      <xdr:colOff>1799932</xdr:colOff>
      <xdr:row>22</xdr:row>
      <xdr:rowOff>105835</xdr:rowOff>
    </xdr:to>
    <xdr:sp macro="" textlink="">
      <xdr:nvSpPr>
        <xdr:cNvPr id="7223" name="Rectangle: Rounded Corners 7222">
          <a:extLst>
            <a:ext uri="{FF2B5EF4-FFF2-40B4-BE49-F238E27FC236}">
              <a16:creationId xmlns:a16="http://schemas.microsoft.com/office/drawing/2014/main" id="{51AADC1C-9377-FCB5-5F89-A2F9DAF4E1F4}"/>
            </a:ext>
          </a:extLst>
        </xdr:cNvPr>
        <xdr:cNvSpPr/>
      </xdr:nvSpPr>
      <xdr:spPr>
        <a:xfrm>
          <a:off x="223780" y="3492638"/>
          <a:ext cx="1576152" cy="571364"/>
        </a:xfrm>
        <a:prstGeom prst="roundRect">
          <a:avLst/>
        </a:prstGeom>
        <a:solidFill>
          <a:srgbClr val="CD2C58"/>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86381</xdr:colOff>
      <xdr:row>19</xdr:row>
      <xdr:rowOff>150968</xdr:rowOff>
    </xdr:from>
    <xdr:to>
      <xdr:col>1</xdr:col>
      <xdr:colOff>31103</xdr:colOff>
      <xdr:row>21</xdr:row>
      <xdr:rowOff>133189</xdr:rowOff>
    </xdr:to>
    <xdr:sp macro="" textlink="">
      <xdr:nvSpPr>
        <xdr:cNvPr id="7224" name="TextBox 7223">
          <a:hlinkClick xmlns:r="http://schemas.openxmlformats.org/officeDocument/2006/relationships" r:id="rId9"/>
          <a:extLst>
            <a:ext uri="{FF2B5EF4-FFF2-40B4-BE49-F238E27FC236}">
              <a16:creationId xmlns:a16="http://schemas.microsoft.com/office/drawing/2014/main" id="{FE364B78-5ABF-44FB-96E0-0243C9879A03}"/>
            </a:ext>
          </a:extLst>
        </xdr:cNvPr>
        <xdr:cNvSpPr txBox="1"/>
      </xdr:nvSpPr>
      <xdr:spPr>
        <a:xfrm>
          <a:off x="86381" y="3569385"/>
          <a:ext cx="1796805" cy="3420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1" cap="none" spc="0">
              <a:ln w="0"/>
              <a:solidFill>
                <a:schemeClr val="tx1"/>
              </a:solidFill>
              <a:effectLst>
                <a:outerShdw blurRad="38100" dist="19050" dir="2700000" algn="tl" rotWithShape="0">
                  <a:schemeClr val="dk1">
                    <a:alpha val="40000"/>
                  </a:schemeClr>
                </a:outerShdw>
              </a:effectLst>
            </a:rPr>
            <a:t>Campaign_Analysis</a:t>
          </a:r>
        </a:p>
      </xdr:txBody>
    </xdr:sp>
    <xdr:clientData/>
  </xdr:twoCellAnchor>
  <xdr:twoCellAnchor>
    <xdr:from>
      <xdr:col>3</xdr:col>
      <xdr:colOff>141100</xdr:colOff>
      <xdr:row>24</xdr:row>
      <xdr:rowOff>128098</xdr:rowOff>
    </xdr:from>
    <xdr:to>
      <xdr:col>8</xdr:col>
      <xdr:colOff>606562</xdr:colOff>
      <xdr:row>26</xdr:row>
      <xdr:rowOff>120987</xdr:rowOff>
    </xdr:to>
    <xdr:sp macro="" textlink="">
      <xdr:nvSpPr>
        <xdr:cNvPr id="7225" name="TextBox 7224">
          <a:extLst>
            <a:ext uri="{FF2B5EF4-FFF2-40B4-BE49-F238E27FC236}">
              <a16:creationId xmlns:a16="http://schemas.microsoft.com/office/drawing/2014/main" id="{F8BBADD8-48E5-47DF-8652-FE6FA4BB04B9}"/>
            </a:ext>
          </a:extLst>
        </xdr:cNvPr>
        <xdr:cNvSpPr txBox="1"/>
      </xdr:nvSpPr>
      <xdr:spPr>
        <a:xfrm>
          <a:off x="2924517" y="4446098"/>
          <a:ext cx="3534628" cy="3527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0" cap="none" spc="0">
              <a:ln w="0"/>
              <a:solidFill>
                <a:schemeClr val="bg2">
                  <a:lumMod val="95000"/>
                </a:schemeClr>
              </a:solidFill>
              <a:effectLst>
                <a:outerShdw blurRad="38100" dist="19050" dir="2700000" algn="tl" rotWithShape="0">
                  <a:schemeClr val="dk1">
                    <a:alpha val="40000"/>
                  </a:schemeClr>
                </a:outerShdw>
              </a:effectLst>
            </a:rPr>
            <a:t>Avg.</a:t>
          </a:r>
          <a:r>
            <a:rPr lang="en-IN" sz="1400" b="0" cap="none" spc="0" baseline="0">
              <a:ln w="0"/>
              <a:solidFill>
                <a:schemeClr val="bg2">
                  <a:lumMod val="95000"/>
                </a:schemeClr>
              </a:solidFill>
              <a:effectLst>
                <a:outerShdw blurRad="38100" dist="19050" dir="2700000" algn="tl" rotWithShape="0">
                  <a:schemeClr val="dk1">
                    <a:alpha val="40000"/>
                  </a:schemeClr>
                </a:outerShdw>
              </a:effectLst>
            </a:rPr>
            <a:t> Clicks and Total Engagement per #tag</a:t>
          </a:r>
          <a:endParaRPr lang="en-IN" sz="1400" b="0" cap="none" spc="0">
            <a:ln w="0"/>
            <a:solidFill>
              <a:schemeClr val="bg2">
                <a:lumMod val="95000"/>
              </a:schemeClr>
            </a:solidFill>
            <a:effectLst>
              <a:outerShdw blurRad="38100" dist="19050" dir="2700000" algn="tl" rotWithShape="0">
                <a:schemeClr val="dk1">
                  <a:alpha val="40000"/>
                </a:schemeClr>
              </a:outerShdw>
            </a:effectLst>
          </a:endParaRPr>
        </a:p>
      </xdr:txBody>
    </xdr:sp>
    <xdr:clientData/>
  </xdr:twoCellAnchor>
  <xdr:twoCellAnchor>
    <xdr:from>
      <xdr:col>0</xdr:col>
      <xdr:colOff>228600</xdr:colOff>
      <xdr:row>23</xdr:row>
      <xdr:rowOff>67143</xdr:rowOff>
    </xdr:from>
    <xdr:to>
      <xdr:col>0</xdr:col>
      <xdr:colOff>1804752</xdr:colOff>
      <xdr:row>26</xdr:row>
      <xdr:rowOff>98757</xdr:rowOff>
    </xdr:to>
    <xdr:sp macro="" textlink="">
      <xdr:nvSpPr>
        <xdr:cNvPr id="2" name="Rectangle: Rounded Corners 1">
          <a:extLst>
            <a:ext uri="{FF2B5EF4-FFF2-40B4-BE49-F238E27FC236}">
              <a16:creationId xmlns:a16="http://schemas.microsoft.com/office/drawing/2014/main" id="{218445EF-4E5A-4083-982F-343DFAB5C66D}"/>
            </a:ext>
          </a:extLst>
        </xdr:cNvPr>
        <xdr:cNvSpPr/>
      </xdr:nvSpPr>
      <xdr:spPr>
        <a:xfrm>
          <a:off x="228600" y="4229568"/>
          <a:ext cx="1576152" cy="574539"/>
        </a:xfrm>
        <a:prstGeom prst="roundRect">
          <a:avLst/>
        </a:prstGeom>
        <a:solidFill>
          <a:srgbClr val="CD2C58"/>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228600</xdr:colOff>
      <xdr:row>23</xdr:row>
      <xdr:rowOff>171918</xdr:rowOff>
    </xdr:from>
    <xdr:to>
      <xdr:col>1</xdr:col>
      <xdr:colOff>29390</xdr:colOff>
      <xdr:row>25</xdr:row>
      <xdr:rowOff>154138</xdr:rowOff>
    </xdr:to>
    <xdr:sp macro="" textlink="">
      <xdr:nvSpPr>
        <xdr:cNvPr id="5" name="TextBox 4">
          <a:hlinkClick xmlns:r="http://schemas.openxmlformats.org/officeDocument/2006/relationships" r:id="rId10"/>
          <a:extLst>
            <a:ext uri="{FF2B5EF4-FFF2-40B4-BE49-F238E27FC236}">
              <a16:creationId xmlns:a16="http://schemas.microsoft.com/office/drawing/2014/main" id="{875C869A-E359-4EB3-A305-776A84D225A5}"/>
            </a:ext>
          </a:extLst>
        </xdr:cNvPr>
        <xdr:cNvSpPr txBox="1"/>
      </xdr:nvSpPr>
      <xdr:spPr>
        <a:xfrm>
          <a:off x="228600" y="4334343"/>
          <a:ext cx="1648640" cy="3441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1" cap="none" spc="0">
              <a:ln w="0"/>
              <a:solidFill>
                <a:schemeClr val="tx1"/>
              </a:solidFill>
              <a:effectLst>
                <a:outerShdw blurRad="38100" dist="19050" dir="2700000" algn="tl" rotWithShape="0">
                  <a:schemeClr val="dk1">
                    <a:alpha val="40000"/>
                  </a:schemeClr>
                </a:outerShdw>
              </a:effectLst>
            </a:rPr>
            <a:t>ROI_Analysis</a:t>
          </a:r>
        </a:p>
      </xdr:txBody>
    </xdr:sp>
    <xdr:clientData/>
  </xdr:twoCellAnchor>
  <xdr:twoCellAnchor>
    <xdr:from>
      <xdr:col>16</xdr:col>
      <xdr:colOff>57150</xdr:colOff>
      <xdr:row>5</xdr:row>
      <xdr:rowOff>123825</xdr:rowOff>
    </xdr:from>
    <xdr:to>
      <xdr:col>20</xdr:col>
      <xdr:colOff>354101</xdr:colOff>
      <xdr:row>41</xdr:row>
      <xdr:rowOff>3564</xdr:rowOff>
    </xdr:to>
    <xdr:sp macro="" textlink="">
      <xdr:nvSpPr>
        <xdr:cNvPr id="6" name="Rectangle: Rounded Corners 5">
          <a:extLst>
            <a:ext uri="{FF2B5EF4-FFF2-40B4-BE49-F238E27FC236}">
              <a16:creationId xmlns:a16="http://schemas.microsoft.com/office/drawing/2014/main" id="{F6399E58-7668-4FAF-A9D3-0FD770868E7C}"/>
            </a:ext>
          </a:extLst>
        </xdr:cNvPr>
        <xdr:cNvSpPr/>
      </xdr:nvSpPr>
      <xdr:spPr>
        <a:xfrm>
          <a:off x="10753725" y="1028700"/>
          <a:ext cx="2735351" cy="6394839"/>
        </a:xfrm>
        <a:prstGeom prst="roundRect">
          <a:avLst>
            <a:gd name="adj" fmla="val 4764"/>
          </a:avLst>
        </a:prstGeom>
        <a:solidFill>
          <a:schemeClr val="tx1">
            <a:lumMod val="85000"/>
            <a:lumOff val="15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16</xdr:col>
      <xdr:colOff>38100</xdr:colOff>
      <xdr:row>8</xdr:row>
      <xdr:rowOff>123825</xdr:rowOff>
    </xdr:from>
    <xdr:to>
      <xdr:col>20</xdr:col>
      <xdr:colOff>361950</xdr:colOff>
      <xdr:row>41</xdr:row>
      <xdr:rowOff>152400</xdr:rowOff>
    </xdr:to>
    <xdr:sp macro="" textlink="">
      <xdr:nvSpPr>
        <xdr:cNvPr id="7" name="TextBox 6">
          <a:extLst>
            <a:ext uri="{FF2B5EF4-FFF2-40B4-BE49-F238E27FC236}">
              <a16:creationId xmlns:a16="http://schemas.microsoft.com/office/drawing/2014/main" id="{EEE1AA20-FB25-4033-8FBB-4466D7330B78}"/>
            </a:ext>
          </a:extLst>
        </xdr:cNvPr>
        <xdr:cNvSpPr txBox="1"/>
      </xdr:nvSpPr>
      <xdr:spPr>
        <a:xfrm>
          <a:off x="10734675" y="1571625"/>
          <a:ext cx="2762250" cy="6000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285750" indent="-285750" algn="l">
            <a:buFont typeface="Wingdings" panose="05000000000000000000" pitchFamily="2" charset="2"/>
            <a:buChar char="ü"/>
          </a:pPr>
          <a:r>
            <a:rPr lang="en-IN" sz="1400" b="0" u="none">
              <a:solidFill>
                <a:schemeClr val="bg1"/>
              </a:solidFill>
            </a:rPr>
            <a:t>Overall engagement and reach have grown steadily across the tracked weeks.</a:t>
          </a:r>
        </a:p>
        <a:p>
          <a:pPr marL="285750" indent="-285750" algn="l">
            <a:buFont typeface="Wingdings" panose="05000000000000000000" pitchFamily="2" charset="2"/>
            <a:buChar char="ü"/>
          </a:pPr>
          <a:endParaRPr lang="en-IN" sz="1400" b="0" u="none">
            <a:solidFill>
              <a:schemeClr val="bg1"/>
            </a:solidFill>
          </a:endParaRPr>
        </a:p>
        <a:p>
          <a:pPr marL="285750" indent="-285750" algn="l">
            <a:buFont typeface="Wingdings" panose="05000000000000000000" pitchFamily="2" charset="2"/>
            <a:buChar char="ü"/>
          </a:pPr>
          <a:r>
            <a:rPr lang="en-IN" sz="1400" b="0" u="none">
              <a:solidFill>
                <a:schemeClr val="bg1"/>
              </a:solidFill>
            </a:rPr>
            <a:t>Instagram leads in both engagement and follower growth,</a:t>
          </a:r>
          <a:r>
            <a:rPr lang="en-IN" sz="1400" b="0" u="none" baseline="0">
              <a:solidFill>
                <a:schemeClr val="bg1"/>
              </a:solidFill>
            </a:rPr>
            <a:t> </a:t>
          </a:r>
          <a:r>
            <a:rPr lang="en-IN" sz="1400" b="0" u="none">
              <a:solidFill>
                <a:schemeClr val="bg1"/>
              </a:solidFill>
            </a:rPr>
            <a:t>showing best ROI.</a:t>
          </a:r>
        </a:p>
        <a:p>
          <a:pPr marL="285750" indent="-285750" algn="l">
            <a:buFont typeface="Wingdings" panose="05000000000000000000" pitchFamily="2" charset="2"/>
            <a:buChar char="ü"/>
          </a:pPr>
          <a:endParaRPr lang="en-IN" sz="1400" b="0" u="none">
            <a:solidFill>
              <a:schemeClr val="bg1"/>
            </a:solidFill>
          </a:endParaRPr>
        </a:p>
        <a:p>
          <a:pPr marL="285750" indent="-285750" algn="l">
            <a:buFont typeface="Wingdings" panose="05000000000000000000" pitchFamily="2" charset="2"/>
            <a:buChar char="ü"/>
          </a:pPr>
          <a:r>
            <a:rPr lang="en-IN" sz="1400" b="0" u="none">
              <a:solidFill>
                <a:schemeClr val="bg1"/>
              </a:solidFill>
            </a:rPr>
            <a:t>YouTube gained high engagement but needed greater ad investment.</a:t>
          </a:r>
        </a:p>
        <a:p>
          <a:pPr marL="285750" indent="-285750" algn="l">
            <a:buFont typeface="Wingdings" panose="05000000000000000000" pitchFamily="2" charset="2"/>
            <a:buChar char="ü"/>
          </a:pPr>
          <a:endParaRPr lang="en-IN" sz="1400" b="0" u="none">
            <a:solidFill>
              <a:schemeClr val="bg1"/>
            </a:solidFill>
          </a:endParaRPr>
        </a:p>
        <a:p>
          <a:pPr marL="285750" indent="-285750" algn="l">
            <a:buFont typeface="Wingdings" panose="05000000000000000000" pitchFamily="2" charset="2"/>
            <a:buChar char="ü"/>
          </a:pPr>
          <a:r>
            <a:rPr lang="en-IN" sz="1400" b="0" u="none">
              <a:solidFill>
                <a:schemeClr val="bg1"/>
              </a:solidFill>
            </a:rPr>
            <a:t>Twitter (X) maintained stable visibility through frequent activity.</a:t>
          </a:r>
        </a:p>
        <a:p>
          <a:pPr marL="285750" indent="-285750" algn="l">
            <a:buFont typeface="Wingdings" panose="05000000000000000000" pitchFamily="2" charset="2"/>
            <a:buChar char="ü"/>
          </a:pPr>
          <a:endParaRPr lang="en-IN" sz="1400" b="0" u="none">
            <a:solidFill>
              <a:schemeClr val="bg1"/>
            </a:solidFill>
          </a:endParaRPr>
        </a:p>
        <a:p>
          <a:pPr marL="285750" indent="-285750" algn="l">
            <a:buFont typeface="Wingdings" panose="05000000000000000000" pitchFamily="2" charset="2"/>
            <a:buChar char="ü"/>
          </a:pPr>
          <a:r>
            <a:rPr lang="en-IN" sz="1400" b="0" u="none">
              <a:solidFill>
                <a:schemeClr val="bg1"/>
              </a:solidFill>
            </a:rPr>
            <a:t>Facebook showed lower engagement and slow follower growth.</a:t>
          </a:r>
        </a:p>
        <a:p>
          <a:pPr marL="285750" indent="-285750" algn="l">
            <a:buFont typeface="Wingdings" panose="05000000000000000000" pitchFamily="2" charset="2"/>
            <a:buChar char="ü"/>
          </a:pPr>
          <a:endParaRPr lang="en-IN" sz="1400" b="0" u="none">
            <a:solidFill>
              <a:schemeClr val="bg1"/>
            </a:solidFill>
          </a:endParaRPr>
        </a:p>
        <a:p>
          <a:pPr marL="285750" indent="-285750" algn="l">
            <a:buFont typeface="Wingdings" panose="05000000000000000000" pitchFamily="2" charset="2"/>
            <a:buChar char="ü"/>
          </a:pPr>
          <a:r>
            <a:rPr lang="en-IN" sz="1400" b="0" u="none">
              <a:solidFill>
                <a:schemeClr val="bg1"/>
              </a:solidFill>
            </a:rPr>
            <a:t>Overall, Tesla's content and ad strategy continue to deliver consistent upward performance</a:t>
          </a:r>
        </a:p>
      </xdr:txBody>
    </xdr:sp>
    <xdr:clientData/>
  </xdr:twoCellAnchor>
  <xdr:twoCellAnchor>
    <xdr:from>
      <xdr:col>16</xdr:col>
      <xdr:colOff>400050</xdr:colOff>
      <xdr:row>5</xdr:row>
      <xdr:rowOff>123825</xdr:rowOff>
    </xdr:from>
    <xdr:to>
      <xdr:col>19</xdr:col>
      <xdr:colOff>514173</xdr:colOff>
      <xdr:row>7</xdr:row>
      <xdr:rowOff>107392</xdr:rowOff>
    </xdr:to>
    <xdr:sp macro="" textlink="">
      <xdr:nvSpPr>
        <xdr:cNvPr id="8" name="TextBox 7">
          <a:extLst>
            <a:ext uri="{FF2B5EF4-FFF2-40B4-BE49-F238E27FC236}">
              <a16:creationId xmlns:a16="http://schemas.microsoft.com/office/drawing/2014/main" id="{FC362F3C-5327-4DAB-ABD7-BEE06B4F92AF}"/>
            </a:ext>
          </a:extLst>
        </xdr:cNvPr>
        <xdr:cNvSpPr txBox="1"/>
      </xdr:nvSpPr>
      <xdr:spPr>
        <a:xfrm>
          <a:off x="11096625" y="1028700"/>
          <a:ext cx="1942923" cy="3455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800" b="1" u="sng" cap="none" spc="0" baseline="0">
              <a:ln w="0"/>
              <a:solidFill>
                <a:schemeClr val="bg2">
                  <a:lumMod val="95000"/>
                </a:schemeClr>
              </a:solidFill>
              <a:effectLst>
                <a:outerShdw blurRad="38100" dist="19050" dir="2700000" algn="tl" rotWithShape="0">
                  <a:schemeClr val="dk1">
                    <a:alpha val="40000"/>
                  </a:schemeClr>
                </a:outerShdw>
              </a:effectLst>
            </a:rPr>
            <a:t>KEY FINDINGS</a:t>
          </a:r>
          <a:endParaRPr lang="en-IN" sz="1800" b="1" u="sng" cap="none" spc="0">
            <a:ln w="0"/>
            <a:solidFill>
              <a:schemeClr val="bg2">
                <a:lumMod val="95000"/>
              </a:schemeClr>
            </a:solidFill>
            <a:effectLst>
              <a:outerShdw blurRad="38100" dist="19050" dir="2700000" algn="tl" rotWithShape="0">
                <a:schemeClr val="dk1">
                  <a:alpha val="40000"/>
                </a:schemeClr>
              </a:outerShdw>
            </a:effectLst>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20</xdr:col>
      <xdr:colOff>374140</xdr:colOff>
      <xdr:row>0</xdr:row>
      <xdr:rowOff>9994</xdr:rowOff>
    </xdr:from>
    <xdr:to>
      <xdr:col>23</xdr:col>
      <xdr:colOff>374865</xdr:colOff>
      <xdr:row>41</xdr:row>
      <xdr:rowOff>1</xdr:rowOff>
    </xdr:to>
    <xdr:sp macro="" textlink="">
      <xdr:nvSpPr>
        <xdr:cNvPr id="2" name="Rectangle 1">
          <a:extLst>
            <a:ext uri="{FF2B5EF4-FFF2-40B4-BE49-F238E27FC236}">
              <a16:creationId xmlns:a16="http://schemas.microsoft.com/office/drawing/2014/main" id="{FBA59632-C917-4F37-BBA3-C1074FC4FD21}"/>
            </a:ext>
          </a:extLst>
        </xdr:cNvPr>
        <xdr:cNvSpPr/>
      </xdr:nvSpPr>
      <xdr:spPr>
        <a:xfrm>
          <a:off x="13509115" y="9994"/>
          <a:ext cx="1829525" cy="7409982"/>
        </a:xfrm>
        <a:prstGeom prst="rect">
          <a:avLst/>
        </a:prstGeom>
        <a:solidFill>
          <a:schemeClr val="tx1">
            <a:lumMod val="85000"/>
            <a:lumOff val="15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0</xdr:colOff>
      <xdr:row>0</xdr:row>
      <xdr:rowOff>9993</xdr:rowOff>
    </xdr:from>
    <xdr:to>
      <xdr:col>1</xdr:col>
      <xdr:colOff>168687</xdr:colOff>
      <xdr:row>41</xdr:row>
      <xdr:rowOff>0</xdr:rowOff>
    </xdr:to>
    <xdr:sp macro="" textlink="">
      <xdr:nvSpPr>
        <xdr:cNvPr id="3" name="Rectangle 2">
          <a:extLst>
            <a:ext uri="{FF2B5EF4-FFF2-40B4-BE49-F238E27FC236}">
              <a16:creationId xmlns:a16="http://schemas.microsoft.com/office/drawing/2014/main" id="{D342F8EB-C473-447E-8384-6E26E62BA416}"/>
            </a:ext>
          </a:extLst>
        </xdr:cNvPr>
        <xdr:cNvSpPr/>
      </xdr:nvSpPr>
      <xdr:spPr>
        <a:xfrm>
          <a:off x="0" y="9993"/>
          <a:ext cx="2020347" cy="7488087"/>
        </a:xfrm>
        <a:prstGeom prst="rect">
          <a:avLst/>
        </a:prstGeom>
        <a:solidFill>
          <a:schemeClr val="tx1">
            <a:lumMod val="85000"/>
            <a:lumOff val="15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133554</xdr:colOff>
      <xdr:row>1</xdr:row>
      <xdr:rowOff>12068</xdr:rowOff>
    </xdr:from>
    <xdr:to>
      <xdr:col>20</xdr:col>
      <xdr:colOff>266700</xdr:colOff>
      <xdr:row>4</xdr:row>
      <xdr:rowOff>109852</xdr:rowOff>
    </xdr:to>
    <xdr:sp macro="" textlink="">
      <xdr:nvSpPr>
        <xdr:cNvPr id="4" name="Rectangle: Rounded Corners 3">
          <a:extLst>
            <a:ext uri="{FF2B5EF4-FFF2-40B4-BE49-F238E27FC236}">
              <a16:creationId xmlns:a16="http://schemas.microsoft.com/office/drawing/2014/main" id="{0241980E-DE73-4E91-81EF-D4C3866F51B8}"/>
            </a:ext>
          </a:extLst>
        </xdr:cNvPr>
        <xdr:cNvSpPr/>
      </xdr:nvSpPr>
      <xdr:spPr>
        <a:xfrm>
          <a:off x="2295729" y="193043"/>
          <a:ext cx="11105946" cy="640709"/>
        </a:xfrm>
        <a:prstGeom prst="roundRect">
          <a:avLst/>
        </a:prstGeom>
        <a:solidFill>
          <a:schemeClr val="tx1">
            <a:lumMod val="85000"/>
            <a:lumOff val="15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10483</xdr:colOff>
      <xdr:row>8</xdr:row>
      <xdr:rowOff>95432</xdr:rowOff>
    </xdr:from>
    <xdr:to>
      <xdr:col>15</xdr:col>
      <xdr:colOff>533529</xdr:colOff>
      <xdr:row>24</xdr:row>
      <xdr:rowOff>1</xdr:rowOff>
    </xdr:to>
    <xdr:sp macro="" textlink="">
      <xdr:nvSpPr>
        <xdr:cNvPr id="5" name="Rectangle: Rounded Corners 4">
          <a:extLst>
            <a:ext uri="{FF2B5EF4-FFF2-40B4-BE49-F238E27FC236}">
              <a16:creationId xmlns:a16="http://schemas.microsoft.com/office/drawing/2014/main" id="{F2EE7CA6-33CC-493C-92F7-0671E8E3B595}"/>
            </a:ext>
          </a:extLst>
        </xdr:cNvPr>
        <xdr:cNvSpPr/>
      </xdr:nvSpPr>
      <xdr:spPr>
        <a:xfrm>
          <a:off x="2174563" y="1558472"/>
          <a:ext cx="8447846" cy="2830649"/>
        </a:xfrm>
        <a:prstGeom prst="roundRect">
          <a:avLst>
            <a:gd name="adj" fmla="val 4764"/>
          </a:avLst>
        </a:prstGeom>
        <a:solidFill>
          <a:schemeClr val="tx1">
            <a:lumMod val="85000"/>
            <a:lumOff val="15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0</xdr:col>
      <xdr:colOff>299930</xdr:colOff>
      <xdr:row>0</xdr:row>
      <xdr:rowOff>137803</xdr:rowOff>
    </xdr:from>
    <xdr:to>
      <xdr:col>0</xdr:col>
      <xdr:colOff>1793450</xdr:colOff>
      <xdr:row>4</xdr:row>
      <xdr:rowOff>643</xdr:rowOff>
    </xdr:to>
    <xdr:pic>
      <xdr:nvPicPr>
        <xdr:cNvPr id="6" name="Picture 5">
          <a:extLst>
            <a:ext uri="{FF2B5EF4-FFF2-40B4-BE49-F238E27FC236}">
              <a16:creationId xmlns:a16="http://schemas.microsoft.com/office/drawing/2014/main" id="{7570A8B8-1109-4D98-97CA-8D8A9C54F519}"/>
            </a:ext>
          </a:extLst>
        </xdr:cNvPr>
        <xdr:cNvPicPr>
          <a:picLocks noChangeAspect="1"/>
        </xdr:cNvPicPr>
      </xdr:nvPicPr>
      <xdr:blipFill rotWithShape="1">
        <a:blip xmlns:r="http://schemas.openxmlformats.org/officeDocument/2006/relationships" r:embed="rId1">
          <a:lum bright="70000" contrast="-70000"/>
          <a:extLst>
            <a:ext uri="{BEBA8EAE-BF5A-486C-A8C5-ECC9F3942E4B}">
              <a14:imgProps xmlns:a14="http://schemas.microsoft.com/office/drawing/2010/main">
                <a14:imgLayer r:embed="rId2">
                  <a14:imgEffect>
                    <a14:sharpenSoften amount="50000"/>
                  </a14:imgEffect>
                </a14:imgLayer>
              </a14:imgProps>
            </a:ext>
            <a:ext uri="{28A0092B-C50C-407E-A947-70E740481C1C}">
              <a14:useLocalDpi xmlns:a14="http://schemas.microsoft.com/office/drawing/2010/main" val="0"/>
            </a:ext>
          </a:extLst>
        </a:blip>
        <a:srcRect t="37549" b="37553"/>
        <a:stretch/>
      </xdr:blipFill>
      <xdr:spPr>
        <a:xfrm>
          <a:off x="299930" y="137803"/>
          <a:ext cx="1493520" cy="594360"/>
        </a:xfrm>
        <a:prstGeom prst="rect">
          <a:avLst/>
        </a:prstGeom>
        <a:ln>
          <a:noFill/>
        </a:ln>
      </xdr:spPr>
    </xdr:pic>
    <xdr:clientData/>
  </xdr:twoCellAnchor>
  <xdr:twoCellAnchor>
    <xdr:from>
      <xdr:col>0</xdr:col>
      <xdr:colOff>258914</xdr:colOff>
      <xdr:row>4</xdr:row>
      <xdr:rowOff>176242</xdr:rowOff>
    </xdr:from>
    <xdr:to>
      <xdr:col>0</xdr:col>
      <xdr:colOff>1819826</xdr:colOff>
      <xdr:row>7</xdr:row>
      <xdr:rowOff>152400</xdr:rowOff>
    </xdr:to>
    <xdr:sp macro="" textlink="">
      <xdr:nvSpPr>
        <xdr:cNvPr id="7" name="Rectangle: Rounded Corners 6">
          <a:extLst>
            <a:ext uri="{FF2B5EF4-FFF2-40B4-BE49-F238E27FC236}">
              <a16:creationId xmlns:a16="http://schemas.microsoft.com/office/drawing/2014/main" id="{9D568DC9-4769-4A60-9AEB-D8CE811C3BEC}"/>
            </a:ext>
          </a:extLst>
        </xdr:cNvPr>
        <xdr:cNvSpPr/>
      </xdr:nvSpPr>
      <xdr:spPr>
        <a:xfrm>
          <a:off x="258914" y="907762"/>
          <a:ext cx="1560912" cy="524798"/>
        </a:xfrm>
        <a:prstGeom prst="roundRect">
          <a:avLst/>
        </a:prstGeom>
        <a:solidFill>
          <a:srgbClr val="CD2C58"/>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251294</xdr:colOff>
      <xdr:row>10</xdr:row>
      <xdr:rowOff>171162</xdr:rowOff>
    </xdr:from>
    <xdr:to>
      <xdr:col>0</xdr:col>
      <xdr:colOff>1827446</xdr:colOff>
      <xdr:row>14</xdr:row>
      <xdr:rowOff>22860</xdr:rowOff>
    </xdr:to>
    <xdr:sp macro="" textlink="">
      <xdr:nvSpPr>
        <xdr:cNvPr id="8" name="Rectangle: Rounded Corners 7">
          <a:extLst>
            <a:ext uri="{FF2B5EF4-FFF2-40B4-BE49-F238E27FC236}">
              <a16:creationId xmlns:a16="http://schemas.microsoft.com/office/drawing/2014/main" id="{29B55387-BF05-476E-B5FE-26479B466032}"/>
            </a:ext>
          </a:extLst>
        </xdr:cNvPr>
        <xdr:cNvSpPr/>
      </xdr:nvSpPr>
      <xdr:spPr>
        <a:xfrm>
          <a:off x="251294" y="1999962"/>
          <a:ext cx="1576152" cy="583218"/>
        </a:xfrm>
        <a:prstGeom prst="roundRect">
          <a:avLst/>
        </a:prstGeom>
        <a:solidFill>
          <a:srgbClr val="CD2C58"/>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232863</xdr:colOff>
      <xdr:row>15</xdr:row>
      <xdr:rowOff>0</xdr:rowOff>
    </xdr:from>
    <xdr:to>
      <xdr:col>0</xdr:col>
      <xdr:colOff>1793775</xdr:colOff>
      <xdr:row>18</xdr:row>
      <xdr:rowOff>75218</xdr:rowOff>
    </xdr:to>
    <xdr:sp macro="" textlink="">
      <xdr:nvSpPr>
        <xdr:cNvPr id="9" name="Rectangle: Rounded Corners 8">
          <a:extLst>
            <a:ext uri="{FF2B5EF4-FFF2-40B4-BE49-F238E27FC236}">
              <a16:creationId xmlns:a16="http://schemas.microsoft.com/office/drawing/2014/main" id="{B3ED5AE3-729A-475B-BA0B-6BFC9BA9B094}"/>
            </a:ext>
          </a:extLst>
        </xdr:cNvPr>
        <xdr:cNvSpPr/>
      </xdr:nvSpPr>
      <xdr:spPr>
        <a:xfrm>
          <a:off x="232863" y="2743200"/>
          <a:ext cx="1560912" cy="623858"/>
        </a:xfrm>
        <a:prstGeom prst="roundRect">
          <a:avLst/>
        </a:prstGeom>
        <a:solidFill>
          <a:srgbClr val="CD2C58"/>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3266</xdr:colOff>
      <xdr:row>1</xdr:row>
      <xdr:rowOff>38100</xdr:rowOff>
    </xdr:from>
    <xdr:to>
      <xdr:col>19</xdr:col>
      <xdr:colOff>457199</xdr:colOff>
      <xdr:row>4</xdr:row>
      <xdr:rowOff>175260</xdr:rowOff>
    </xdr:to>
    <xdr:sp macro="" textlink="">
      <xdr:nvSpPr>
        <xdr:cNvPr id="10" name="TextBox 9">
          <a:extLst>
            <a:ext uri="{FF2B5EF4-FFF2-40B4-BE49-F238E27FC236}">
              <a16:creationId xmlns:a16="http://schemas.microsoft.com/office/drawing/2014/main" id="{BBB1A5BB-54F3-4865-8CA3-3B9ECEA731DE}"/>
            </a:ext>
          </a:extLst>
        </xdr:cNvPr>
        <xdr:cNvSpPr txBox="1"/>
      </xdr:nvSpPr>
      <xdr:spPr>
        <a:xfrm>
          <a:off x="2775041" y="219075"/>
          <a:ext cx="10207533" cy="6800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3000" b="1" cap="none" spc="0">
              <a:ln w="10160">
                <a:solidFill>
                  <a:schemeClr val="accent5"/>
                </a:solidFill>
                <a:prstDash val="solid"/>
              </a:ln>
              <a:solidFill>
                <a:srgbClr val="FFFFFF"/>
              </a:solidFill>
              <a:effectLst>
                <a:outerShdw blurRad="38100" dist="22860" dir="5400000" algn="tl" rotWithShape="0">
                  <a:srgbClr val="000000">
                    <a:alpha val="30000"/>
                  </a:srgbClr>
                </a:outerShdw>
              </a:effectLst>
              <a:latin typeface="Times New Roman" panose="02020603050405020304" pitchFamily="18" charset="0"/>
              <a:cs typeface="Times New Roman" panose="02020603050405020304" pitchFamily="18" charset="0"/>
            </a:rPr>
            <a:t>Accelerating Influence: Platform Performance</a:t>
          </a:r>
        </a:p>
      </xdr:txBody>
    </xdr:sp>
    <xdr:clientData/>
  </xdr:twoCellAnchor>
  <xdr:twoCellAnchor>
    <xdr:from>
      <xdr:col>2</xdr:col>
      <xdr:colOff>118090</xdr:colOff>
      <xdr:row>4</xdr:row>
      <xdr:rowOff>94087</xdr:rowOff>
    </xdr:from>
    <xdr:to>
      <xdr:col>6</xdr:col>
      <xdr:colOff>13110</xdr:colOff>
      <xdr:row>6</xdr:row>
      <xdr:rowOff>94087</xdr:rowOff>
    </xdr:to>
    <xdr:sp macro="" textlink="">
      <xdr:nvSpPr>
        <xdr:cNvPr id="11" name="TextBox 10">
          <a:extLst>
            <a:ext uri="{FF2B5EF4-FFF2-40B4-BE49-F238E27FC236}">
              <a16:creationId xmlns:a16="http://schemas.microsoft.com/office/drawing/2014/main" id="{1D5C2CC5-5EAF-45BD-BBBB-B7537E6CBCBF}"/>
            </a:ext>
          </a:extLst>
        </xdr:cNvPr>
        <xdr:cNvSpPr txBox="1"/>
      </xdr:nvSpPr>
      <xdr:spPr>
        <a:xfrm>
          <a:off x="2277966" y="829811"/>
          <a:ext cx="2333420" cy="3678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0" cap="none" spc="0">
              <a:ln w="0"/>
              <a:solidFill>
                <a:schemeClr val="tx1"/>
              </a:solidFill>
              <a:effectLst>
                <a:outerShdw blurRad="38100" dist="19050" dir="2700000" algn="tl" rotWithShape="0">
                  <a:schemeClr val="dk1">
                    <a:alpha val="40000"/>
                  </a:schemeClr>
                </a:outerShdw>
              </a:effectLst>
            </a:rPr>
            <a:t>Followers across all platforms</a:t>
          </a:r>
        </a:p>
      </xdr:txBody>
    </xdr:sp>
    <xdr:clientData/>
  </xdr:twoCellAnchor>
  <xdr:twoCellAnchor>
    <xdr:from>
      <xdr:col>11</xdr:col>
      <xdr:colOff>225609</xdr:colOff>
      <xdr:row>4</xdr:row>
      <xdr:rowOff>104597</xdr:rowOff>
    </xdr:from>
    <xdr:to>
      <xdr:col>13</xdr:col>
      <xdr:colOff>362870</xdr:colOff>
      <xdr:row>6</xdr:row>
      <xdr:rowOff>100944</xdr:rowOff>
    </xdr:to>
    <xdr:sp macro="" textlink="">
      <xdr:nvSpPr>
        <xdr:cNvPr id="13" name="TextBox 12">
          <a:extLst>
            <a:ext uri="{FF2B5EF4-FFF2-40B4-BE49-F238E27FC236}">
              <a16:creationId xmlns:a16="http://schemas.microsoft.com/office/drawing/2014/main" id="{17CE7674-A60A-43B0-A7AE-3307E7727FB5}"/>
            </a:ext>
          </a:extLst>
        </xdr:cNvPr>
        <xdr:cNvSpPr txBox="1"/>
      </xdr:nvSpPr>
      <xdr:spPr>
        <a:xfrm>
          <a:off x="7871885" y="840321"/>
          <a:ext cx="1356461" cy="3642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0" cap="none" spc="0">
              <a:ln w="0"/>
              <a:solidFill>
                <a:schemeClr val="tx1"/>
              </a:solidFill>
              <a:effectLst>
                <a:outerShdw blurRad="38100" dist="19050" dir="2700000" algn="tl" rotWithShape="0">
                  <a:schemeClr val="dk1">
                    <a:alpha val="40000"/>
                  </a:schemeClr>
                </a:outerShdw>
              </a:effectLst>
            </a:rPr>
            <a:t>Followers per $</a:t>
          </a:r>
        </a:p>
      </xdr:txBody>
    </xdr:sp>
    <xdr:clientData/>
  </xdr:twoCellAnchor>
  <xdr:twoCellAnchor>
    <xdr:from>
      <xdr:col>8</xdr:col>
      <xdr:colOff>530555</xdr:colOff>
      <xdr:row>4</xdr:row>
      <xdr:rowOff>94087</xdr:rowOff>
    </xdr:from>
    <xdr:to>
      <xdr:col>11</xdr:col>
      <xdr:colOff>180523</xdr:colOff>
      <xdr:row>6</xdr:row>
      <xdr:rowOff>94087</xdr:rowOff>
    </xdr:to>
    <xdr:sp macro="" textlink="">
      <xdr:nvSpPr>
        <xdr:cNvPr id="14" name="TextBox 13">
          <a:extLst>
            <a:ext uri="{FF2B5EF4-FFF2-40B4-BE49-F238E27FC236}">
              <a16:creationId xmlns:a16="http://schemas.microsoft.com/office/drawing/2014/main" id="{1DBFC3D1-28ED-4EA9-BA28-35136D26152A}"/>
            </a:ext>
          </a:extLst>
        </xdr:cNvPr>
        <xdr:cNvSpPr txBox="1"/>
      </xdr:nvSpPr>
      <xdr:spPr>
        <a:xfrm>
          <a:off x="6348031" y="829811"/>
          <a:ext cx="1478768" cy="3678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0" cap="none" spc="0">
              <a:ln w="0"/>
              <a:solidFill>
                <a:schemeClr val="tx1"/>
              </a:solidFill>
              <a:effectLst>
                <a:outerShdw blurRad="38100" dist="19050" dir="2700000" algn="tl" rotWithShape="0">
                  <a:schemeClr val="dk1">
                    <a:alpha val="40000"/>
                  </a:schemeClr>
                </a:outerShdw>
              </a:effectLst>
            </a:rPr>
            <a:t>Followers</a:t>
          </a:r>
          <a:r>
            <a:rPr lang="en-IN" sz="1400" b="0" cap="none" spc="0" baseline="0">
              <a:ln w="0"/>
              <a:solidFill>
                <a:schemeClr val="tx1"/>
              </a:solidFill>
              <a:effectLst>
                <a:outerShdw blurRad="38100" dist="19050" dir="2700000" algn="tl" rotWithShape="0">
                  <a:schemeClr val="dk1">
                    <a:alpha val="40000"/>
                  </a:schemeClr>
                </a:outerShdw>
              </a:effectLst>
            </a:rPr>
            <a:t>_gained</a:t>
          </a:r>
          <a:endParaRPr lang="en-IN" sz="14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6</xdr:col>
      <xdr:colOff>199125</xdr:colOff>
      <xdr:row>4</xdr:row>
      <xdr:rowOff>93805</xdr:rowOff>
    </xdr:from>
    <xdr:to>
      <xdr:col>8</xdr:col>
      <xdr:colOff>442965</xdr:colOff>
      <xdr:row>6</xdr:row>
      <xdr:rowOff>93805</xdr:rowOff>
    </xdr:to>
    <xdr:sp macro="" textlink="">
      <xdr:nvSpPr>
        <xdr:cNvPr id="15" name="TextBox 14">
          <a:extLst>
            <a:ext uri="{FF2B5EF4-FFF2-40B4-BE49-F238E27FC236}">
              <a16:creationId xmlns:a16="http://schemas.microsoft.com/office/drawing/2014/main" id="{C08C0DC1-4AA6-48F4-8578-F9BB6A0C22AD}"/>
            </a:ext>
          </a:extLst>
        </xdr:cNvPr>
        <xdr:cNvSpPr txBox="1"/>
      </xdr:nvSpPr>
      <xdr:spPr>
        <a:xfrm>
          <a:off x="4797401" y="829529"/>
          <a:ext cx="1463040" cy="3678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0" cap="none" spc="0">
              <a:ln w="0"/>
              <a:solidFill>
                <a:schemeClr val="tx1"/>
              </a:solidFill>
              <a:effectLst>
                <a:outerShdw blurRad="38100" dist="19050" dir="2700000" algn="tl" rotWithShape="0">
                  <a:schemeClr val="dk1">
                    <a:alpha val="40000"/>
                  </a:schemeClr>
                </a:outerShdw>
              </a:effectLst>
            </a:rPr>
            <a:t>Total AD_Spend</a:t>
          </a:r>
        </a:p>
      </xdr:txBody>
    </xdr:sp>
    <xdr:clientData/>
  </xdr:twoCellAnchor>
  <xdr:twoCellAnchor>
    <xdr:from>
      <xdr:col>2</xdr:col>
      <xdr:colOff>125999</xdr:colOff>
      <xdr:row>5</xdr:row>
      <xdr:rowOff>171574</xdr:rowOff>
    </xdr:from>
    <xdr:to>
      <xdr:col>5</xdr:col>
      <xdr:colOff>564902</xdr:colOff>
      <xdr:row>7</xdr:row>
      <xdr:rowOff>123951</xdr:rowOff>
    </xdr:to>
    <xdr:sp macro="" textlink="">
      <xdr:nvSpPr>
        <xdr:cNvPr id="16" name="Rectangle: Rounded Corners 15">
          <a:extLst>
            <a:ext uri="{FF2B5EF4-FFF2-40B4-BE49-F238E27FC236}">
              <a16:creationId xmlns:a16="http://schemas.microsoft.com/office/drawing/2014/main" id="{DBB636D8-E61D-4BC4-8F06-67AA619F0D75}"/>
            </a:ext>
          </a:extLst>
        </xdr:cNvPr>
        <xdr:cNvSpPr/>
      </xdr:nvSpPr>
      <xdr:spPr>
        <a:xfrm>
          <a:off x="2285875" y="1091229"/>
          <a:ext cx="2267703" cy="320239"/>
        </a:xfrm>
        <a:prstGeom prst="roundRect">
          <a:avLst/>
        </a:prstGeom>
        <a:solidFill>
          <a:srgbClr val="CD2C58"/>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215073</xdr:colOff>
      <xdr:row>15</xdr:row>
      <xdr:rowOff>33020</xdr:rowOff>
    </xdr:from>
    <xdr:to>
      <xdr:col>0</xdr:col>
      <xdr:colOff>1777173</xdr:colOff>
      <xdr:row>18</xdr:row>
      <xdr:rowOff>40640</xdr:rowOff>
    </xdr:to>
    <xdr:sp macro="" textlink="">
      <xdr:nvSpPr>
        <xdr:cNvPr id="18" name="TextBox 17">
          <a:hlinkClick xmlns:r="http://schemas.openxmlformats.org/officeDocument/2006/relationships" r:id="rId3"/>
          <a:extLst>
            <a:ext uri="{FF2B5EF4-FFF2-40B4-BE49-F238E27FC236}">
              <a16:creationId xmlns:a16="http://schemas.microsoft.com/office/drawing/2014/main" id="{17C517F6-64AB-4D88-8C2F-71F755414C00}"/>
            </a:ext>
          </a:extLst>
        </xdr:cNvPr>
        <xdr:cNvSpPr txBox="1"/>
      </xdr:nvSpPr>
      <xdr:spPr>
        <a:xfrm>
          <a:off x="215073" y="2776220"/>
          <a:ext cx="1562100" cy="5562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1" cap="none" spc="0">
              <a:ln w="0"/>
              <a:solidFill>
                <a:schemeClr val="tx1"/>
              </a:solidFill>
              <a:effectLst>
                <a:outerShdw blurRad="38100" dist="19050" dir="2700000" algn="tl" rotWithShape="0">
                  <a:schemeClr val="dk1">
                    <a:alpha val="40000"/>
                  </a:schemeClr>
                </a:outerShdw>
              </a:effectLst>
            </a:rPr>
            <a:t>#TAG_ Analysis </a:t>
          </a:r>
        </a:p>
      </xdr:txBody>
    </xdr:sp>
    <xdr:clientData/>
  </xdr:twoCellAnchor>
  <xdr:twoCellAnchor>
    <xdr:from>
      <xdr:col>0</xdr:col>
      <xdr:colOff>230312</xdr:colOff>
      <xdr:row>11</xdr:row>
      <xdr:rowOff>72656</xdr:rowOff>
    </xdr:from>
    <xdr:to>
      <xdr:col>1</xdr:col>
      <xdr:colOff>31102</xdr:colOff>
      <xdr:row>13</xdr:row>
      <xdr:rowOff>54876</xdr:rowOff>
    </xdr:to>
    <xdr:sp macro="" textlink="">
      <xdr:nvSpPr>
        <xdr:cNvPr id="19" name="TextBox 18">
          <a:hlinkClick xmlns:r="http://schemas.openxmlformats.org/officeDocument/2006/relationships" r:id="rId4"/>
          <a:extLst>
            <a:ext uri="{FF2B5EF4-FFF2-40B4-BE49-F238E27FC236}">
              <a16:creationId xmlns:a16="http://schemas.microsoft.com/office/drawing/2014/main" id="{A757DBF6-17FF-46D7-A274-2BA4A0CB3676}"/>
            </a:ext>
          </a:extLst>
        </xdr:cNvPr>
        <xdr:cNvSpPr txBox="1"/>
      </xdr:nvSpPr>
      <xdr:spPr>
        <a:xfrm>
          <a:off x="230312" y="2084336"/>
          <a:ext cx="1652450" cy="347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1" cap="none" spc="0">
              <a:ln w="0"/>
              <a:solidFill>
                <a:schemeClr val="tx1"/>
              </a:solidFill>
              <a:effectLst>
                <a:outerShdw blurRad="38100" dist="19050" dir="2700000" algn="tl" rotWithShape="0">
                  <a:schemeClr val="dk1">
                    <a:alpha val="40000"/>
                  </a:schemeClr>
                </a:outerShdw>
              </a:effectLst>
            </a:rPr>
            <a:t>Platform_Analysis</a:t>
          </a:r>
        </a:p>
      </xdr:txBody>
    </xdr:sp>
    <xdr:clientData/>
  </xdr:twoCellAnchor>
  <xdr:twoCellAnchor>
    <xdr:from>
      <xdr:col>0</xdr:col>
      <xdr:colOff>239295</xdr:colOff>
      <xdr:row>4</xdr:row>
      <xdr:rowOff>167640</xdr:rowOff>
    </xdr:from>
    <xdr:to>
      <xdr:col>0</xdr:col>
      <xdr:colOff>1801395</xdr:colOff>
      <xdr:row>7</xdr:row>
      <xdr:rowOff>152400</xdr:rowOff>
    </xdr:to>
    <xdr:sp macro="" textlink="">
      <xdr:nvSpPr>
        <xdr:cNvPr id="20" name="TextBox 19">
          <a:hlinkClick xmlns:r="http://schemas.openxmlformats.org/officeDocument/2006/relationships" r:id="rId5"/>
          <a:extLst>
            <a:ext uri="{FF2B5EF4-FFF2-40B4-BE49-F238E27FC236}">
              <a16:creationId xmlns:a16="http://schemas.microsoft.com/office/drawing/2014/main" id="{F7467AA9-6764-4CE4-9155-30460AD9D702}"/>
            </a:ext>
          </a:extLst>
        </xdr:cNvPr>
        <xdr:cNvSpPr txBox="1"/>
      </xdr:nvSpPr>
      <xdr:spPr>
        <a:xfrm>
          <a:off x="239295" y="899160"/>
          <a:ext cx="1562100" cy="533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1" cap="none" spc="0">
              <a:ln w="0"/>
              <a:solidFill>
                <a:schemeClr val="tx1"/>
              </a:solidFill>
              <a:effectLst>
                <a:outerShdw blurRad="38100" dist="19050" dir="2700000" algn="tl" rotWithShape="0">
                  <a:schemeClr val="dk1">
                    <a:alpha val="40000"/>
                  </a:schemeClr>
                </a:outerShdw>
              </a:effectLst>
            </a:rPr>
            <a:t>Overview</a:t>
          </a:r>
          <a:endParaRPr lang="en-IN" sz="1100" b="1"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8</xdr:col>
      <xdr:colOff>108557</xdr:colOff>
      <xdr:row>24</xdr:row>
      <xdr:rowOff>109908</xdr:rowOff>
    </xdr:from>
    <xdr:to>
      <xdr:col>15</xdr:col>
      <xdr:colOff>507141</xdr:colOff>
      <xdr:row>41</xdr:row>
      <xdr:rowOff>4081</xdr:rowOff>
    </xdr:to>
    <xdr:sp macro="" textlink="">
      <xdr:nvSpPr>
        <xdr:cNvPr id="23" name="Rectangle: Rounded Corners 22">
          <a:extLst>
            <a:ext uri="{FF2B5EF4-FFF2-40B4-BE49-F238E27FC236}">
              <a16:creationId xmlns:a16="http://schemas.microsoft.com/office/drawing/2014/main" id="{1C09F65C-6A87-49D4-85E5-F5D73BF97170}"/>
            </a:ext>
          </a:extLst>
        </xdr:cNvPr>
        <xdr:cNvSpPr/>
      </xdr:nvSpPr>
      <xdr:spPr>
        <a:xfrm>
          <a:off x="5911480" y="4564677"/>
          <a:ext cx="4638430" cy="3049635"/>
        </a:xfrm>
        <a:prstGeom prst="roundRect">
          <a:avLst>
            <a:gd name="adj" fmla="val 4764"/>
          </a:avLst>
        </a:prstGeom>
        <a:solidFill>
          <a:schemeClr val="tx1">
            <a:lumMod val="85000"/>
            <a:lumOff val="15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10</xdr:col>
      <xdr:colOff>223758</xdr:colOff>
      <xdr:row>25</xdr:row>
      <xdr:rowOff>13000</xdr:rowOff>
    </xdr:from>
    <xdr:to>
      <xdr:col>14</xdr:col>
      <xdr:colOff>459153</xdr:colOff>
      <xdr:row>27</xdr:row>
      <xdr:rowOff>0</xdr:rowOff>
    </xdr:to>
    <xdr:sp macro="" textlink="">
      <xdr:nvSpPr>
        <xdr:cNvPr id="25" name="TextBox 24">
          <a:extLst>
            <a:ext uri="{FF2B5EF4-FFF2-40B4-BE49-F238E27FC236}">
              <a16:creationId xmlns:a16="http://schemas.microsoft.com/office/drawing/2014/main" id="{73569A94-AE58-4CFC-A546-A978B25E4ACF}"/>
            </a:ext>
          </a:extLst>
        </xdr:cNvPr>
        <xdr:cNvSpPr txBox="1"/>
      </xdr:nvSpPr>
      <xdr:spPr>
        <a:xfrm>
          <a:off x="7238066" y="4653385"/>
          <a:ext cx="2658164" cy="3582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0" cap="none" spc="0" baseline="0">
              <a:ln w="0"/>
              <a:solidFill>
                <a:schemeClr val="bg2">
                  <a:lumMod val="95000"/>
                </a:schemeClr>
              </a:solidFill>
              <a:effectLst>
                <a:outerShdw blurRad="38100" dist="19050" dir="2700000" algn="tl" rotWithShape="0">
                  <a:schemeClr val="dk1">
                    <a:alpha val="40000"/>
                  </a:schemeClr>
                </a:outerShdw>
              </a:effectLst>
            </a:rPr>
            <a:t>Ad_spend vs Engagement</a:t>
          </a:r>
          <a:endParaRPr lang="en-IN" sz="1400" b="0" cap="none" spc="0">
            <a:ln w="0"/>
            <a:solidFill>
              <a:schemeClr val="bg2">
                <a:lumMod val="95000"/>
              </a:schemeClr>
            </a:solidFill>
            <a:effectLst>
              <a:outerShdw blurRad="38100" dist="19050" dir="2700000" algn="tl" rotWithShape="0">
                <a:schemeClr val="dk1">
                  <a:alpha val="40000"/>
                </a:schemeClr>
              </a:outerShdw>
            </a:effectLst>
          </a:endParaRPr>
        </a:p>
      </xdr:txBody>
    </xdr:sp>
    <xdr:clientData/>
  </xdr:twoCellAnchor>
  <xdr:twoCellAnchor>
    <xdr:from>
      <xdr:col>13</xdr:col>
      <xdr:colOff>273530</xdr:colOff>
      <xdr:row>4</xdr:row>
      <xdr:rowOff>99342</xdr:rowOff>
    </xdr:from>
    <xdr:to>
      <xdr:col>16</xdr:col>
      <xdr:colOff>273531</xdr:colOff>
      <xdr:row>6</xdr:row>
      <xdr:rowOff>95689</xdr:rowOff>
    </xdr:to>
    <xdr:sp macro="" textlink="">
      <xdr:nvSpPr>
        <xdr:cNvPr id="26" name="TextBox 25">
          <a:extLst>
            <a:ext uri="{FF2B5EF4-FFF2-40B4-BE49-F238E27FC236}">
              <a16:creationId xmlns:a16="http://schemas.microsoft.com/office/drawing/2014/main" id="{73A5BB22-2FE8-4D42-B634-407C7E704FAE}"/>
            </a:ext>
          </a:extLst>
        </xdr:cNvPr>
        <xdr:cNvSpPr txBox="1"/>
      </xdr:nvSpPr>
      <xdr:spPr>
        <a:xfrm>
          <a:off x="9139006" y="835066"/>
          <a:ext cx="1828801" cy="3642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0" cap="none" spc="0">
              <a:ln w="0"/>
              <a:solidFill>
                <a:schemeClr val="tx1"/>
              </a:solidFill>
              <a:effectLst>
                <a:outerShdw blurRad="38100" dist="19050" dir="2700000" algn="tl" rotWithShape="0">
                  <a:schemeClr val="dk1">
                    <a:alpha val="40000"/>
                  </a:schemeClr>
                </a:outerShdw>
              </a:effectLst>
              <a:latin typeface="+mn-lt"/>
              <a:ea typeface="+mn-ea"/>
              <a:cs typeface="+mn-cs"/>
            </a:rPr>
            <a:t>Engagement per $</a:t>
          </a:r>
        </a:p>
      </xdr:txBody>
    </xdr:sp>
    <xdr:clientData/>
  </xdr:twoCellAnchor>
  <xdr:twoCellAnchor>
    <xdr:from>
      <xdr:col>6</xdr:col>
      <xdr:colOff>66962</xdr:colOff>
      <xdr:row>5</xdr:row>
      <xdr:rowOff>168286</xdr:rowOff>
    </xdr:from>
    <xdr:to>
      <xdr:col>8</xdr:col>
      <xdr:colOff>539884</xdr:colOff>
      <xdr:row>7</xdr:row>
      <xdr:rowOff>123865</xdr:rowOff>
    </xdr:to>
    <xdr:sp macro="" textlink="">
      <xdr:nvSpPr>
        <xdr:cNvPr id="27" name="Rectangle: Rounded Corners 26">
          <a:extLst>
            <a:ext uri="{FF2B5EF4-FFF2-40B4-BE49-F238E27FC236}">
              <a16:creationId xmlns:a16="http://schemas.microsoft.com/office/drawing/2014/main" id="{5C080E83-9D41-4884-B465-EB444363B382}"/>
            </a:ext>
          </a:extLst>
        </xdr:cNvPr>
        <xdr:cNvSpPr/>
      </xdr:nvSpPr>
      <xdr:spPr>
        <a:xfrm>
          <a:off x="4665238" y="1087941"/>
          <a:ext cx="1692122" cy="323441"/>
        </a:xfrm>
        <a:prstGeom prst="roundRect">
          <a:avLst/>
        </a:prstGeom>
        <a:solidFill>
          <a:srgbClr val="CD2C58"/>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9</xdr:col>
      <xdr:colOff>44691</xdr:colOff>
      <xdr:row>5</xdr:row>
      <xdr:rowOff>170360</xdr:rowOff>
    </xdr:from>
    <xdr:to>
      <xdr:col>11</xdr:col>
      <xdr:colOff>46157</xdr:colOff>
      <xdr:row>7</xdr:row>
      <xdr:rowOff>139792</xdr:rowOff>
    </xdr:to>
    <xdr:sp macro="" textlink="">
      <xdr:nvSpPr>
        <xdr:cNvPr id="28" name="Rectangle: Rounded Corners 27">
          <a:extLst>
            <a:ext uri="{FF2B5EF4-FFF2-40B4-BE49-F238E27FC236}">
              <a16:creationId xmlns:a16="http://schemas.microsoft.com/office/drawing/2014/main" id="{D30D0CC1-0DC2-489B-9481-BB2440A1C313}"/>
            </a:ext>
          </a:extLst>
        </xdr:cNvPr>
        <xdr:cNvSpPr/>
      </xdr:nvSpPr>
      <xdr:spPr>
        <a:xfrm>
          <a:off x="6471767" y="1090015"/>
          <a:ext cx="1220666" cy="337294"/>
        </a:xfrm>
        <a:prstGeom prst="roundRect">
          <a:avLst/>
        </a:prstGeom>
        <a:solidFill>
          <a:srgbClr val="CD2C58"/>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13</xdr:col>
      <xdr:colOff>418415</xdr:colOff>
      <xdr:row>5</xdr:row>
      <xdr:rowOff>168731</xdr:rowOff>
    </xdr:from>
    <xdr:to>
      <xdr:col>15</xdr:col>
      <xdr:colOff>419881</xdr:colOff>
      <xdr:row>7</xdr:row>
      <xdr:rowOff>147333</xdr:rowOff>
    </xdr:to>
    <xdr:sp macro="" textlink="">
      <xdr:nvSpPr>
        <xdr:cNvPr id="29" name="Rectangle: Rounded Corners 28">
          <a:extLst>
            <a:ext uri="{FF2B5EF4-FFF2-40B4-BE49-F238E27FC236}">
              <a16:creationId xmlns:a16="http://schemas.microsoft.com/office/drawing/2014/main" id="{F51DF69C-04BC-4772-ACA3-A5C2E6D316B9}"/>
            </a:ext>
          </a:extLst>
        </xdr:cNvPr>
        <xdr:cNvSpPr/>
      </xdr:nvSpPr>
      <xdr:spPr>
        <a:xfrm>
          <a:off x="9283891" y="1088386"/>
          <a:ext cx="1220666" cy="346464"/>
        </a:xfrm>
        <a:prstGeom prst="roundRect">
          <a:avLst/>
        </a:prstGeom>
        <a:solidFill>
          <a:srgbClr val="CD2C58"/>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11</xdr:col>
      <xdr:colOff>260928</xdr:colOff>
      <xdr:row>5</xdr:row>
      <xdr:rowOff>176735</xdr:rowOff>
    </xdr:from>
    <xdr:to>
      <xdr:col>13</xdr:col>
      <xdr:colOff>262394</xdr:colOff>
      <xdr:row>7</xdr:row>
      <xdr:rowOff>142827</xdr:rowOff>
    </xdr:to>
    <xdr:sp macro="" textlink="">
      <xdr:nvSpPr>
        <xdr:cNvPr id="30" name="Rectangle: Rounded Corners 29">
          <a:extLst>
            <a:ext uri="{FF2B5EF4-FFF2-40B4-BE49-F238E27FC236}">
              <a16:creationId xmlns:a16="http://schemas.microsoft.com/office/drawing/2014/main" id="{0F8B7D96-6A89-4FBB-8EC9-4264C6DDF72D}"/>
            </a:ext>
          </a:extLst>
        </xdr:cNvPr>
        <xdr:cNvSpPr/>
      </xdr:nvSpPr>
      <xdr:spPr>
        <a:xfrm>
          <a:off x="7907204" y="1096390"/>
          <a:ext cx="1220666" cy="333954"/>
        </a:xfrm>
        <a:prstGeom prst="roundRect">
          <a:avLst/>
        </a:prstGeom>
        <a:solidFill>
          <a:srgbClr val="CD2C58"/>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257378</xdr:colOff>
      <xdr:row>5</xdr:row>
      <xdr:rowOff>129378</xdr:rowOff>
    </xdr:from>
    <xdr:to>
      <xdr:col>5</xdr:col>
      <xdr:colOff>438273</xdr:colOff>
      <xdr:row>7</xdr:row>
      <xdr:rowOff>129377</xdr:rowOff>
    </xdr:to>
    <xdr:sp macro="" textlink="Allplatfomfollower">
      <xdr:nvSpPr>
        <xdr:cNvPr id="31" name="TextBox 30">
          <a:extLst>
            <a:ext uri="{FF2B5EF4-FFF2-40B4-BE49-F238E27FC236}">
              <a16:creationId xmlns:a16="http://schemas.microsoft.com/office/drawing/2014/main" id="{B615CECF-51C2-461F-B4C9-8AD9F4E0ABD4}"/>
            </a:ext>
          </a:extLst>
        </xdr:cNvPr>
        <xdr:cNvSpPr txBox="1"/>
      </xdr:nvSpPr>
      <xdr:spPr>
        <a:xfrm>
          <a:off x="2417254" y="1049033"/>
          <a:ext cx="2009695" cy="3678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B845808E-B106-46BC-9DC6-7DFA8F194BDD}" type="TxLink">
            <a:rPr lang="en-US" sz="2000" b="0" i="0" u="none" strike="noStrike" cap="none" spc="0">
              <a:ln w="0"/>
              <a:solidFill>
                <a:schemeClr val="bg1"/>
              </a:solidFill>
              <a:effectLst>
                <a:outerShdw blurRad="38100" dist="19050" dir="2700000" algn="tl" rotWithShape="0">
                  <a:schemeClr val="dk1">
                    <a:alpha val="40000"/>
                  </a:schemeClr>
                </a:outerShdw>
              </a:effectLst>
              <a:latin typeface="Calibri"/>
              <a:ea typeface="+mn-ea"/>
              <a:cs typeface="Calibri"/>
            </a:rPr>
            <a:pPr marL="0" indent="0" algn="ctr"/>
            <a:t>3,94,71,221</a:t>
          </a:fld>
          <a:endParaRPr lang="en-IN" sz="2000" b="0" i="0" u="none" strike="noStrike" cap="none" spc="0">
            <a:ln w="0"/>
            <a:solidFill>
              <a:schemeClr val="bg1"/>
            </a:solidFill>
            <a:effectLst>
              <a:outerShdw blurRad="38100" dist="19050" dir="2700000" algn="tl" rotWithShape="0">
                <a:schemeClr val="dk1">
                  <a:alpha val="40000"/>
                </a:schemeClr>
              </a:outerShdw>
            </a:effectLst>
            <a:latin typeface="Calibri"/>
            <a:ea typeface="+mn-ea"/>
            <a:cs typeface="Calibri"/>
          </a:endParaRPr>
        </a:p>
      </xdr:txBody>
    </xdr:sp>
    <xdr:clientData/>
  </xdr:twoCellAnchor>
  <xdr:twoCellAnchor>
    <xdr:from>
      <xdr:col>6</xdr:col>
      <xdr:colOff>0</xdr:colOff>
      <xdr:row>5</xdr:row>
      <xdr:rowOff>118106</xdr:rowOff>
    </xdr:from>
    <xdr:to>
      <xdr:col>9</xdr:col>
      <xdr:colOff>0</xdr:colOff>
      <xdr:row>7</xdr:row>
      <xdr:rowOff>118104</xdr:rowOff>
    </xdr:to>
    <xdr:sp macro="" textlink="Totaladspend">
      <xdr:nvSpPr>
        <xdr:cNvPr id="33" name="TextBox 32">
          <a:extLst>
            <a:ext uri="{FF2B5EF4-FFF2-40B4-BE49-F238E27FC236}">
              <a16:creationId xmlns:a16="http://schemas.microsoft.com/office/drawing/2014/main" id="{39FD7536-50E5-4A35-A1FA-063754C188F3}"/>
            </a:ext>
          </a:extLst>
        </xdr:cNvPr>
        <xdr:cNvSpPr txBox="1"/>
      </xdr:nvSpPr>
      <xdr:spPr>
        <a:xfrm>
          <a:off x="4598276" y="1037761"/>
          <a:ext cx="1828800" cy="3678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218EB116-FB99-456E-AE0D-AE6A404646B1}" type="TxLink">
            <a:rPr lang="en-US" sz="2000" b="0" i="0" u="none" strike="noStrike" cap="none" spc="0">
              <a:ln w="0"/>
              <a:solidFill>
                <a:schemeClr val="bg1"/>
              </a:solidFill>
              <a:effectLst>
                <a:outerShdw blurRad="38100" dist="19050" dir="2700000" algn="tl" rotWithShape="0">
                  <a:schemeClr val="dk1">
                    <a:alpha val="40000"/>
                  </a:schemeClr>
                </a:outerShdw>
              </a:effectLst>
              <a:latin typeface="Calibri"/>
              <a:ea typeface="+mn-ea"/>
              <a:cs typeface="Calibri"/>
            </a:rPr>
            <a:pPr marL="0" indent="0" algn="ctr"/>
            <a:t>$48,32,916.00</a:t>
          </a:fld>
          <a:endParaRPr lang="en-US" sz="2000" b="0" i="0" u="none" strike="noStrike" cap="none" spc="0">
            <a:ln w="0"/>
            <a:solidFill>
              <a:schemeClr val="bg1"/>
            </a:solidFill>
            <a:effectLst>
              <a:outerShdw blurRad="38100" dist="19050" dir="2700000" algn="tl" rotWithShape="0">
                <a:schemeClr val="dk1">
                  <a:alpha val="40000"/>
                </a:schemeClr>
              </a:outerShdw>
            </a:effectLst>
            <a:latin typeface="Calibri"/>
            <a:ea typeface="+mn-ea"/>
            <a:cs typeface="Calibri"/>
          </a:endParaRPr>
        </a:p>
      </xdr:txBody>
    </xdr:sp>
    <xdr:clientData/>
  </xdr:twoCellAnchor>
  <xdr:twoCellAnchor>
    <xdr:from>
      <xdr:col>2</xdr:col>
      <xdr:colOff>12750</xdr:colOff>
      <xdr:row>24</xdr:row>
      <xdr:rowOff>109908</xdr:rowOff>
    </xdr:from>
    <xdr:to>
      <xdr:col>8</xdr:col>
      <xdr:colOff>0</xdr:colOff>
      <xdr:row>41</xdr:row>
      <xdr:rowOff>23457</xdr:rowOff>
    </xdr:to>
    <xdr:sp macro="" textlink="">
      <xdr:nvSpPr>
        <xdr:cNvPr id="37" name="Rectangle: Rounded Corners 36">
          <a:extLst>
            <a:ext uri="{FF2B5EF4-FFF2-40B4-BE49-F238E27FC236}">
              <a16:creationId xmlns:a16="http://schemas.microsoft.com/office/drawing/2014/main" id="{F968450F-CC42-461E-A16D-C302DE209812}"/>
            </a:ext>
          </a:extLst>
        </xdr:cNvPr>
        <xdr:cNvSpPr/>
      </xdr:nvSpPr>
      <xdr:spPr>
        <a:xfrm>
          <a:off x="2181519" y="4564677"/>
          <a:ext cx="3621404" cy="3069011"/>
        </a:xfrm>
        <a:prstGeom prst="roundRect">
          <a:avLst>
            <a:gd name="adj" fmla="val 4764"/>
          </a:avLst>
        </a:prstGeom>
        <a:solidFill>
          <a:schemeClr val="tx1">
            <a:lumMod val="85000"/>
            <a:lumOff val="15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223780</xdr:colOff>
      <xdr:row>19</xdr:row>
      <xdr:rowOff>74221</xdr:rowOff>
    </xdr:from>
    <xdr:to>
      <xdr:col>0</xdr:col>
      <xdr:colOff>1799932</xdr:colOff>
      <xdr:row>22</xdr:row>
      <xdr:rowOff>105835</xdr:rowOff>
    </xdr:to>
    <xdr:sp macro="" textlink="">
      <xdr:nvSpPr>
        <xdr:cNvPr id="43" name="Rectangle: Rounded Corners 42">
          <a:extLst>
            <a:ext uri="{FF2B5EF4-FFF2-40B4-BE49-F238E27FC236}">
              <a16:creationId xmlns:a16="http://schemas.microsoft.com/office/drawing/2014/main" id="{2999DF7F-E30D-4CBE-A1F2-5A737C0D8F16}"/>
            </a:ext>
          </a:extLst>
        </xdr:cNvPr>
        <xdr:cNvSpPr/>
      </xdr:nvSpPr>
      <xdr:spPr>
        <a:xfrm>
          <a:off x="223780" y="3548941"/>
          <a:ext cx="1576152" cy="580254"/>
        </a:xfrm>
        <a:prstGeom prst="roundRect">
          <a:avLst/>
        </a:prstGeom>
        <a:solidFill>
          <a:srgbClr val="CD2C58"/>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86381</xdr:colOff>
      <xdr:row>19</xdr:row>
      <xdr:rowOff>150968</xdr:rowOff>
    </xdr:from>
    <xdr:to>
      <xdr:col>1</xdr:col>
      <xdr:colOff>31103</xdr:colOff>
      <xdr:row>21</xdr:row>
      <xdr:rowOff>133189</xdr:rowOff>
    </xdr:to>
    <xdr:sp macro="" textlink="">
      <xdr:nvSpPr>
        <xdr:cNvPr id="44" name="TextBox 43">
          <a:hlinkClick xmlns:r="http://schemas.openxmlformats.org/officeDocument/2006/relationships" r:id="rId6"/>
          <a:extLst>
            <a:ext uri="{FF2B5EF4-FFF2-40B4-BE49-F238E27FC236}">
              <a16:creationId xmlns:a16="http://schemas.microsoft.com/office/drawing/2014/main" id="{C61A80D3-E2AA-4242-86CD-5DB0D9216BE5}"/>
            </a:ext>
          </a:extLst>
        </xdr:cNvPr>
        <xdr:cNvSpPr txBox="1"/>
      </xdr:nvSpPr>
      <xdr:spPr>
        <a:xfrm>
          <a:off x="86381" y="3625688"/>
          <a:ext cx="1796382" cy="3479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1" cap="none" spc="0">
              <a:ln w="0"/>
              <a:solidFill>
                <a:schemeClr val="tx1"/>
              </a:solidFill>
              <a:effectLst>
                <a:outerShdw blurRad="38100" dist="19050" dir="2700000" algn="tl" rotWithShape="0">
                  <a:schemeClr val="dk1">
                    <a:alpha val="40000"/>
                  </a:schemeClr>
                </a:outerShdw>
              </a:effectLst>
            </a:rPr>
            <a:t>Campaign_Analysis</a:t>
          </a:r>
        </a:p>
      </xdr:txBody>
    </xdr:sp>
    <xdr:clientData/>
  </xdr:twoCellAnchor>
  <xdr:twoCellAnchor>
    <xdr:from>
      <xdr:col>9</xdr:col>
      <xdr:colOff>56378</xdr:colOff>
      <xdr:row>5</xdr:row>
      <xdr:rowOff>118106</xdr:rowOff>
    </xdr:from>
    <xdr:to>
      <xdr:col>11</xdr:col>
      <xdr:colOff>0</xdr:colOff>
      <xdr:row>7</xdr:row>
      <xdr:rowOff>103766</xdr:rowOff>
    </xdr:to>
    <xdr:sp macro="" textlink="AVgNewfollower">
      <xdr:nvSpPr>
        <xdr:cNvPr id="48" name="TextBox 47">
          <a:extLst>
            <a:ext uri="{FF2B5EF4-FFF2-40B4-BE49-F238E27FC236}">
              <a16:creationId xmlns:a16="http://schemas.microsoft.com/office/drawing/2014/main" id="{B4C90B3B-7BA4-4D76-BFA7-9E45A682BC24}"/>
            </a:ext>
          </a:extLst>
        </xdr:cNvPr>
        <xdr:cNvSpPr txBox="1"/>
      </xdr:nvSpPr>
      <xdr:spPr>
        <a:xfrm>
          <a:off x="6483454" y="1037761"/>
          <a:ext cx="1162822" cy="3535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EB653E32-ACAF-45C5-AAB0-314C1E1A4ECC}" type="TxLink">
            <a:rPr lang="en-US" sz="2000" b="0" i="0" u="none" strike="noStrike" cap="none" spc="0">
              <a:ln w="0"/>
              <a:solidFill>
                <a:schemeClr val="bg1"/>
              </a:solidFill>
              <a:effectLst>
                <a:outerShdw blurRad="38100" dist="19050" dir="2700000" algn="tl" rotWithShape="0">
                  <a:schemeClr val="dk1">
                    <a:alpha val="40000"/>
                  </a:schemeClr>
                </a:outerShdw>
              </a:effectLst>
              <a:latin typeface="Calibri"/>
              <a:ea typeface="+mn-ea"/>
              <a:cs typeface="Calibri"/>
            </a:rPr>
            <a:pPr marL="0" indent="0" algn="ctr"/>
            <a:t>2,10,128</a:t>
          </a:fld>
          <a:endParaRPr lang="en-US" sz="2000" b="0" i="0" u="none" strike="noStrike" cap="none" spc="0">
            <a:ln w="0"/>
            <a:solidFill>
              <a:schemeClr val="bg1"/>
            </a:solidFill>
            <a:effectLst>
              <a:outerShdw blurRad="38100" dist="19050" dir="2700000" algn="tl" rotWithShape="0">
                <a:schemeClr val="dk1">
                  <a:alpha val="40000"/>
                </a:schemeClr>
              </a:outerShdw>
            </a:effectLst>
            <a:latin typeface="Calibri"/>
            <a:ea typeface="+mn-ea"/>
            <a:cs typeface="Calibri"/>
          </a:endParaRPr>
        </a:p>
      </xdr:txBody>
    </xdr:sp>
    <xdr:clientData/>
  </xdr:twoCellAnchor>
  <xdr:twoCellAnchor>
    <xdr:from>
      <xdr:col>11</xdr:col>
      <xdr:colOff>473790</xdr:colOff>
      <xdr:row>5</xdr:row>
      <xdr:rowOff>129498</xdr:rowOff>
    </xdr:from>
    <xdr:to>
      <xdr:col>13</xdr:col>
      <xdr:colOff>50110</xdr:colOff>
      <xdr:row>7</xdr:row>
      <xdr:rowOff>84066</xdr:rowOff>
    </xdr:to>
    <xdr:sp macro="" textlink="Followersperdollar">
      <xdr:nvSpPr>
        <xdr:cNvPr id="49" name="TextBox 48">
          <a:extLst>
            <a:ext uri="{FF2B5EF4-FFF2-40B4-BE49-F238E27FC236}">
              <a16:creationId xmlns:a16="http://schemas.microsoft.com/office/drawing/2014/main" id="{07EEF677-FD9B-4397-ACB2-0084239693D5}"/>
            </a:ext>
          </a:extLst>
        </xdr:cNvPr>
        <xdr:cNvSpPr txBox="1"/>
      </xdr:nvSpPr>
      <xdr:spPr>
        <a:xfrm>
          <a:off x="8120066" y="1049153"/>
          <a:ext cx="795520" cy="3224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156AA167-0571-43BF-9181-9E4EE8B8A1FB}" type="TxLink">
            <a:rPr lang="en-US" sz="2000" b="0" i="0" u="none" strike="noStrike" cap="none" spc="0">
              <a:ln w="0"/>
              <a:solidFill>
                <a:schemeClr val="bg1"/>
              </a:solidFill>
              <a:effectLst>
                <a:outerShdw blurRad="38100" dist="19050" dir="2700000" algn="tl" rotWithShape="0">
                  <a:schemeClr val="dk1">
                    <a:alpha val="40000"/>
                  </a:schemeClr>
                </a:outerShdw>
              </a:effectLst>
              <a:latin typeface="Calibri"/>
              <a:ea typeface="+mn-ea"/>
              <a:cs typeface="Calibri"/>
            </a:rPr>
            <a:pPr marL="0" indent="0" algn="ctr"/>
            <a:t>15.65</a:t>
          </a:fld>
          <a:endParaRPr lang="en-IN" sz="2000" b="0" i="0" u="none" strike="noStrike" cap="none" spc="0">
            <a:ln w="0"/>
            <a:solidFill>
              <a:schemeClr val="bg1"/>
            </a:solidFill>
            <a:effectLst>
              <a:outerShdw blurRad="38100" dist="19050" dir="2700000" algn="tl" rotWithShape="0">
                <a:schemeClr val="dk1">
                  <a:alpha val="40000"/>
                </a:schemeClr>
              </a:outerShdw>
            </a:effectLst>
            <a:latin typeface="Calibri"/>
            <a:ea typeface="+mn-ea"/>
            <a:cs typeface="Calibri"/>
          </a:endParaRPr>
        </a:p>
      </xdr:txBody>
    </xdr:sp>
    <xdr:clientData/>
  </xdr:twoCellAnchor>
  <xdr:twoCellAnchor>
    <xdr:from>
      <xdr:col>13</xdr:col>
      <xdr:colOff>551165</xdr:colOff>
      <xdr:row>5</xdr:row>
      <xdr:rowOff>123864</xdr:rowOff>
    </xdr:from>
    <xdr:to>
      <xdr:col>15</xdr:col>
      <xdr:colOff>331845</xdr:colOff>
      <xdr:row>7</xdr:row>
      <xdr:rowOff>123865</xdr:rowOff>
    </xdr:to>
    <xdr:sp macro="" textlink="Engagementperdollar">
      <xdr:nvSpPr>
        <xdr:cNvPr id="50" name="TextBox 49">
          <a:extLst>
            <a:ext uri="{FF2B5EF4-FFF2-40B4-BE49-F238E27FC236}">
              <a16:creationId xmlns:a16="http://schemas.microsoft.com/office/drawing/2014/main" id="{BE749A9E-5ABD-4972-AB84-9A544AD6A26F}"/>
            </a:ext>
          </a:extLst>
        </xdr:cNvPr>
        <xdr:cNvSpPr txBox="1"/>
      </xdr:nvSpPr>
      <xdr:spPr>
        <a:xfrm>
          <a:off x="9416641" y="1043519"/>
          <a:ext cx="999880" cy="3678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03DAF27A-9FD7-47FA-9C40-B0C8337EB492}" type="TxLink">
            <a:rPr lang="en-US" sz="2000" b="0" i="0" u="none" strike="noStrike" cap="none" spc="0">
              <a:ln w="0"/>
              <a:solidFill>
                <a:schemeClr val="bg1"/>
              </a:solidFill>
              <a:effectLst>
                <a:outerShdw blurRad="38100" dist="19050" dir="2700000" algn="tl" rotWithShape="0">
                  <a:schemeClr val="dk1">
                    <a:alpha val="40000"/>
                  </a:schemeClr>
                </a:outerShdw>
              </a:effectLst>
              <a:latin typeface="Calibri"/>
              <a:ea typeface="+mn-ea"/>
              <a:cs typeface="Calibri"/>
            </a:rPr>
            <a:pPr marL="0" indent="0" algn="ctr"/>
            <a:t>0.081</a:t>
          </a:fld>
          <a:endParaRPr lang="en-IN" sz="2000" b="0" i="0" u="none" strike="noStrike" cap="none" spc="0">
            <a:ln w="0"/>
            <a:solidFill>
              <a:schemeClr val="bg1"/>
            </a:solidFill>
            <a:effectLst>
              <a:outerShdw blurRad="38100" dist="19050" dir="2700000" algn="tl" rotWithShape="0">
                <a:schemeClr val="dk1">
                  <a:alpha val="40000"/>
                </a:schemeClr>
              </a:outerShdw>
            </a:effectLst>
            <a:latin typeface="Calibri"/>
            <a:ea typeface="+mn-ea"/>
            <a:cs typeface="Calibri"/>
          </a:endParaRPr>
        </a:p>
      </xdr:txBody>
    </xdr:sp>
    <xdr:clientData/>
  </xdr:twoCellAnchor>
  <xdr:twoCellAnchor>
    <xdr:from>
      <xdr:col>2</xdr:col>
      <xdr:colOff>0</xdr:colOff>
      <xdr:row>9</xdr:row>
      <xdr:rowOff>0</xdr:rowOff>
    </xdr:from>
    <xdr:to>
      <xdr:col>15</xdr:col>
      <xdr:colOff>584207</xdr:colOff>
      <xdr:row>24</xdr:row>
      <xdr:rowOff>90581</xdr:rowOff>
    </xdr:to>
    <xdr:graphicFrame macro="">
      <xdr:nvGraphicFramePr>
        <xdr:cNvPr id="51" name="Chart 50">
          <a:extLst>
            <a:ext uri="{FF2B5EF4-FFF2-40B4-BE49-F238E27FC236}">
              <a16:creationId xmlns:a16="http://schemas.microsoft.com/office/drawing/2014/main" id="{F9FA0F9E-72EA-4D59-A9D8-5AB2F301DF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5</xdr:col>
      <xdr:colOff>309891</xdr:colOff>
      <xdr:row>9</xdr:row>
      <xdr:rowOff>16096</xdr:rowOff>
    </xdr:from>
    <xdr:to>
      <xdr:col>12</xdr:col>
      <xdr:colOff>558195</xdr:colOff>
      <xdr:row>11</xdr:row>
      <xdr:rowOff>0</xdr:rowOff>
    </xdr:to>
    <xdr:sp macro="" textlink="">
      <xdr:nvSpPr>
        <xdr:cNvPr id="52" name="TextBox 7178">
          <a:extLst>
            <a:ext uri="{FF2B5EF4-FFF2-40B4-BE49-F238E27FC236}">
              <a16:creationId xmlns:a16="http://schemas.microsoft.com/office/drawing/2014/main" id="{C9454B82-FA48-A69C-C5E5-0A901518A32F}"/>
            </a:ext>
          </a:extLst>
        </xdr:cNvPr>
        <xdr:cNvSpPr txBox="1"/>
      </xdr:nvSpPr>
      <xdr:spPr>
        <a:xfrm>
          <a:off x="4295737" y="1686634"/>
          <a:ext cx="4488150" cy="3551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r>
            <a:rPr lang="en-IN" sz="1600" b="0" cap="none" spc="0">
              <a:ln w="0"/>
              <a:solidFill>
                <a:schemeClr val="bg2">
                  <a:lumMod val="95000"/>
                </a:schemeClr>
              </a:solidFill>
              <a:effectLst>
                <a:outerShdw blurRad="38100" dist="19050" dir="2700000" algn="tl" rotWithShape="0">
                  <a:schemeClr val="dk1">
                    <a:alpha val="40000"/>
                  </a:schemeClr>
                </a:outerShdw>
              </a:effectLst>
            </a:rPr>
            <a:t>Weekly Follower Growth Rate: Platform Breakdown</a:t>
          </a:r>
        </a:p>
      </xdr:txBody>
    </xdr:sp>
    <xdr:clientData/>
  </xdr:twoCellAnchor>
  <xdr:twoCellAnchor>
    <xdr:from>
      <xdr:col>1</xdr:col>
      <xdr:colOff>242601</xdr:colOff>
      <xdr:row>24</xdr:row>
      <xdr:rowOff>121151</xdr:rowOff>
    </xdr:from>
    <xdr:to>
      <xdr:col>8</xdr:col>
      <xdr:colOff>52172</xdr:colOff>
      <xdr:row>40</xdr:row>
      <xdr:rowOff>182761</xdr:rowOff>
    </xdr:to>
    <xdr:graphicFrame macro="">
      <xdr:nvGraphicFramePr>
        <xdr:cNvPr id="53" name="Chart 52">
          <a:extLst>
            <a:ext uri="{FF2B5EF4-FFF2-40B4-BE49-F238E27FC236}">
              <a16:creationId xmlns:a16="http://schemas.microsoft.com/office/drawing/2014/main" id="{9578A10D-52D9-45CF-975A-A57BBBDE91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8</xdr:col>
      <xdr:colOff>108557</xdr:colOff>
      <xdr:row>25</xdr:row>
      <xdr:rowOff>13001</xdr:rowOff>
    </xdr:from>
    <xdr:to>
      <xdr:col>15</xdr:col>
      <xdr:colOff>533529</xdr:colOff>
      <xdr:row>41</xdr:row>
      <xdr:rowOff>1</xdr:rowOff>
    </xdr:to>
    <xdr:graphicFrame macro="">
      <xdr:nvGraphicFramePr>
        <xdr:cNvPr id="54" name="Chart 53">
          <a:extLst>
            <a:ext uri="{FF2B5EF4-FFF2-40B4-BE49-F238E27FC236}">
              <a16:creationId xmlns:a16="http://schemas.microsoft.com/office/drawing/2014/main" id="{9A18A136-4895-491E-ABBA-6541E025E0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3</xdr:col>
      <xdr:colOff>17825</xdr:colOff>
      <xdr:row>25</xdr:row>
      <xdr:rowOff>0</xdr:rowOff>
    </xdr:from>
    <xdr:to>
      <xdr:col>7</xdr:col>
      <xdr:colOff>253220</xdr:colOff>
      <xdr:row>26</xdr:row>
      <xdr:rowOff>172615</xdr:rowOff>
    </xdr:to>
    <xdr:sp macro="" textlink="">
      <xdr:nvSpPr>
        <xdr:cNvPr id="55" name="TextBox 54">
          <a:extLst>
            <a:ext uri="{FF2B5EF4-FFF2-40B4-BE49-F238E27FC236}">
              <a16:creationId xmlns:a16="http://schemas.microsoft.com/office/drawing/2014/main" id="{1DCCA91A-F4EA-4EF6-8E17-2D60DBE465C6}"/>
            </a:ext>
          </a:extLst>
        </xdr:cNvPr>
        <xdr:cNvSpPr txBox="1"/>
      </xdr:nvSpPr>
      <xdr:spPr>
        <a:xfrm>
          <a:off x="2792287" y="4640385"/>
          <a:ext cx="2658164" cy="3582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0" cap="none" spc="0" baseline="0">
              <a:ln w="0"/>
              <a:solidFill>
                <a:schemeClr val="bg2">
                  <a:lumMod val="95000"/>
                </a:schemeClr>
              </a:solidFill>
              <a:effectLst>
                <a:outerShdw blurRad="38100" dist="19050" dir="2700000" algn="tl" rotWithShape="0">
                  <a:schemeClr val="dk1">
                    <a:alpha val="40000"/>
                  </a:schemeClr>
                </a:outerShdw>
              </a:effectLst>
            </a:rPr>
            <a:t>Engagement Across Platforms</a:t>
          </a:r>
          <a:endParaRPr lang="en-IN" sz="1400" b="0" cap="none" spc="0">
            <a:ln w="0"/>
            <a:solidFill>
              <a:schemeClr val="bg2">
                <a:lumMod val="95000"/>
              </a:schemeClr>
            </a:solidFill>
            <a:effectLst>
              <a:outerShdw blurRad="38100" dist="19050" dir="2700000" algn="tl" rotWithShape="0">
                <a:schemeClr val="dk1">
                  <a:alpha val="40000"/>
                </a:schemeClr>
              </a:outerShdw>
            </a:effectLst>
          </a:endParaRPr>
        </a:p>
      </xdr:txBody>
    </xdr:sp>
    <xdr:clientData/>
  </xdr:twoCellAnchor>
  <xdr:twoCellAnchor editAs="oneCell">
    <xdr:from>
      <xdr:col>20</xdr:col>
      <xdr:colOff>456440</xdr:colOff>
      <xdr:row>18</xdr:row>
      <xdr:rowOff>157390</xdr:rowOff>
    </xdr:from>
    <xdr:to>
      <xdr:col>23</xdr:col>
      <xdr:colOff>281454</xdr:colOff>
      <xdr:row>39</xdr:row>
      <xdr:rowOff>0</xdr:rowOff>
    </xdr:to>
    <mc:AlternateContent xmlns:mc="http://schemas.openxmlformats.org/markup-compatibility/2006" xmlns:a14="http://schemas.microsoft.com/office/drawing/2010/main">
      <mc:Choice Requires="a14">
        <xdr:graphicFrame macro="">
          <xdr:nvGraphicFramePr>
            <xdr:cNvPr id="56" name="Month 2">
              <a:extLst>
                <a:ext uri="{FF2B5EF4-FFF2-40B4-BE49-F238E27FC236}">
                  <a16:creationId xmlns:a16="http://schemas.microsoft.com/office/drawing/2014/main" id="{9C7EEF11-E098-415C-93FF-83B78733EC04}"/>
                </a:ext>
              </a:extLst>
            </xdr:cNvPr>
            <xdr:cNvGraphicFramePr/>
          </xdr:nvGraphicFramePr>
          <xdr:xfrm>
            <a:off x="0" y="0"/>
            <a:ext cx="0" cy="0"/>
          </xdr:xfrm>
          <a:graphic>
            <a:graphicData uri="http://schemas.microsoft.com/office/drawing/2010/slicer">
              <sle:slicer xmlns:sle="http://schemas.microsoft.com/office/drawing/2010/slicer" name="Month 2"/>
            </a:graphicData>
          </a:graphic>
        </xdr:graphicFrame>
      </mc:Choice>
      <mc:Fallback xmlns="">
        <xdr:sp macro="" textlink="">
          <xdr:nvSpPr>
            <xdr:cNvPr id="0" name=""/>
            <xdr:cNvSpPr>
              <a:spLocks noTextEdit="1"/>
            </xdr:cNvSpPr>
          </xdr:nvSpPr>
          <xdr:spPr>
            <a:xfrm>
              <a:off x="13591415" y="3414940"/>
              <a:ext cx="1653814" cy="364308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456893</xdr:colOff>
      <xdr:row>13</xdr:row>
      <xdr:rowOff>113365</xdr:rowOff>
    </xdr:from>
    <xdr:to>
      <xdr:col>23</xdr:col>
      <xdr:colOff>281804</xdr:colOff>
      <xdr:row>18</xdr:row>
      <xdr:rowOff>109259</xdr:rowOff>
    </xdr:to>
    <mc:AlternateContent xmlns:mc="http://schemas.openxmlformats.org/markup-compatibility/2006" xmlns:a14="http://schemas.microsoft.com/office/drawing/2010/main">
      <mc:Choice Requires="a14">
        <xdr:graphicFrame macro="">
          <xdr:nvGraphicFramePr>
            <xdr:cNvPr id="57" name="Year 2">
              <a:extLst>
                <a:ext uri="{FF2B5EF4-FFF2-40B4-BE49-F238E27FC236}">
                  <a16:creationId xmlns:a16="http://schemas.microsoft.com/office/drawing/2014/main" id="{853B8FC1-4265-4518-AC6E-2CD214A1EDA9}"/>
                </a:ext>
              </a:extLst>
            </xdr:cNvPr>
            <xdr:cNvGraphicFramePr/>
          </xdr:nvGraphicFramePr>
          <xdr:xfrm>
            <a:off x="0" y="0"/>
            <a:ext cx="0" cy="0"/>
          </xdr:xfrm>
          <a:graphic>
            <a:graphicData uri="http://schemas.microsoft.com/office/drawing/2010/slicer">
              <sle:slicer xmlns:sle="http://schemas.microsoft.com/office/drawing/2010/slicer" name="Year 2"/>
            </a:graphicData>
          </a:graphic>
        </xdr:graphicFrame>
      </mc:Choice>
      <mc:Fallback xmlns="">
        <xdr:sp macro="" textlink="">
          <xdr:nvSpPr>
            <xdr:cNvPr id="0" name=""/>
            <xdr:cNvSpPr>
              <a:spLocks noTextEdit="1"/>
            </xdr:cNvSpPr>
          </xdr:nvSpPr>
          <xdr:spPr>
            <a:xfrm>
              <a:off x="13591868" y="2466040"/>
              <a:ext cx="1653711" cy="90076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450047</xdr:colOff>
      <xdr:row>5</xdr:row>
      <xdr:rowOff>77200</xdr:rowOff>
    </xdr:from>
    <xdr:to>
      <xdr:col>23</xdr:col>
      <xdr:colOff>281919</xdr:colOff>
      <xdr:row>13</xdr:row>
      <xdr:rowOff>54438</xdr:rowOff>
    </xdr:to>
    <mc:AlternateContent xmlns:mc="http://schemas.openxmlformats.org/markup-compatibility/2006" xmlns:a14="http://schemas.microsoft.com/office/drawing/2010/main">
      <mc:Choice Requires="a14">
        <xdr:graphicFrame macro="">
          <xdr:nvGraphicFramePr>
            <xdr:cNvPr id="58" name="Platform 2">
              <a:extLst>
                <a:ext uri="{FF2B5EF4-FFF2-40B4-BE49-F238E27FC236}">
                  <a16:creationId xmlns:a16="http://schemas.microsoft.com/office/drawing/2014/main" id="{2AA08A6C-4FBB-4355-81F5-8389032F6CA0}"/>
                </a:ext>
              </a:extLst>
            </xdr:cNvPr>
            <xdr:cNvGraphicFramePr/>
          </xdr:nvGraphicFramePr>
          <xdr:xfrm>
            <a:off x="0" y="0"/>
            <a:ext cx="0" cy="0"/>
          </xdr:xfrm>
          <a:graphic>
            <a:graphicData uri="http://schemas.microsoft.com/office/drawing/2010/slicer">
              <sle:slicer xmlns:sle="http://schemas.microsoft.com/office/drawing/2010/slicer" name="Platform 2"/>
            </a:graphicData>
          </a:graphic>
        </xdr:graphicFrame>
      </mc:Choice>
      <mc:Fallback xmlns="">
        <xdr:sp macro="" textlink="">
          <xdr:nvSpPr>
            <xdr:cNvPr id="0" name=""/>
            <xdr:cNvSpPr>
              <a:spLocks noTextEdit="1"/>
            </xdr:cNvSpPr>
          </xdr:nvSpPr>
          <xdr:spPr>
            <a:xfrm>
              <a:off x="13585022" y="982075"/>
              <a:ext cx="1660672" cy="142503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238125</xdr:colOff>
      <xdr:row>23</xdr:row>
      <xdr:rowOff>67143</xdr:rowOff>
    </xdr:from>
    <xdr:to>
      <xdr:col>0</xdr:col>
      <xdr:colOff>1814277</xdr:colOff>
      <xdr:row>26</xdr:row>
      <xdr:rowOff>98757</xdr:rowOff>
    </xdr:to>
    <xdr:sp macro="" textlink="">
      <xdr:nvSpPr>
        <xdr:cNvPr id="12" name="Rectangle: Rounded Corners 11">
          <a:extLst>
            <a:ext uri="{FF2B5EF4-FFF2-40B4-BE49-F238E27FC236}">
              <a16:creationId xmlns:a16="http://schemas.microsoft.com/office/drawing/2014/main" id="{EC9C641B-A069-48EF-9133-57B28C36ED83}"/>
            </a:ext>
          </a:extLst>
        </xdr:cNvPr>
        <xdr:cNvSpPr/>
      </xdr:nvSpPr>
      <xdr:spPr>
        <a:xfrm>
          <a:off x="238125" y="4229568"/>
          <a:ext cx="1576152" cy="574539"/>
        </a:xfrm>
        <a:prstGeom prst="roundRect">
          <a:avLst/>
        </a:prstGeom>
        <a:solidFill>
          <a:srgbClr val="CD2C58"/>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238125</xdr:colOff>
      <xdr:row>23</xdr:row>
      <xdr:rowOff>171918</xdr:rowOff>
    </xdr:from>
    <xdr:to>
      <xdr:col>1</xdr:col>
      <xdr:colOff>38915</xdr:colOff>
      <xdr:row>25</xdr:row>
      <xdr:rowOff>154138</xdr:rowOff>
    </xdr:to>
    <xdr:sp macro="" textlink="">
      <xdr:nvSpPr>
        <xdr:cNvPr id="17" name="TextBox 16">
          <a:hlinkClick xmlns:r="http://schemas.openxmlformats.org/officeDocument/2006/relationships" r:id="rId10"/>
          <a:extLst>
            <a:ext uri="{FF2B5EF4-FFF2-40B4-BE49-F238E27FC236}">
              <a16:creationId xmlns:a16="http://schemas.microsoft.com/office/drawing/2014/main" id="{9F9F80E8-F9E5-4778-96E4-DD13A3988250}"/>
            </a:ext>
          </a:extLst>
        </xdr:cNvPr>
        <xdr:cNvSpPr txBox="1"/>
      </xdr:nvSpPr>
      <xdr:spPr>
        <a:xfrm>
          <a:off x="238125" y="4334343"/>
          <a:ext cx="1648640" cy="3441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1" cap="none" spc="0">
              <a:ln w="0"/>
              <a:solidFill>
                <a:schemeClr val="tx1"/>
              </a:solidFill>
              <a:effectLst>
                <a:outerShdw blurRad="38100" dist="19050" dir="2700000" algn="tl" rotWithShape="0">
                  <a:schemeClr val="dk1">
                    <a:alpha val="40000"/>
                  </a:schemeClr>
                </a:outerShdw>
              </a:effectLst>
            </a:rPr>
            <a:t>ROI_Analysis</a:t>
          </a:r>
        </a:p>
      </xdr:txBody>
    </xdr:sp>
    <xdr:clientData/>
  </xdr:twoCellAnchor>
  <xdr:twoCellAnchor>
    <xdr:from>
      <xdr:col>15</xdr:col>
      <xdr:colOff>590550</xdr:colOff>
      <xdr:row>5</xdr:row>
      <xdr:rowOff>104775</xdr:rowOff>
    </xdr:from>
    <xdr:to>
      <xdr:col>20</xdr:col>
      <xdr:colOff>277901</xdr:colOff>
      <xdr:row>40</xdr:row>
      <xdr:rowOff>165489</xdr:rowOff>
    </xdr:to>
    <xdr:sp macro="" textlink="">
      <xdr:nvSpPr>
        <xdr:cNvPr id="21" name="Rectangle: Rounded Corners 20">
          <a:extLst>
            <a:ext uri="{FF2B5EF4-FFF2-40B4-BE49-F238E27FC236}">
              <a16:creationId xmlns:a16="http://schemas.microsoft.com/office/drawing/2014/main" id="{1006DE33-9CE4-47D2-B6EB-B3333A3FF2EB}"/>
            </a:ext>
          </a:extLst>
        </xdr:cNvPr>
        <xdr:cNvSpPr/>
      </xdr:nvSpPr>
      <xdr:spPr>
        <a:xfrm>
          <a:off x="10677525" y="1009650"/>
          <a:ext cx="2735351" cy="6394839"/>
        </a:xfrm>
        <a:prstGeom prst="roundRect">
          <a:avLst>
            <a:gd name="adj" fmla="val 4764"/>
          </a:avLst>
        </a:prstGeom>
        <a:solidFill>
          <a:schemeClr val="tx1">
            <a:lumMod val="85000"/>
            <a:lumOff val="15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16</xdr:col>
      <xdr:colOff>371475</xdr:colOff>
      <xdr:row>5</xdr:row>
      <xdr:rowOff>104775</xdr:rowOff>
    </xdr:from>
    <xdr:to>
      <xdr:col>19</xdr:col>
      <xdr:colOff>485598</xdr:colOff>
      <xdr:row>7</xdr:row>
      <xdr:rowOff>88342</xdr:rowOff>
    </xdr:to>
    <xdr:sp macro="" textlink="">
      <xdr:nvSpPr>
        <xdr:cNvPr id="24" name="TextBox 23">
          <a:extLst>
            <a:ext uri="{FF2B5EF4-FFF2-40B4-BE49-F238E27FC236}">
              <a16:creationId xmlns:a16="http://schemas.microsoft.com/office/drawing/2014/main" id="{4AD05E16-0892-4AD9-A24D-961659361758}"/>
            </a:ext>
          </a:extLst>
        </xdr:cNvPr>
        <xdr:cNvSpPr txBox="1"/>
      </xdr:nvSpPr>
      <xdr:spPr>
        <a:xfrm>
          <a:off x="11068050" y="1009650"/>
          <a:ext cx="1942923" cy="3455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800" b="1" u="sng" cap="none" spc="0" baseline="0">
              <a:ln w="0"/>
              <a:solidFill>
                <a:schemeClr val="bg2">
                  <a:lumMod val="95000"/>
                </a:schemeClr>
              </a:solidFill>
              <a:effectLst>
                <a:outerShdw blurRad="38100" dist="19050" dir="2700000" algn="tl" rotWithShape="0">
                  <a:schemeClr val="dk1">
                    <a:alpha val="40000"/>
                  </a:schemeClr>
                </a:outerShdw>
              </a:effectLst>
            </a:rPr>
            <a:t>KEY FINDINGS</a:t>
          </a:r>
          <a:endParaRPr lang="en-IN" sz="1800" b="1" u="sng" cap="none" spc="0">
            <a:ln w="0"/>
            <a:solidFill>
              <a:schemeClr val="bg2">
                <a:lumMod val="95000"/>
              </a:schemeClr>
            </a:solidFill>
            <a:effectLst>
              <a:outerShdw blurRad="38100" dist="19050" dir="2700000" algn="tl" rotWithShape="0">
                <a:schemeClr val="dk1">
                  <a:alpha val="40000"/>
                </a:schemeClr>
              </a:outerShdw>
            </a:effectLst>
          </a:endParaRPr>
        </a:p>
      </xdr:txBody>
    </xdr:sp>
    <xdr:clientData/>
  </xdr:twoCellAnchor>
  <xdr:twoCellAnchor>
    <xdr:from>
      <xdr:col>15</xdr:col>
      <xdr:colOff>561975</xdr:colOff>
      <xdr:row>10</xdr:row>
      <xdr:rowOff>28575</xdr:rowOff>
    </xdr:from>
    <xdr:to>
      <xdr:col>20</xdr:col>
      <xdr:colOff>276225</xdr:colOff>
      <xdr:row>38</xdr:row>
      <xdr:rowOff>46269</xdr:rowOff>
    </xdr:to>
    <xdr:sp macro="" textlink="">
      <xdr:nvSpPr>
        <xdr:cNvPr id="32" name="TextBox 31">
          <a:extLst>
            <a:ext uri="{FF2B5EF4-FFF2-40B4-BE49-F238E27FC236}">
              <a16:creationId xmlns:a16="http://schemas.microsoft.com/office/drawing/2014/main" id="{F4449B06-CD5B-4C9B-A6F0-654826ABEB92}"/>
            </a:ext>
          </a:extLst>
        </xdr:cNvPr>
        <xdr:cNvSpPr txBox="1"/>
      </xdr:nvSpPr>
      <xdr:spPr>
        <a:xfrm>
          <a:off x="10648950" y="1838325"/>
          <a:ext cx="2762250" cy="50849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285750" indent="-285750" algn="l">
            <a:buFont typeface="Wingdings" panose="05000000000000000000" pitchFamily="2" charset="2"/>
            <a:buChar char="ü"/>
          </a:pPr>
          <a:r>
            <a:rPr lang="en-IN" sz="1400" b="0" u="none">
              <a:solidFill>
                <a:schemeClr val="bg1"/>
              </a:solidFill>
            </a:rPr>
            <a:t>Instagram gained the highest follower growth with strong engagement efficiency.</a:t>
          </a:r>
        </a:p>
        <a:p>
          <a:pPr marL="285750" indent="-285750" algn="l">
            <a:buFont typeface="Wingdings" panose="05000000000000000000" pitchFamily="2" charset="2"/>
            <a:buChar char="ü"/>
          </a:pPr>
          <a:endParaRPr lang="en-IN" sz="1400" b="0" u="none">
            <a:solidFill>
              <a:schemeClr val="bg1"/>
            </a:solidFill>
          </a:endParaRPr>
        </a:p>
        <a:p>
          <a:pPr marL="285750" indent="-285750" algn="l">
            <a:buFont typeface="Wingdings" panose="05000000000000000000" pitchFamily="2" charset="2"/>
            <a:buChar char="ü"/>
          </a:pPr>
          <a:r>
            <a:rPr lang="en-IN" sz="1400" b="0" u="none">
              <a:solidFill>
                <a:schemeClr val="bg1"/>
              </a:solidFill>
            </a:rPr>
            <a:t>YouTube showed steady follower growth, but at a higher ad spend cost.</a:t>
          </a:r>
        </a:p>
        <a:p>
          <a:pPr marL="285750" indent="-285750" algn="l">
            <a:buFont typeface="Wingdings" panose="05000000000000000000" pitchFamily="2" charset="2"/>
            <a:buChar char="ü"/>
          </a:pPr>
          <a:endParaRPr lang="en-IN" sz="1400" b="0" u="none">
            <a:solidFill>
              <a:schemeClr val="bg1"/>
            </a:solidFill>
          </a:endParaRPr>
        </a:p>
        <a:p>
          <a:pPr marL="285750" indent="-285750" algn="l">
            <a:buFont typeface="Wingdings" panose="05000000000000000000" pitchFamily="2" charset="2"/>
            <a:buChar char="ü"/>
          </a:pPr>
          <a:r>
            <a:rPr lang="en-IN" sz="1400" b="0" u="none">
              <a:solidFill>
                <a:schemeClr val="bg1"/>
              </a:solidFill>
            </a:rPr>
            <a:t>Twitter saw small but consistent follower increases from frequent updates.</a:t>
          </a:r>
        </a:p>
        <a:p>
          <a:pPr marL="285750" indent="-285750" algn="l">
            <a:buFont typeface="Wingdings" panose="05000000000000000000" pitchFamily="2" charset="2"/>
            <a:buChar char="ü"/>
          </a:pPr>
          <a:endParaRPr lang="en-IN" sz="1400" b="0" u="none">
            <a:solidFill>
              <a:schemeClr val="bg1"/>
            </a:solidFill>
          </a:endParaRPr>
        </a:p>
        <a:p>
          <a:pPr marL="285750" indent="-285750" algn="l">
            <a:buFont typeface="Wingdings" panose="05000000000000000000" pitchFamily="2" charset="2"/>
            <a:buChar char="ü"/>
          </a:pPr>
          <a:r>
            <a:rPr lang="en-IN" sz="1400" b="0" u="none">
              <a:solidFill>
                <a:schemeClr val="bg1"/>
              </a:solidFill>
            </a:rPr>
            <a:t>Facebook showed minimal growth, suggesting limited audience expansion.</a:t>
          </a:r>
        </a:p>
        <a:p>
          <a:pPr marL="285750" indent="-285750" algn="l">
            <a:buFont typeface="Wingdings" panose="05000000000000000000" pitchFamily="2" charset="2"/>
            <a:buChar char="ü"/>
          </a:pPr>
          <a:endParaRPr lang="en-IN" sz="1400" b="0" u="none">
            <a:solidFill>
              <a:schemeClr val="bg1"/>
            </a:solidFill>
          </a:endParaRPr>
        </a:p>
        <a:p>
          <a:pPr marL="285750" indent="-285750" algn="l">
            <a:buFont typeface="Wingdings" panose="05000000000000000000" pitchFamily="2" charset="2"/>
            <a:buChar char="ü"/>
          </a:pPr>
          <a:r>
            <a:rPr lang="en-IN" sz="1400" b="0" u="none">
              <a:solidFill>
                <a:schemeClr val="bg1"/>
              </a:solidFill>
            </a:rPr>
            <a:t>Overall, Instagram remains the best performer for both engagement and follower gains.</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20</xdr:col>
      <xdr:colOff>438895</xdr:colOff>
      <xdr:row>0</xdr:row>
      <xdr:rowOff>0</xdr:rowOff>
    </xdr:from>
    <xdr:to>
      <xdr:col>24</xdr:col>
      <xdr:colOff>21428</xdr:colOff>
      <xdr:row>40</xdr:row>
      <xdr:rowOff>170982</xdr:rowOff>
    </xdr:to>
    <xdr:sp macro="" textlink="">
      <xdr:nvSpPr>
        <xdr:cNvPr id="2" name="Rectangle 1">
          <a:extLst>
            <a:ext uri="{FF2B5EF4-FFF2-40B4-BE49-F238E27FC236}">
              <a16:creationId xmlns:a16="http://schemas.microsoft.com/office/drawing/2014/main" id="{1F252221-03AE-4ACE-92B7-3AB66F4E71C5}"/>
            </a:ext>
          </a:extLst>
        </xdr:cNvPr>
        <xdr:cNvSpPr/>
      </xdr:nvSpPr>
      <xdr:spPr>
        <a:xfrm>
          <a:off x="13573870" y="0"/>
          <a:ext cx="2020933" cy="7409982"/>
        </a:xfrm>
        <a:prstGeom prst="rect">
          <a:avLst/>
        </a:prstGeom>
        <a:solidFill>
          <a:schemeClr val="tx1">
            <a:lumMod val="85000"/>
            <a:lumOff val="15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0</xdr:colOff>
      <xdr:row>0</xdr:row>
      <xdr:rowOff>9993</xdr:rowOff>
    </xdr:from>
    <xdr:to>
      <xdr:col>1</xdr:col>
      <xdr:colOff>168687</xdr:colOff>
      <xdr:row>41</xdr:row>
      <xdr:rowOff>0</xdr:rowOff>
    </xdr:to>
    <xdr:sp macro="" textlink="">
      <xdr:nvSpPr>
        <xdr:cNvPr id="3" name="Rectangle 2">
          <a:extLst>
            <a:ext uri="{FF2B5EF4-FFF2-40B4-BE49-F238E27FC236}">
              <a16:creationId xmlns:a16="http://schemas.microsoft.com/office/drawing/2014/main" id="{80918919-E96D-4F01-8289-AECD31F9982C}"/>
            </a:ext>
          </a:extLst>
        </xdr:cNvPr>
        <xdr:cNvSpPr/>
      </xdr:nvSpPr>
      <xdr:spPr>
        <a:xfrm>
          <a:off x="0" y="9993"/>
          <a:ext cx="2020347" cy="7488087"/>
        </a:xfrm>
        <a:prstGeom prst="rect">
          <a:avLst/>
        </a:prstGeom>
        <a:solidFill>
          <a:schemeClr val="tx1">
            <a:lumMod val="85000"/>
            <a:lumOff val="15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133554</xdr:colOff>
      <xdr:row>1</xdr:row>
      <xdr:rowOff>12068</xdr:rowOff>
    </xdr:from>
    <xdr:to>
      <xdr:col>20</xdr:col>
      <xdr:colOff>342900</xdr:colOff>
      <xdr:row>4</xdr:row>
      <xdr:rowOff>109852</xdr:rowOff>
    </xdr:to>
    <xdr:sp macro="" textlink="">
      <xdr:nvSpPr>
        <xdr:cNvPr id="4" name="Rectangle: Rounded Corners 3">
          <a:extLst>
            <a:ext uri="{FF2B5EF4-FFF2-40B4-BE49-F238E27FC236}">
              <a16:creationId xmlns:a16="http://schemas.microsoft.com/office/drawing/2014/main" id="{3FAB6334-F1FF-48D6-9DB8-510328602157}"/>
            </a:ext>
          </a:extLst>
        </xdr:cNvPr>
        <xdr:cNvSpPr/>
      </xdr:nvSpPr>
      <xdr:spPr>
        <a:xfrm>
          <a:off x="2295729" y="193043"/>
          <a:ext cx="11182146" cy="640709"/>
        </a:xfrm>
        <a:prstGeom prst="roundRect">
          <a:avLst/>
        </a:prstGeom>
        <a:solidFill>
          <a:schemeClr val="tx1">
            <a:lumMod val="85000"/>
            <a:lumOff val="15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86554</xdr:colOff>
      <xdr:row>5</xdr:row>
      <xdr:rowOff>76017</xdr:rowOff>
    </xdr:from>
    <xdr:to>
      <xdr:col>11</xdr:col>
      <xdr:colOff>0</xdr:colOff>
      <xdr:row>22</xdr:row>
      <xdr:rowOff>119378</xdr:rowOff>
    </xdr:to>
    <xdr:sp macro="" textlink="">
      <xdr:nvSpPr>
        <xdr:cNvPr id="5" name="Rectangle: Rounded Corners 4">
          <a:extLst>
            <a:ext uri="{FF2B5EF4-FFF2-40B4-BE49-F238E27FC236}">
              <a16:creationId xmlns:a16="http://schemas.microsoft.com/office/drawing/2014/main" id="{EE401FAF-9DC1-460C-9E45-B02706613EC5}"/>
            </a:ext>
          </a:extLst>
        </xdr:cNvPr>
        <xdr:cNvSpPr/>
      </xdr:nvSpPr>
      <xdr:spPr>
        <a:xfrm>
          <a:off x="2248729" y="980892"/>
          <a:ext cx="5399846" cy="3119936"/>
        </a:xfrm>
        <a:prstGeom prst="roundRect">
          <a:avLst>
            <a:gd name="adj" fmla="val 4764"/>
          </a:avLst>
        </a:prstGeom>
        <a:solidFill>
          <a:schemeClr val="tx1">
            <a:lumMod val="85000"/>
            <a:lumOff val="15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0</xdr:col>
      <xdr:colOff>299930</xdr:colOff>
      <xdr:row>0</xdr:row>
      <xdr:rowOff>137803</xdr:rowOff>
    </xdr:from>
    <xdr:to>
      <xdr:col>0</xdr:col>
      <xdr:colOff>1793450</xdr:colOff>
      <xdr:row>4</xdr:row>
      <xdr:rowOff>643</xdr:rowOff>
    </xdr:to>
    <xdr:pic>
      <xdr:nvPicPr>
        <xdr:cNvPr id="6" name="Picture 5">
          <a:extLst>
            <a:ext uri="{FF2B5EF4-FFF2-40B4-BE49-F238E27FC236}">
              <a16:creationId xmlns:a16="http://schemas.microsoft.com/office/drawing/2014/main" id="{87EAC6A6-F82A-4BC9-B368-6A1E69D2A223}"/>
            </a:ext>
          </a:extLst>
        </xdr:cNvPr>
        <xdr:cNvPicPr>
          <a:picLocks noChangeAspect="1"/>
        </xdr:cNvPicPr>
      </xdr:nvPicPr>
      <xdr:blipFill rotWithShape="1">
        <a:blip xmlns:r="http://schemas.openxmlformats.org/officeDocument/2006/relationships" r:embed="rId1">
          <a:lum bright="70000" contrast="-70000"/>
          <a:extLst>
            <a:ext uri="{BEBA8EAE-BF5A-486C-A8C5-ECC9F3942E4B}">
              <a14:imgProps xmlns:a14="http://schemas.microsoft.com/office/drawing/2010/main">
                <a14:imgLayer r:embed="rId2">
                  <a14:imgEffect>
                    <a14:sharpenSoften amount="50000"/>
                  </a14:imgEffect>
                </a14:imgLayer>
              </a14:imgProps>
            </a:ext>
            <a:ext uri="{28A0092B-C50C-407E-A947-70E740481C1C}">
              <a14:useLocalDpi xmlns:a14="http://schemas.microsoft.com/office/drawing/2010/main" val="0"/>
            </a:ext>
          </a:extLst>
        </a:blip>
        <a:srcRect t="37549" b="37553"/>
        <a:stretch/>
      </xdr:blipFill>
      <xdr:spPr>
        <a:xfrm>
          <a:off x="299930" y="137803"/>
          <a:ext cx="1493520" cy="594360"/>
        </a:xfrm>
        <a:prstGeom prst="rect">
          <a:avLst/>
        </a:prstGeom>
        <a:ln>
          <a:noFill/>
        </a:ln>
      </xdr:spPr>
    </xdr:pic>
    <xdr:clientData/>
  </xdr:twoCellAnchor>
  <xdr:twoCellAnchor>
    <xdr:from>
      <xdr:col>0</xdr:col>
      <xdr:colOff>258914</xdr:colOff>
      <xdr:row>4</xdr:row>
      <xdr:rowOff>176242</xdr:rowOff>
    </xdr:from>
    <xdr:to>
      <xdr:col>0</xdr:col>
      <xdr:colOff>1819826</xdr:colOff>
      <xdr:row>7</xdr:row>
      <xdr:rowOff>152400</xdr:rowOff>
    </xdr:to>
    <xdr:sp macro="" textlink="">
      <xdr:nvSpPr>
        <xdr:cNvPr id="7" name="Rectangle: Rounded Corners 6">
          <a:extLst>
            <a:ext uri="{FF2B5EF4-FFF2-40B4-BE49-F238E27FC236}">
              <a16:creationId xmlns:a16="http://schemas.microsoft.com/office/drawing/2014/main" id="{C2AC4078-56A8-442D-86DE-65467D543FB7}"/>
            </a:ext>
          </a:extLst>
        </xdr:cNvPr>
        <xdr:cNvSpPr/>
      </xdr:nvSpPr>
      <xdr:spPr>
        <a:xfrm>
          <a:off x="258914" y="907762"/>
          <a:ext cx="1560912" cy="524798"/>
        </a:xfrm>
        <a:prstGeom prst="roundRect">
          <a:avLst/>
        </a:prstGeom>
        <a:solidFill>
          <a:srgbClr val="CD2C58"/>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251294</xdr:colOff>
      <xdr:row>10</xdr:row>
      <xdr:rowOff>171162</xdr:rowOff>
    </xdr:from>
    <xdr:to>
      <xdr:col>0</xdr:col>
      <xdr:colOff>1827446</xdr:colOff>
      <xdr:row>14</xdr:row>
      <xdr:rowOff>22860</xdr:rowOff>
    </xdr:to>
    <xdr:sp macro="" textlink="">
      <xdr:nvSpPr>
        <xdr:cNvPr id="8" name="Rectangle: Rounded Corners 7">
          <a:extLst>
            <a:ext uri="{FF2B5EF4-FFF2-40B4-BE49-F238E27FC236}">
              <a16:creationId xmlns:a16="http://schemas.microsoft.com/office/drawing/2014/main" id="{781B1B94-F6F9-4BA1-9DC3-4C3D4AD83781}"/>
            </a:ext>
          </a:extLst>
        </xdr:cNvPr>
        <xdr:cNvSpPr/>
      </xdr:nvSpPr>
      <xdr:spPr>
        <a:xfrm>
          <a:off x="251294" y="1999962"/>
          <a:ext cx="1576152" cy="583218"/>
        </a:xfrm>
        <a:prstGeom prst="roundRect">
          <a:avLst/>
        </a:prstGeom>
        <a:solidFill>
          <a:srgbClr val="CD2C58"/>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232863</xdr:colOff>
      <xdr:row>15</xdr:row>
      <xdr:rowOff>0</xdr:rowOff>
    </xdr:from>
    <xdr:to>
      <xdr:col>0</xdr:col>
      <xdr:colOff>1793775</xdr:colOff>
      <xdr:row>18</xdr:row>
      <xdr:rowOff>75218</xdr:rowOff>
    </xdr:to>
    <xdr:sp macro="" textlink="">
      <xdr:nvSpPr>
        <xdr:cNvPr id="9" name="Rectangle: Rounded Corners 8">
          <a:extLst>
            <a:ext uri="{FF2B5EF4-FFF2-40B4-BE49-F238E27FC236}">
              <a16:creationId xmlns:a16="http://schemas.microsoft.com/office/drawing/2014/main" id="{6652E1D4-BF5B-48D3-B585-8F6C2F747ED1}"/>
            </a:ext>
          </a:extLst>
        </xdr:cNvPr>
        <xdr:cNvSpPr/>
      </xdr:nvSpPr>
      <xdr:spPr>
        <a:xfrm>
          <a:off x="232863" y="2743200"/>
          <a:ext cx="1560912" cy="623858"/>
        </a:xfrm>
        <a:prstGeom prst="roundRect">
          <a:avLst/>
        </a:prstGeom>
        <a:solidFill>
          <a:srgbClr val="CD2C58"/>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0</xdr:colOff>
      <xdr:row>1</xdr:row>
      <xdr:rowOff>38100</xdr:rowOff>
    </xdr:from>
    <xdr:to>
      <xdr:col>19</xdr:col>
      <xdr:colOff>476250</xdr:colOff>
      <xdr:row>4</xdr:row>
      <xdr:rowOff>175260</xdr:rowOff>
    </xdr:to>
    <xdr:sp macro="" textlink="">
      <xdr:nvSpPr>
        <xdr:cNvPr id="10" name="TextBox 9">
          <a:extLst>
            <a:ext uri="{FF2B5EF4-FFF2-40B4-BE49-F238E27FC236}">
              <a16:creationId xmlns:a16="http://schemas.microsoft.com/office/drawing/2014/main" id="{12E38670-728E-4029-AD48-DA266AB95A46}"/>
            </a:ext>
          </a:extLst>
        </xdr:cNvPr>
        <xdr:cNvSpPr txBox="1"/>
      </xdr:nvSpPr>
      <xdr:spPr>
        <a:xfrm>
          <a:off x="2771775" y="219075"/>
          <a:ext cx="10229850" cy="6800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3000" b="1" cap="none" spc="0">
              <a:ln w="10160">
                <a:solidFill>
                  <a:schemeClr val="accent5"/>
                </a:solidFill>
                <a:prstDash val="solid"/>
              </a:ln>
              <a:solidFill>
                <a:srgbClr val="FFFFFF"/>
              </a:solidFill>
              <a:effectLst>
                <a:outerShdw blurRad="38100" dist="22860" dir="5400000" algn="tl" rotWithShape="0">
                  <a:srgbClr val="000000">
                    <a:alpha val="30000"/>
                  </a:srgbClr>
                </a:outerShdw>
              </a:effectLst>
              <a:latin typeface="Times New Roman" panose="02020603050405020304" pitchFamily="18" charset="0"/>
              <a:cs typeface="Times New Roman" panose="02020603050405020304" pitchFamily="18" charset="0"/>
            </a:rPr>
            <a:t>Accelerating Influence: Hashtag Analysis</a:t>
          </a:r>
        </a:p>
      </xdr:txBody>
    </xdr:sp>
    <xdr:clientData/>
  </xdr:twoCellAnchor>
  <xdr:twoCellAnchor>
    <xdr:from>
      <xdr:col>2</xdr:col>
      <xdr:colOff>104980</xdr:colOff>
      <xdr:row>4</xdr:row>
      <xdr:rowOff>109852</xdr:rowOff>
    </xdr:from>
    <xdr:to>
      <xdr:col>4</xdr:col>
      <xdr:colOff>105381</xdr:colOff>
      <xdr:row>6</xdr:row>
      <xdr:rowOff>109852</xdr:rowOff>
    </xdr:to>
    <xdr:sp macro="" textlink="">
      <xdr:nvSpPr>
        <xdr:cNvPr id="11" name="TextBox 10">
          <a:extLst>
            <a:ext uri="{FF2B5EF4-FFF2-40B4-BE49-F238E27FC236}">
              <a16:creationId xmlns:a16="http://schemas.microsoft.com/office/drawing/2014/main" id="{2848B914-4840-4FBC-86E1-6B2D32F017D9}"/>
            </a:ext>
          </a:extLst>
        </xdr:cNvPr>
        <xdr:cNvSpPr txBox="1"/>
      </xdr:nvSpPr>
      <xdr:spPr>
        <a:xfrm>
          <a:off x="2269060" y="841372"/>
          <a:ext cx="1219601" cy="365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IN" sz="14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0</xdr:col>
      <xdr:colOff>215073</xdr:colOff>
      <xdr:row>15</xdr:row>
      <xdr:rowOff>33020</xdr:rowOff>
    </xdr:from>
    <xdr:to>
      <xdr:col>0</xdr:col>
      <xdr:colOff>1777173</xdr:colOff>
      <xdr:row>18</xdr:row>
      <xdr:rowOff>40640</xdr:rowOff>
    </xdr:to>
    <xdr:sp macro="" textlink="">
      <xdr:nvSpPr>
        <xdr:cNvPr id="18" name="TextBox 17">
          <a:hlinkClick xmlns:r="http://schemas.openxmlformats.org/officeDocument/2006/relationships" r:id="rId3"/>
          <a:extLst>
            <a:ext uri="{FF2B5EF4-FFF2-40B4-BE49-F238E27FC236}">
              <a16:creationId xmlns:a16="http://schemas.microsoft.com/office/drawing/2014/main" id="{0EBC1DF0-5B61-41E1-B051-8900B9A76F72}"/>
            </a:ext>
          </a:extLst>
        </xdr:cNvPr>
        <xdr:cNvSpPr txBox="1"/>
      </xdr:nvSpPr>
      <xdr:spPr>
        <a:xfrm>
          <a:off x="215073" y="2776220"/>
          <a:ext cx="1562100" cy="5562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1" cap="none" spc="0">
              <a:ln w="0"/>
              <a:solidFill>
                <a:schemeClr val="tx1"/>
              </a:solidFill>
              <a:effectLst>
                <a:outerShdw blurRad="38100" dist="19050" dir="2700000" algn="tl" rotWithShape="0">
                  <a:schemeClr val="dk1">
                    <a:alpha val="40000"/>
                  </a:schemeClr>
                </a:outerShdw>
              </a:effectLst>
            </a:rPr>
            <a:t>#TAG_ Analysis </a:t>
          </a:r>
        </a:p>
      </xdr:txBody>
    </xdr:sp>
    <xdr:clientData/>
  </xdr:twoCellAnchor>
  <xdr:twoCellAnchor>
    <xdr:from>
      <xdr:col>0</xdr:col>
      <xdr:colOff>230312</xdr:colOff>
      <xdr:row>11</xdr:row>
      <xdr:rowOff>72656</xdr:rowOff>
    </xdr:from>
    <xdr:to>
      <xdr:col>1</xdr:col>
      <xdr:colOff>31102</xdr:colOff>
      <xdr:row>13</xdr:row>
      <xdr:rowOff>54876</xdr:rowOff>
    </xdr:to>
    <xdr:sp macro="" textlink="">
      <xdr:nvSpPr>
        <xdr:cNvPr id="19" name="TextBox 18">
          <a:hlinkClick xmlns:r="http://schemas.openxmlformats.org/officeDocument/2006/relationships" r:id="rId4"/>
          <a:extLst>
            <a:ext uri="{FF2B5EF4-FFF2-40B4-BE49-F238E27FC236}">
              <a16:creationId xmlns:a16="http://schemas.microsoft.com/office/drawing/2014/main" id="{93F94ADA-07A3-4ADD-A6CE-CB648B218BDF}"/>
            </a:ext>
          </a:extLst>
        </xdr:cNvPr>
        <xdr:cNvSpPr txBox="1"/>
      </xdr:nvSpPr>
      <xdr:spPr>
        <a:xfrm>
          <a:off x="230312" y="2084336"/>
          <a:ext cx="1652450" cy="347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1" cap="none" spc="0">
              <a:ln w="0"/>
              <a:solidFill>
                <a:schemeClr val="tx1"/>
              </a:solidFill>
              <a:effectLst>
                <a:outerShdw blurRad="38100" dist="19050" dir="2700000" algn="tl" rotWithShape="0">
                  <a:schemeClr val="dk1">
                    <a:alpha val="40000"/>
                  </a:schemeClr>
                </a:outerShdw>
              </a:effectLst>
            </a:rPr>
            <a:t>Platform_Analysis</a:t>
          </a:r>
        </a:p>
      </xdr:txBody>
    </xdr:sp>
    <xdr:clientData/>
  </xdr:twoCellAnchor>
  <xdr:twoCellAnchor>
    <xdr:from>
      <xdr:col>0</xdr:col>
      <xdr:colOff>239295</xdr:colOff>
      <xdr:row>4</xdr:row>
      <xdr:rowOff>167640</xdr:rowOff>
    </xdr:from>
    <xdr:to>
      <xdr:col>0</xdr:col>
      <xdr:colOff>1801395</xdr:colOff>
      <xdr:row>7</xdr:row>
      <xdr:rowOff>152400</xdr:rowOff>
    </xdr:to>
    <xdr:sp macro="" textlink="">
      <xdr:nvSpPr>
        <xdr:cNvPr id="20" name="TextBox 19">
          <a:hlinkClick xmlns:r="http://schemas.openxmlformats.org/officeDocument/2006/relationships" r:id="rId5"/>
          <a:extLst>
            <a:ext uri="{FF2B5EF4-FFF2-40B4-BE49-F238E27FC236}">
              <a16:creationId xmlns:a16="http://schemas.microsoft.com/office/drawing/2014/main" id="{9FF0B197-E500-4C8C-AF9B-58712EAA56FF}"/>
            </a:ext>
          </a:extLst>
        </xdr:cNvPr>
        <xdr:cNvSpPr txBox="1"/>
      </xdr:nvSpPr>
      <xdr:spPr>
        <a:xfrm>
          <a:off x="239295" y="899160"/>
          <a:ext cx="1562100" cy="533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1" cap="none" spc="0">
              <a:ln w="0"/>
              <a:solidFill>
                <a:schemeClr val="tx1"/>
              </a:solidFill>
              <a:effectLst>
                <a:outerShdw blurRad="38100" dist="19050" dir="2700000" algn="tl" rotWithShape="0">
                  <a:schemeClr val="dk1">
                    <a:alpha val="40000"/>
                  </a:schemeClr>
                </a:outerShdw>
              </a:effectLst>
            </a:rPr>
            <a:t>Overview</a:t>
          </a:r>
          <a:endParaRPr lang="en-IN" sz="1100" b="1"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9</xdr:col>
      <xdr:colOff>560892</xdr:colOff>
      <xdr:row>23</xdr:row>
      <xdr:rowOff>91440</xdr:rowOff>
    </xdr:from>
    <xdr:to>
      <xdr:col>15</xdr:col>
      <xdr:colOff>543988</xdr:colOff>
      <xdr:row>41</xdr:row>
      <xdr:rowOff>4081</xdr:rowOff>
    </xdr:to>
    <xdr:sp macro="" textlink="">
      <xdr:nvSpPr>
        <xdr:cNvPr id="23" name="Rectangle: Rounded Corners 22">
          <a:extLst>
            <a:ext uri="{FF2B5EF4-FFF2-40B4-BE49-F238E27FC236}">
              <a16:creationId xmlns:a16="http://schemas.microsoft.com/office/drawing/2014/main" id="{0FBC9EB7-EF4B-4A77-A5FB-42E4DFC9071A}"/>
            </a:ext>
          </a:extLst>
        </xdr:cNvPr>
        <xdr:cNvSpPr/>
      </xdr:nvSpPr>
      <xdr:spPr>
        <a:xfrm>
          <a:off x="7007412" y="4297680"/>
          <a:ext cx="3640696" cy="3204481"/>
        </a:xfrm>
        <a:prstGeom prst="roundRect">
          <a:avLst>
            <a:gd name="adj" fmla="val 4764"/>
          </a:avLst>
        </a:prstGeom>
        <a:solidFill>
          <a:schemeClr val="tx1">
            <a:lumMod val="85000"/>
            <a:lumOff val="15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23663</xdr:colOff>
      <xdr:row>23</xdr:row>
      <xdr:rowOff>91441</xdr:rowOff>
    </xdr:from>
    <xdr:to>
      <xdr:col>9</xdr:col>
      <xdr:colOff>425134</xdr:colOff>
      <xdr:row>41</xdr:row>
      <xdr:rowOff>4131</xdr:rowOff>
    </xdr:to>
    <xdr:sp macro="" textlink="">
      <xdr:nvSpPr>
        <xdr:cNvPr id="37" name="Rectangle: Rounded Corners 36">
          <a:extLst>
            <a:ext uri="{FF2B5EF4-FFF2-40B4-BE49-F238E27FC236}">
              <a16:creationId xmlns:a16="http://schemas.microsoft.com/office/drawing/2014/main" id="{781C97A7-C85A-4D81-9B4F-0907481EE74A}"/>
            </a:ext>
          </a:extLst>
        </xdr:cNvPr>
        <xdr:cNvSpPr/>
      </xdr:nvSpPr>
      <xdr:spPr>
        <a:xfrm>
          <a:off x="2202983" y="4297681"/>
          <a:ext cx="4668671" cy="3204530"/>
        </a:xfrm>
        <a:prstGeom prst="roundRect">
          <a:avLst>
            <a:gd name="adj" fmla="val 4764"/>
          </a:avLst>
        </a:prstGeom>
        <a:solidFill>
          <a:schemeClr val="tx1">
            <a:lumMod val="85000"/>
            <a:lumOff val="15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223780</xdr:colOff>
      <xdr:row>19</xdr:row>
      <xdr:rowOff>74221</xdr:rowOff>
    </xdr:from>
    <xdr:to>
      <xdr:col>0</xdr:col>
      <xdr:colOff>1799932</xdr:colOff>
      <xdr:row>22</xdr:row>
      <xdr:rowOff>105835</xdr:rowOff>
    </xdr:to>
    <xdr:sp macro="" textlink="">
      <xdr:nvSpPr>
        <xdr:cNvPr id="43" name="Rectangle: Rounded Corners 42">
          <a:extLst>
            <a:ext uri="{FF2B5EF4-FFF2-40B4-BE49-F238E27FC236}">
              <a16:creationId xmlns:a16="http://schemas.microsoft.com/office/drawing/2014/main" id="{1B6C24F3-55D0-4AB7-881E-6433B7BFE582}"/>
            </a:ext>
          </a:extLst>
        </xdr:cNvPr>
        <xdr:cNvSpPr/>
      </xdr:nvSpPr>
      <xdr:spPr>
        <a:xfrm>
          <a:off x="223780" y="3548941"/>
          <a:ext cx="1576152" cy="580254"/>
        </a:xfrm>
        <a:prstGeom prst="roundRect">
          <a:avLst/>
        </a:prstGeom>
        <a:solidFill>
          <a:srgbClr val="CD2C58"/>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86381</xdr:colOff>
      <xdr:row>19</xdr:row>
      <xdr:rowOff>150968</xdr:rowOff>
    </xdr:from>
    <xdr:to>
      <xdr:col>1</xdr:col>
      <xdr:colOff>31103</xdr:colOff>
      <xdr:row>21</xdr:row>
      <xdr:rowOff>133189</xdr:rowOff>
    </xdr:to>
    <xdr:sp macro="" textlink="">
      <xdr:nvSpPr>
        <xdr:cNvPr id="44" name="TextBox 43">
          <a:hlinkClick xmlns:r="http://schemas.openxmlformats.org/officeDocument/2006/relationships" r:id="rId6"/>
          <a:extLst>
            <a:ext uri="{FF2B5EF4-FFF2-40B4-BE49-F238E27FC236}">
              <a16:creationId xmlns:a16="http://schemas.microsoft.com/office/drawing/2014/main" id="{A231FD2F-8AA1-4063-A008-FFCF8EEACBE6}"/>
            </a:ext>
          </a:extLst>
        </xdr:cNvPr>
        <xdr:cNvSpPr txBox="1"/>
      </xdr:nvSpPr>
      <xdr:spPr>
        <a:xfrm>
          <a:off x="86381" y="3625688"/>
          <a:ext cx="1796382" cy="3479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1" cap="none" spc="0">
              <a:ln w="0"/>
              <a:solidFill>
                <a:schemeClr val="tx1"/>
              </a:solidFill>
              <a:effectLst>
                <a:outerShdw blurRad="38100" dist="19050" dir="2700000" algn="tl" rotWithShape="0">
                  <a:schemeClr val="dk1">
                    <a:alpha val="40000"/>
                  </a:schemeClr>
                </a:outerShdw>
              </a:effectLst>
            </a:rPr>
            <a:t>Campaign_Analysis</a:t>
          </a:r>
        </a:p>
      </xdr:txBody>
    </xdr:sp>
    <xdr:clientData/>
  </xdr:twoCellAnchor>
  <xdr:twoCellAnchor>
    <xdr:from>
      <xdr:col>4</xdr:col>
      <xdr:colOff>0</xdr:colOff>
      <xdr:row>5</xdr:row>
      <xdr:rowOff>134125</xdr:rowOff>
    </xdr:from>
    <xdr:to>
      <xdr:col>9</xdr:col>
      <xdr:colOff>465462</xdr:colOff>
      <xdr:row>7</xdr:row>
      <xdr:rowOff>127015</xdr:rowOff>
    </xdr:to>
    <xdr:sp macro="" textlink="">
      <xdr:nvSpPr>
        <xdr:cNvPr id="45" name="TextBox 44">
          <a:extLst>
            <a:ext uri="{FF2B5EF4-FFF2-40B4-BE49-F238E27FC236}">
              <a16:creationId xmlns:a16="http://schemas.microsoft.com/office/drawing/2014/main" id="{3141C45D-9DD0-4F31-A40D-78BAD714B70D}"/>
            </a:ext>
          </a:extLst>
        </xdr:cNvPr>
        <xdr:cNvSpPr txBox="1"/>
      </xdr:nvSpPr>
      <xdr:spPr>
        <a:xfrm>
          <a:off x="3377045" y="1043330"/>
          <a:ext cx="3496144" cy="3565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0" cap="none" spc="0">
              <a:ln w="0"/>
              <a:solidFill>
                <a:schemeClr val="bg2">
                  <a:lumMod val="95000"/>
                </a:schemeClr>
              </a:solidFill>
              <a:effectLst>
                <a:outerShdw blurRad="38100" dist="19050" dir="2700000" algn="tl" rotWithShape="0">
                  <a:schemeClr val="dk1">
                    <a:alpha val="40000"/>
                  </a:schemeClr>
                </a:outerShdw>
              </a:effectLst>
            </a:rPr>
            <a:t>Average Performance of Posts by Hashtag</a:t>
          </a:r>
        </a:p>
      </xdr:txBody>
    </xdr:sp>
    <xdr:clientData/>
  </xdr:twoCellAnchor>
  <xdr:twoCellAnchor>
    <xdr:from>
      <xdr:col>2</xdr:col>
      <xdr:colOff>23663</xdr:colOff>
      <xdr:row>5</xdr:row>
      <xdr:rowOff>134365</xdr:rowOff>
    </xdr:from>
    <xdr:to>
      <xdr:col>11</xdr:col>
      <xdr:colOff>0</xdr:colOff>
      <xdr:row>21</xdr:row>
      <xdr:rowOff>180974</xdr:rowOff>
    </xdr:to>
    <xdr:graphicFrame macro="">
      <xdr:nvGraphicFramePr>
        <xdr:cNvPr id="49" name="Chart 48">
          <a:extLst>
            <a:ext uri="{FF2B5EF4-FFF2-40B4-BE49-F238E27FC236}">
              <a16:creationId xmlns:a16="http://schemas.microsoft.com/office/drawing/2014/main" id="{B974A765-7A03-460A-9081-868E764C08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11</xdr:col>
      <xdr:colOff>103521</xdr:colOff>
      <xdr:row>5</xdr:row>
      <xdr:rowOff>87047</xdr:rowOff>
    </xdr:from>
    <xdr:to>
      <xdr:col>15</xdr:col>
      <xdr:colOff>561084</xdr:colOff>
      <xdr:row>22</xdr:row>
      <xdr:rowOff>132759</xdr:rowOff>
    </xdr:to>
    <xdr:sp macro="" textlink="">
      <xdr:nvSpPr>
        <xdr:cNvPr id="52" name="Rectangle: Rounded Corners 51">
          <a:extLst>
            <a:ext uri="{FF2B5EF4-FFF2-40B4-BE49-F238E27FC236}">
              <a16:creationId xmlns:a16="http://schemas.microsoft.com/office/drawing/2014/main" id="{54FBD1EC-CBD4-4DF8-A79F-8E7B4C65B895}"/>
            </a:ext>
          </a:extLst>
        </xdr:cNvPr>
        <xdr:cNvSpPr/>
      </xdr:nvSpPr>
      <xdr:spPr>
        <a:xfrm>
          <a:off x="7752096" y="991922"/>
          <a:ext cx="2895963" cy="3122287"/>
        </a:xfrm>
        <a:prstGeom prst="roundRect">
          <a:avLst>
            <a:gd name="adj" fmla="val 4764"/>
          </a:avLst>
        </a:prstGeom>
        <a:solidFill>
          <a:schemeClr val="tx1">
            <a:lumMod val="85000"/>
            <a:lumOff val="15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11</xdr:col>
      <xdr:colOff>132096</xdr:colOff>
      <xdr:row>7</xdr:row>
      <xdr:rowOff>127015</xdr:rowOff>
    </xdr:from>
    <xdr:to>
      <xdr:col>15</xdr:col>
      <xdr:colOff>543988</xdr:colOff>
      <xdr:row>22</xdr:row>
      <xdr:rowOff>105834</xdr:rowOff>
    </xdr:to>
    <xdr:graphicFrame macro="">
      <xdr:nvGraphicFramePr>
        <xdr:cNvPr id="53" name="Chart 52">
          <a:extLst>
            <a:ext uri="{FF2B5EF4-FFF2-40B4-BE49-F238E27FC236}">
              <a16:creationId xmlns:a16="http://schemas.microsoft.com/office/drawing/2014/main" id="{F09E12E9-8511-4A95-A79E-7F25E77B8D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20</xdr:col>
      <xdr:colOff>531865</xdr:colOff>
      <xdr:row>6</xdr:row>
      <xdr:rowOff>164521</xdr:rowOff>
    </xdr:from>
    <xdr:to>
      <xdr:col>23</xdr:col>
      <xdr:colOff>542256</xdr:colOff>
      <xdr:row>12</xdr:row>
      <xdr:rowOff>44435</xdr:rowOff>
    </xdr:to>
    <mc:AlternateContent xmlns:mc="http://schemas.openxmlformats.org/markup-compatibility/2006" xmlns:a14="http://schemas.microsoft.com/office/drawing/2010/main">
      <mc:Choice Requires="a14">
        <xdr:graphicFrame macro="">
          <xdr:nvGraphicFramePr>
            <xdr:cNvPr id="54" name="Platform 3">
              <a:extLst>
                <a:ext uri="{FF2B5EF4-FFF2-40B4-BE49-F238E27FC236}">
                  <a16:creationId xmlns:a16="http://schemas.microsoft.com/office/drawing/2014/main" id="{B3919ED5-FC23-4437-B649-5CAD773C67A4}"/>
                </a:ext>
              </a:extLst>
            </xdr:cNvPr>
            <xdr:cNvGraphicFramePr/>
          </xdr:nvGraphicFramePr>
          <xdr:xfrm>
            <a:off x="0" y="0"/>
            <a:ext cx="0" cy="0"/>
          </xdr:xfrm>
          <a:graphic>
            <a:graphicData uri="http://schemas.microsoft.com/office/drawing/2010/slicer">
              <sle:slicer xmlns:sle="http://schemas.microsoft.com/office/drawing/2010/slicer" name="Platform 3"/>
            </a:graphicData>
          </a:graphic>
        </xdr:graphicFrame>
      </mc:Choice>
      <mc:Fallback xmlns="">
        <xdr:sp macro="" textlink="">
          <xdr:nvSpPr>
            <xdr:cNvPr id="0" name=""/>
            <xdr:cNvSpPr>
              <a:spLocks noTextEdit="1"/>
            </xdr:cNvSpPr>
          </xdr:nvSpPr>
          <xdr:spPr>
            <a:xfrm>
              <a:off x="13666840" y="1250371"/>
              <a:ext cx="1839191" cy="96576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534913</xdr:colOff>
      <xdr:row>12</xdr:row>
      <xdr:rowOff>169658</xdr:rowOff>
    </xdr:from>
    <xdr:to>
      <xdr:col>23</xdr:col>
      <xdr:colOff>545304</xdr:colOff>
      <xdr:row>19</xdr:row>
      <xdr:rowOff>86592</xdr:rowOff>
    </xdr:to>
    <mc:AlternateContent xmlns:mc="http://schemas.openxmlformats.org/markup-compatibility/2006" xmlns:a14="http://schemas.microsoft.com/office/drawing/2010/main">
      <mc:Choice Requires="a14">
        <xdr:graphicFrame macro="">
          <xdr:nvGraphicFramePr>
            <xdr:cNvPr id="55" name="Content Type 2">
              <a:extLst>
                <a:ext uri="{FF2B5EF4-FFF2-40B4-BE49-F238E27FC236}">
                  <a16:creationId xmlns:a16="http://schemas.microsoft.com/office/drawing/2014/main" id="{29A22E4B-E2CF-4F69-B46E-7AACA621929D}"/>
                </a:ext>
              </a:extLst>
            </xdr:cNvPr>
            <xdr:cNvGraphicFramePr/>
          </xdr:nvGraphicFramePr>
          <xdr:xfrm>
            <a:off x="0" y="0"/>
            <a:ext cx="0" cy="0"/>
          </xdr:xfrm>
          <a:graphic>
            <a:graphicData uri="http://schemas.microsoft.com/office/drawing/2010/slicer">
              <sle:slicer xmlns:sle="http://schemas.microsoft.com/office/drawing/2010/slicer" name="Content Type 2"/>
            </a:graphicData>
          </a:graphic>
        </xdr:graphicFrame>
      </mc:Choice>
      <mc:Fallback xmlns="">
        <xdr:sp macro="" textlink="">
          <xdr:nvSpPr>
            <xdr:cNvPr id="0" name=""/>
            <xdr:cNvSpPr>
              <a:spLocks noTextEdit="1"/>
            </xdr:cNvSpPr>
          </xdr:nvSpPr>
          <xdr:spPr>
            <a:xfrm>
              <a:off x="13669888" y="2341358"/>
              <a:ext cx="1839191" cy="11837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32050</xdr:colOff>
      <xdr:row>5</xdr:row>
      <xdr:rowOff>156676</xdr:rowOff>
    </xdr:from>
    <xdr:to>
      <xdr:col>15</xdr:col>
      <xdr:colOff>279475</xdr:colOff>
      <xdr:row>7</xdr:row>
      <xdr:rowOff>152400</xdr:rowOff>
    </xdr:to>
    <xdr:sp macro="" textlink="">
      <xdr:nvSpPr>
        <xdr:cNvPr id="56" name="TextBox 55">
          <a:extLst>
            <a:ext uri="{FF2B5EF4-FFF2-40B4-BE49-F238E27FC236}">
              <a16:creationId xmlns:a16="http://schemas.microsoft.com/office/drawing/2014/main" id="{743CB49F-818D-4CAF-8916-031075845A50}"/>
            </a:ext>
          </a:extLst>
        </xdr:cNvPr>
        <xdr:cNvSpPr txBox="1"/>
      </xdr:nvSpPr>
      <xdr:spPr>
        <a:xfrm>
          <a:off x="8331224" y="1067763"/>
          <a:ext cx="2086164" cy="3601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0" cap="none" spc="0">
              <a:ln w="0"/>
              <a:solidFill>
                <a:schemeClr val="bg2">
                  <a:lumMod val="95000"/>
                </a:schemeClr>
              </a:solidFill>
              <a:effectLst>
                <a:outerShdw blurRad="38100" dist="19050" dir="2700000" algn="tl" rotWithShape="0">
                  <a:schemeClr val="dk1">
                    <a:alpha val="40000"/>
                  </a:schemeClr>
                </a:outerShdw>
              </a:effectLst>
            </a:rPr>
            <a:t>Most Used #tags/post</a:t>
          </a:r>
        </a:p>
      </xdr:txBody>
    </xdr:sp>
    <xdr:clientData/>
  </xdr:twoCellAnchor>
  <xdr:twoCellAnchor>
    <xdr:from>
      <xdr:col>9</xdr:col>
      <xdr:colOff>577988</xdr:colOff>
      <xdr:row>26</xdr:row>
      <xdr:rowOff>37070</xdr:rowOff>
    </xdr:from>
    <xdr:to>
      <xdr:col>15</xdr:col>
      <xdr:colOff>561084</xdr:colOff>
      <xdr:row>41</xdr:row>
      <xdr:rowOff>0</xdr:rowOff>
    </xdr:to>
    <xdr:graphicFrame macro="">
      <xdr:nvGraphicFramePr>
        <xdr:cNvPr id="57" name="Chart 56">
          <a:extLst>
            <a:ext uri="{FF2B5EF4-FFF2-40B4-BE49-F238E27FC236}">
              <a16:creationId xmlns:a16="http://schemas.microsoft.com/office/drawing/2014/main" id="{64C57805-53E7-49E0-ABBE-BA28AEBEBF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11</xdr:col>
      <xdr:colOff>132096</xdr:colOff>
      <xdr:row>24</xdr:row>
      <xdr:rowOff>13352</xdr:rowOff>
    </xdr:from>
    <xdr:to>
      <xdr:col>14</xdr:col>
      <xdr:colOff>515099</xdr:colOff>
      <xdr:row>26</xdr:row>
      <xdr:rowOff>9076</xdr:rowOff>
    </xdr:to>
    <xdr:sp macro="" textlink="">
      <xdr:nvSpPr>
        <xdr:cNvPr id="58" name="TextBox 57">
          <a:extLst>
            <a:ext uri="{FF2B5EF4-FFF2-40B4-BE49-F238E27FC236}">
              <a16:creationId xmlns:a16="http://schemas.microsoft.com/office/drawing/2014/main" id="{CF6EECAE-4B05-4E97-B630-810BABFFACC4}"/>
            </a:ext>
          </a:extLst>
        </xdr:cNvPr>
        <xdr:cNvSpPr txBox="1"/>
      </xdr:nvSpPr>
      <xdr:spPr>
        <a:xfrm>
          <a:off x="7797816" y="4402472"/>
          <a:ext cx="2211803" cy="3614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0" cap="none" spc="0">
              <a:ln w="0"/>
              <a:solidFill>
                <a:schemeClr val="bg2">
                  <a:lumMod val="95000"/>
                </a:schemeClr>
              </a:solidFill>
              <a:effectLst>
                <a:outerShdw blurRad="38100" dist="19050" dir="2700000" algn="tl" rotWithShape="0">
                  <a:schemeClr val="dk1">
                    <a:alpha val="40000"/>
                  </a:schemeClr>
                </a:outerShdw>
              </a:effectLst>
            </a:rPr>
            <a:t>Content</a:t>
          </a:r>
          <a:r>
            <a:rPr lang="en-IN" sz="1400" b="0" cap="none" spc="0" baseline="0">
              <a:ln w="0"/>
              <a:solidFill>
                <a:schemeClr val="bg2">
                  <a:lumMod val="95000"/>
                </a:schemeClr>
              </a:solidFill>
              <a:effectLst>
                <a:outerShdw blurRad="38100" dist="19050" dir="2700000" algn="tl" rotWithShape="0">
                  <a:schemeClr val="dk1">
                    <a:alpha val="40000"/>
                  </a:schemeClr>
                </a:outerShdw>
              </a:effectLst>
            </a:rPr>
            <a:t> Type Performances</a:t>
          </a:r>
          <a:endParaRPr lang="en-IN" sz="1400" b="0" cap="none" spc="0">
            <a:ln w="0"/>
            <a:solidFill>
              <a:schemeClr val="bg2">
                <a:lumMod val="95000"/>
              </a:schemeClr>
            </a:solidFill>
            <a:effectLst>
              <a:outerShdw blurRad="38100" dist="19050" dir="2700000" algn="tl" rotWithShape="0">
                <a:schemeClr val="dk1">
                  <a:alpha val="40000"/>
                </a:schemeClr>
              </a:outerShdw>
            </a:effectLst>
          </a:endParaRPr>
        </a:p>
      </xdr:txBody>
    </xdr:sp>
    <xdr:clientData/>
  </xdr:twoCellAnchor>
  <xdr:twoCellAnchor>
    <xdr:from>
      <xdr:col>2</xdr:col>
      <xdr:colOff>0</xdr:colOff>
      <xdr:row>26</xdr:row>
      <xdr:rowOff>95152</xdr:rowOff>
    </xdr:from>
    <xdr:to>
      <xdr:col>9</xdr:col>
      <xdr:colOff>378134</xdr:colOff>
      <xdr:row>41</xdr:row>
      <xdr:rowOff>9153</xdr:rowOff>
    </xdr:to>
    <xdr:graphicFrame macro="">
      <xdr:nvGraphicFramePr>
        <xdr:cNvPr id="61" name="Chart 60">
          <a:extLst>
            <a:ext uri="{FF2B5EF4-FFF2-40B4-BE49-F238E27FC236}">
              <a16:creationId xmlns:a16="http://schemas.microsoft.com/office/drawing/2014/main" id="{553C67AE-D117-4379-9750-5523EEB73B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4</xdr:col>
      <xdr:colOff>0</xdr:colOff>
      <xdr:row>24</xdr:row>
      <xdr:rowOff>43832</xdr:rowOff>
    </xdr:from>
    <xdr:to>
      <xdr:col>8</xdr:col>
      <xdr:colOff>222143</xdr:colOff>
      <xdr:row>26</xdr:row>
      <xdr:rowOff>37070</xdr:rowOff>
    </xdr:to>
    <xdr:sp macro="" textlink="">
      <xdr:nvSpPr>
        <xdr:cNvPr id="62" name="TextBox 61">
          <a:extLst>
            <a:ext uri="{FF2B5EF4-FFF2-40B4-BE49-F238E27FC236}">
              <a16:creationId xmlns:a16="http://schemas.microsoft.com/office/drawing/2014/main" id="{93EF0CC1-BD93-4411-98C5-A448BE2CDCFB}"/>
            </a:ext>
          </a:extLst>
        </xdr:cNvPr>
        <xdr:cNvSpPr txBox="1"/>
      </xdr:nvSpPr>
      <xdr:spPr>
        <a:xfrm>
          <a:off x="3398520" y="4432952"/>
          <a:ext cx="2660543" cy="3589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0" cap="none" spc="0">
              <a:ln w="0"/>
              <a:solidFill>
                <a:schemeClr val="bg2">
                  <a:lumMod val="95000"/>
                </a:schemeClr>
              </a:solidFill>
              <a:effectLst>
                <a:outerShdw blurRad="38100" dist="19050" dir="2700000" algn="tl" rotWithShape="0">
                  <a:schemeClr val="dk1">
                    <a:alpha val="40000"/>
                  </a:schemeClr>
                </a:outerShdw>
              </a:effectLst>
            </a:rPr>
            <a:t>Top _#tags_</a:t>
          </a:r>
          <a:r>
            <a:rPr lang="en-IN" sz="1400" b="0" cap="none" spc="0" baseline="0">
              <a:ln w="0"/>
              <a:solidFill>
                <a:schemeClr val="bg2">
                  <a:lumMod val="95000"/>
                </a:schemeClr>
              </a:solidFill>
              <a:effectLst>
                <a:outerShdw blurRad="38100" dist="19050" dir="2700000" algn="tl" rotWithShape="0">
                  <a:schemeClr val="dk1">
                    <a:alpha val="40000"/>
                  </a:schemeClr>
                </a:outerShdw>
              </a:effectLst>
            </a:rPr>
            <a:t> across all platforms</a:t>
          </a:r>
          <a:endParaRPr lang="en-IN" sz="1400" b="0" cap="none" spc="0">
            <a:ln w="0"/>
            <a:solidFill>
              <a:schemeClr val="bg2">
                <a:lumMod val="95000"/>
              </a:schemeClr>
            </a:solidFill>
            <a:effectLst>
              <a:outerShdw blurRad="38100" dist="19050" dir="2700000" algn="tl" rotWithShape="0">
                <a:schemeClr val="dk1">
                  <a:alpha val="40000"/>
                </a:schemeClr>
              </a:outerShdw>
            </a:effectLst>
          </a:endParaRPr>
        </a:p>
      </xdr:txBody>
    </xdr:sp>
    <xdr:clientData/>
  </xdr:twoCellAnchor>
  <xdr:twoCellAnchor>
    <xdr:from>
      <xdr:col>0</xdr:col>
      <xdr:colOff>238125</xdr:colOff>
      <xdr:row>23</xdr:row>
      <xdr:rowOff>57618</xdr:rowOff>
    </xdr:from>
    <xdr:to>
      <xdr:col>0</xdr:col>
      <xdr:colOff>1814277</xdr:colOff>
      <xdr:row>26</xdr:row>
      <xdr:rowOff>89232</xdr:rowOff>
    </xdr:to>
    <xdr:sp macro="" textlink="">
      <xdr:nvSpPr>
        <xdr:cNvPr id="12" name="Rectangle: Rounded Corners 11">
          <a:hlinkClick xmlns:r="http://schemas.openxmlformats.org/officeDocument/2006/relationships" r:id="rId11"/>
          <a:extLst>
            <a:ext uri="{FF2B5EF4-FFF2-40B4-BE49-F238E27FC236}">
              <a16:creationId xmlns:a16="http://schemas.microsoft.com/office/drawing/2014/main" id="{124CF654-DD18-41A2-93D6-C25CEDF02D9B}"/>
            </a:ext>
          </a:extLst>
        </xdr:cNvPr>
        <xdr:cNvSpPr/>
      </xdr:nvSpPr>
      <xdr:spPr>
        <a:xfrm>
          <a:off x="238125" y="4220043"/>
          <a:ext cx="1576152" cy="574539"/>
        </a:xfrm>
        <a:prstGeom prst="roundRect">
          <a:avLst/>
        </a:prstGeom>
        <a:solidFill>
          <a:srgbClr val="CD2C58"/>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238125</xdr:colOff>
      <xdr:row>23</xdr:row>
      <xdr:rowOff>162393</xdr:rowOff>
    </xdr:from>
    <xdr:to>
      <xdr:col>1</xdr:col>
      <xdr:colOff>38915</xdr:colOff>
      <xdr:row>25</xdr:row>
      <xdr:rowOff>144613</xdr:rowOff>
    </xdr:to>
    <xdr:sp macro="" textlink="">
      <xdr:nvSpPr>
        <xdr:cNvPr id="13" name="TextBox 12">
          <a:hlinkClick xmlns:r="http://schemas.openxmlformats.org/officeDocument/2006/relationships" r:id="rId11"/>
          <a:extLst>
            <a:ext uri="{FF2B5EF4-FFF2-40B4-BE49-F238E27FC236}">
              <a16:creationId xmlns:a16="http://schemas.microsoft.com/office/drawing/2014/main" id="{DCC00F17-0422-409F-ADD0-E9CC553F2810}"/>
            </a:ext>
          </a:extLst>
        </xdr:cNvPr>
        <xdr:cNvSpPr txBox="1"/>
      </xdr:nvSpPr>
      <xdr:spPr>
        <a:xfrm>
          <a:off x="238125" y="4324818"/>
          <a:ext cx="1648640" cy="3441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1" cap="none" spc="0">
              <a:ln w="0"/>
              <a:solidFill>
                <a:schemeClr val="tx1"/>
              </a:solidFill>
              <a:effectLst>
                <a:outerShdw blurRad="38100" dist="19050" dir="2700000" algn="tl" rotWithShape="0">
                  <a:schemeClr val="dk1">
                    <a:alpha val="40000"/>
                  </a:schemeClr>
                </a:outerShdw>
              </a:effectLst>
            </a:rPr>
            <a:t>ROI_Analysis</a:t>
          </a:r>
        </a:p>
      </xdr:txBody>
    </xdr:sp>
    <xdr:clientData/>
  </xdr:twoCellAnchor>
  <xdr:twoCellAnchor>
    <xdr:from>
      <xdr:col>16</xdr:col>
      <xdr:colOff>76200</xdr:colOff>
      <xdr:row>5</xdr:row>
      <xdr:rowOff>104775</xdr:rowOff>
    </xdr:from>
    <xdr:to>
      <xdr:col>20</xdr:col>
      <xdr:colOff>373151</xdr:colOff>
      <xdr:row>40</xdr:row>
      <xdr:rowOff>165489</xdr:rowOff>
    </xdr:to>
    <xdr:sp macro="" textlink="">
      <xdr:nvSpPr>
        <xdr:cNvPr id="14" name="Rectangle: Rounded Corners 13">
          <a:extLst>
            <a:ext uri="{FF2B5EF4-FFF2-40B4-BE49-F238E27FC236}">
              <a16:creationId xmlns:a16="http://schemas.microsoft.com/office/drawing/2014/main" id="{654A5F23-31E3-4C63-A471-920D43565426}"/>
            </a:ext>
          </a:extLst>
        </xdr:cNvPr>
        <xdr:cNvSpPr/>
      </xdr:nvSpPr>
      <xdr:spPr>
        <a:xfrm>
          <a:off x="10772775" y="1009650"/>
          <a:ext cx="2735351" cy="6394839"/>
        </a:xfrm>
        <a:prstGeom prst="roundRect">
          <a:avLst>
            <a:gd name="adj" fmla="val 4764"/>
          </a:avLst>
        </a:prstGeom>
        <a:solidFill>
          <a:schemeClr val="tx1">
            <a:lumMod val="85000"/>
            <a:lumOff val="15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16</xdr:col>
      <xdr:colOff>533400</xdr:colOff>
      <xdr:row>5</xdr:row>
      <xdr:rowOff>123825</xdr:rowOff>
    </xdr:from>
    <xdr:to>
      <xdr:col>20</xdr:col>
      <xdr:colOff>37923</xdr:colOff>
      <xdr:row>7</xdr:row>
      <xdr:rowOff>107392</xdr:rowOff>
    </xdr:to>
    <xdr:sp macro="" textlink="">
      <xdr:nvSpPr>
        <xdr:cNvPr id="15" name="TextBox 14">
          <a:extLst>
            <a:ext uri="{FF2B5EF4-FFF2-40B4-BE49-F238E27FC236}">
              <a16:creationId xmlns:a16="http://schemas.microsoft.com/office/drawing/2014/main" id="{2A65FCE4-939B-41CF-A3DB-6B475A483402}"/>
            </a:ext>
          </a:extLst>
        </xdr:cNvPr>
        <xdr:cNvSpPr txBox="1"/>
      </xdr:nvSpPr>
      <xdr:spPr>
        <a:xfrm>
          <a:off x="11229975" y="1028700"/>
          <a:ext cx="1942923" cy="3455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800" b="1" u="sng" cap="none" spc="0" baseline="0">
              <a:ln w="0"/>
              <a:solidFill>
                <a:schemeClr val="bg2">
                  <a:lumMod val="95000"/>
                </a:schemeClr>
              </a:solidFill>
              <a:effectLst>
                <a:outerShdw blurRad="38100" dist="19050" dir="2700000" algn="tl" rotWithShape="0">
                  <a:schemeClr val="dk1">
                    <a:alpha val="40000"/>
                  </a:schemeClr>
                </a:outerShdw>
              </a:effectLst>
            </a:rPr>
            <a:t>KEY FINDINGS</a:t>
          </a:r>
          <a:endParaRPr lang="en-IN" sz="1800" b="1" u="sng" cap="none" spc="0">
            <a:ln w="0"/>
            <a:solidFill>
              <a:schemeClr val="bg2">
                <a:lumMod val="95000"/>
              </a:schemeClr>
            </a:solidFill>
            <a:effectLst>
              <a:outerShdw blurRad="38100" dist="19050" dir="2700000" algn="tl" rotWithShape="0">
                <a:schemeClr val="dk1">
                  <a:alpha val="40000"/>
                </a:schemeClr>
              </a:outerShdw>
            </a:effectLst>
          </a:endParaRPr>
        </a:p>
      </xdr:txBody>
    </xdr:sp>
    <xdr:clientData/>
  </xdr:twoCellAnchor>
  <xdr:twoCellAnchor>
    <xdr:from>
      <xdr:col>16</xdr:col>
      <xdr:colOff>66675</xdr:colOff>
      <xdr:row>10</xdr:row>
      <xdr:rowOff>0</xdr:rowOff>
    </xdr:from>
    <xdr:to>
      <xdr:col>20</xdr:col>
      <xdr:colOff>390525</xdr:colOff>
      <xdr:row>38</xdr:row>
      <xdr:rowOff>17694</xdr:rowOff>
    </xdr:to>
    <xdr:sp macro="" textlink="">
      <xdr:nvSpPr>
        <xdr:cNvPr id="16" name="TextBox 15">
          <a:extLst>
            <a:ext uri="{FF2B5EF4-FFF2-40B4-BE49-F238E27FC236}">
              <a16:creationId xmlns:a16="http://schemas.microsoft.com/office/drawing/2014/main" id="{6A9DD0C3-21F1-47F3-AC3E-C7864B66C7A2}"/>
            </a:ext>
          </a:extLst>
        </xdr:cNvPr>
        <xdr:cNvSpPr txBox="1"/>
      </xdr:nvSpPr>
      <xdr:spPr>
        <a:xfrm>
          <a:off x="10763250" y="1809750"/>
          <a:ext cx="2762250" cy="50849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285750" indent="-285750" algn="l">
            <a:buFont typeface="Wingdings" panose="05000000000000000000" pitchFamily="2" charset="2"/>
            <a:buChar char="ü"/>
          </a:pPr>
          <a:r>
            <a:rPr lang="en-IN" sz="1400" b="0" u="none">
              <a:solidFill>
                <a:schemeClr val="bg1"/>
              </a:solidFill>
            </a:rPr>
            <a:t>#AnytimeIsTeslaTime got the highest engagement and clicks, showing strong audience recall.</a:t>
          </a:r>
        </a:p>
        <a:p>
          <a:pPr marL="285750" indent="-285750" algn="l">
            <a:buFont typeface="Wingdings" panose="05000000000000000000" pitchFamily="2" charset="2"/>
            <a:buChar char="ü"/>
          </a:pPr>
          <a:endParaRPr lang="en-IN" sz="1400" b="0" u="none">
            <a:solidFill>
              <a:schemeClr val="bg1"/>
            </a:solidFill>
          </a:endParaRPr>
        </a:p>
        <a:p>
          <a:pPr marL="285750" indent="-285750" algn="l">
            <a:buFont typeface="Wingdings" panose="05000000000000000000" pitchFamily="2" charset="2"/>
            <a:buChar char="ü"/>
          </a:pPr>
          <a:r>
            <a:rPr lang="en-IN" sz="1400" b="0" u="none">
              <a:solidFill>
                <a:schemeClr val="bg1"/>
              </a:solidFill>
            </a:rPr>
            <a:t>#BetterWithTesla and #EVRevolution performed consistently well across campaigns.</a:t>
          </a:r>
        </a:p>
        <a:p>
          <a:pPr marL="285750" indent="-285750" algn="l">
            <a:buFont typeface="Wingdings" panose="05000000000000000000" pitchFamily="2" charset="2"/>
            <a:buChar char="ü"/>
          </a:pPr>
          <a:endParaRPr lang="en-IN" sz="1400" b="0" u="none">
            <a:solidFill>
              <a:schemeClr val="bg1"/>
            </a:solidFill>
          </a:endParaRPr>
        </a:p>
        <a:p>
          <a:pPr marL="285750" indent="-285750" algn="l">
            <a:buFont typeface="Wingdings" panose="05000000000000000000" pitchFamily="2" charset="2"/>
            <a:buChar char="ü"/>
          </a:pPr>
          <a:r>
            <a:rPr lang="en-IN" sz="1400" b="0" u="none">
              <a:solidFill>
                <a:schemeClr val="bg1"/>
              </a:solidFill>
            </a:rPr>
            <a:t>#FutureOfDriving showed steady interaction but limited reach.</a:t>
          </a:r>
        </a:p>
        <a:p>
          <a:pPr marL="285750" indent="-285750" algn="l">
            <a:buFont typeface="Wingdings" panose="05000000000000000000" pitchFamily="2" charset="2"/>
            <a:buChar char="ü"/>
          </a:pPr>
          <a:endParaRPr lang="en-IN" sz="1400" b="0" u="none">
            <a:solidFill>
              <a:schemeClr val="bg1"/>
            </a:solidFill>
          </a:endParaRPr>
        </a:p>
        <a:p>
          <a:pPr marL="285750" indent="-285750" algn="l">
            <a:buFont typeface="Wingdings" panose="05000000000000000000" pitchFamily="2" charset="2"/>
            <a:buChar char="ü"/>
          </a:pPr>
          <a:r>
            <a:rPr lang="en-IN" sz="1400" b="0" u="none">
              <a:solidFill>
                <a:schemeClr val="bg1"/>
              </a:solidFill>
            </a:rPr>
            <a:t>#SmoothLikeNitroTesla and #TeslaCoInnovation had lower engagement, suggesting room for improvement.</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20</xdr:col>
      <xdr:colOff>345879</xdr:colOff>
      <xdr:row>0</xdr:row>
      <xdr:rowOff>9994</xdr:rowOff>
    </xdr:from>
    <xdr:to>
      <xdr:col>23</xdr:col>
      <xdr:colOff>517425</xdr:colOff>
      <xdr:row>41</xdr:row>
      <xdr:rowOff>1</xdr:rowOff>
    </xdr:to>
    <xdr:sp macro="" textlink="">
      <xdr:nvSpPr>
        <xdr:cNvPr id="2" name="Rectangle 1">
          <a:extLst>
            <a:ext uri="{FF2B5EF4-FFF2-40B4-BE49-F238E27FC236}">
              <a16:creationId xmlns:a16="http://schemas.microsoft.com/office/drawing/2014/main" id="{E178FB65-CA63-47E2-A5E5-D74806769F03}"/>
            </a:ext>
          </a:extLst>
        </xdr:cNvPr>
        <xdr:cNvSpPr/>
      </xdr:nvSpPr>
      <xdr:spPr>
        <a:xfrm>
          <a:off x="13480854" y="9994"/>
          <a:ext cx="2000346" cy="7409982"/>
        </a:xfrm>
        <a:prstGeom prst="rect">
          <a:avLst/>
        </a:prstGeom>
        <a:solidFill>
          <a:schemeClr val="tx1">
            <a:lumMod val="85000"/>
            <a:lumOff val="15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76200</xdr:colOff>
      <xdr:row>0</xdr:row>
      <xdr:rowOff>0</xdr:rowOff>
    </xdr:from>
    <xdr:to>
      <xdr:col>1</xdr:col>
      <xdr:colOff>244887</xdr:colOff>
      <xdr:row>40</xdr:row>
      <xdr:rowOff>170982</xdr:rowOff>
    </xdr:to>
    <xdr:sp macro="" textlink="">
      <xdr:nvSpPr>
        <xdr:cNvPr id="3" name="Rectangle 2">
          <a:extLst>
            <a:ext uri="{FF2B5EF4-FFF2-40B4-BE49-F238E27FC236}">
              <a16:creationId xmlns:a16="http://schemas.microsoft.com/office/drawing/2014/main" id="{AC95469B-7088-4E2B-BEA2-BB979230CEDC}"/>
            </a:ext>
          </a:extLst>
        </xdr:cNvPr>
        <xdr:cNvSpPr/>
      </xdr:nvSpPr>
      <xdr:spPr>
        <a:xfrm>
          <a:off x="76200" y="0"/>
          <a:ext cx="2016537" cy="7409982"/>
        </a:xfrm>
        <a:prstGeom prst="rect">
          <a:avLst/>
        </a:prstGeom>
        <a:solidFill>
          <a:schemeClr val="tx1">
            <a:lumMod val="85000"/>
            <a:lumOff val="15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70572</xdr:colOff>
      <xdr:row>1</xdr:row>
      <xdr:rowOff>12068</xdr:rowOff>
    </xdr:from>
    <xdr:to>
      <xdr:col>20</xdr:col>
      <xdr:colOff>219075</xdr:colOff>
      <xdr:row>4</xdr:row>
      <xdr:rowOff>109852</xdr:rowOff>
    </xdr:to>
    <xdr:sp macro="" textlink="">
      <xdr:nvSpPr>
        <xdr:cNvPr id="4" name="Rectangle: Rounded Corners 3">
          <a:extLst>
            <a:ext uri="{FF2B5EF4-FFF2-40B4-BE49-F238E27FC236}">
              <a16:creationId xmlns:a16="http://schemas.microsoft.com/office/drawing/2014/main" id="{1A2551CC-5E1E-44CD-B2DE-44CB6F7F48F3}"/>
            </a:ext>
          </a:extLst>
        </xdr:cNvPr>
        <xdr:cNvSpPr/>
      </xdr:nvSpPr>
      <xdr:spPr>
        <a:xfrm>
          <a:off x="2232747" y="193043"/>
          <a:ext cx="11121303" cy="640709"/>
        </a:xfrm>
        <a:prstGeom prst="roundRect">
          <a:avLst/>
        </a:prstGeom>
        <a:solidFill>
          <a:schemeClr val="tx1">
            <a:lumMod val="85000"/>
            <a:lumOff val="15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54050</xdr:colOff>
      <xdr:row>8</xdr:row>
      <xdr:rowOff>95432</xdr:rowOff>
    </xdr:from>
    <xdr:to>
      <xdr:col>7</xdr:col>
      <xdr:colOff>8562</xdr:colOff>
      <xdr:row>24</xdr:row>
      <xdr:rowOff>1</xdr:rowOff>
    </xdr:to>
    <xdr:sp macro="" textlink="">
      <xdr:nvSpPr>
        <xdr:cNvPr id="5" name="Rectangle: Rounded Corners 4">
          <a:extLst>
            <a:ext uri="{FF2B5EF4-FFF2-40B4-BE49-F238E27FC236}">
              <a16:creationId xmlns:a16="http://schemas.microsoft.com/office/drawing/2014/main" id="{A604EF1D-6119-4657-A569-112B8BF2A722}"/>
            </a:ext>
          </a:extLst>
        </xdr:cNvPr>
        <xdr:cNvSpPr/>
      </xdr:nvSpPr>
      <xdr:spPr>
        <a:xfrm>
          <a:off x="2211623" y="1533814"/>
          <a:ext cx="2993950" cy="2781333"/>
        </a:xfrm>
        <a:prstGeom prst="roundRect">
          <a:avLst>
            <a:gd name="adj" fmla="val 4764"/>
          </a:avLst>
        </a:prstGeom>
        <a:solidFill>
          <a:schemeClr val="tx1">
            <a:lumMod val="85000"/>
            <a:lumOff val="15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0</xdr:col>
      <xdr:colOff>299930</xdr:colOff>
      <xdr:row>0</xdr:row>
      <xdr:rowOff>137803</xdr:rowOff>
    </xdr:from>
    <xdr:to>
      <xdr:col>0</xdr:col>
      <xdr:colOff>1793450</xdr:colOff>
      <xdr:row>4</xdr:row>
      <xdr:rowOff>643</xdr:rowOff>
    </xdr:to>
    <xdr:pic>
      <xdr:nvPicPr>
        <xdr:cNvPr id="6" name="Picture 5">
          <a:extLst>
            <a:ext uri="{FF2B5EF4-FFF2-40B4-BE49-F238E27FC236}">
              <a16:creationId xmlns:a16="http://schemas.microsoft.com/office/drawing/2014/main" id="{6BED8AED-F89C-4805-8A9A-37FCD9E94847}"/>
            </a:ext>
          </a:extLst>
        </xdr:cNvPr>
        <xdr:cNvPicPr>
          <a:picLocks noChangeAspect="1"/>
        </xdr:cNvPicPr>
      </xdr:nvPicPr>
      <xdr:blipFill rotWithShape="1">
        <a:blip xmlns:r="http://schemas.openxmlformats.org/officeDocument/2006/relationships" r:embed="rId1">
          <a:lum bright="70000" contrast="-70000"/>
          <a:extLst>
            <a:ext uri="{BEBA8EAE-BF5A-486C-A8C5-ECC9F3942E4B}">
              <a14:imgProps xmlns:a14="http://schemas.microsoft.com/office/drawing/2010/main">
                <a14:imgLayer r:embed="rId2">
                  <a14:imgEffect>
                    <a14:sharpenSoften amount="50000"/>
                  </a14:imgEffect>
                </a14:imgLayer>
              </a14:imgProps>
            </a:ext>
            <a:ext uri="{28A0092B-C50C-407E-A947-70E740481C1C}">
              <a14:useLocalDpi xmlns:a14="http://schemas.microsoft.com/office/drawing/2010/main" val="0"/>
            </a:ext>
          </a:extLst>
        </a:blip>
        <a:srcRect t="37549" b="37553"/>
        <a:stretch/>
      </xdr:blipFill>
      <xdr:spPr>
        <a:xfrm>
          <a:off x="299930" y="137803"/>
          <a:ext cx="1493520" cy="594360"/>
        </a:xfrm>
        <a:prstGeom prst="rect">
          <a:avLst/>
        </a:prstGeom>
        <a:ln>
          <a:noFill/>
        </a:ln>
      </xdr:spPr>
    </xdr:pic>
    <xdr:clientData/>
  </xdr:twoCellAnchor>
  <xdr:twoCellAnchor>
    <xdr:from>
      <xdr:col>0</xdr:col>
      <xdr:colOff>258914</xdr:colOff>
      <xdr:row>4</xdr:row>
      <xdr:rowOff>176242</xdr:rowOff>
    </xdr:from>
    <xdr:to>
      <xdr:col>0</xdr:col>
      <xdr:colOff>1819826</xdr:colOff>
      <xdr:row>7</xdr:row>
      <xdr:rowOff>152400</xdr:rowOff>
    </xdr:to>
    <xdr:sp macro="" textlink="">
      <xdr:nvSpPr>
        <xdr:cNvPr id="7" name="Rectangle: Rounded Corners 6">
          <a:extLst>
            <a:ext uri="{FF2B5EF4-FFF2-40B4-BE49-F238E27FC236}">
              <a16:creationId xmlns:a16="http://schemas.microsoft.com/office/drawing/2014/main" id="{8DCE0A84-34B0-4CFF-9F81-9AF68D303920}"/>
            </a:ext>
          </a:extLst>
        </xdr:cNvPr>
        <xdr:cNvSpPr/>
      </xdr:nvSpPr>
      <xdr:spPr>
        <a:xfrm>
          <a:off x="258914" y="907762"/>
          <a:ext cx="1560912" cy="524798"/>
        </a:xfrm>
        <a:prstGeom prst="roundRect">
          <a:avLst/>
        </a:prstGeom>
        <a:solidFill>
          <a:srgbClr val="CD2C58"/>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251294</xdr:colOff>
      <xdr:row>10</xdr:row>
      <xdr:rowOff>171162</xdr:rowOff>
    </xdr:from>
    <xdr:to>
      <xdr:col>0</xdr:col>
      <xdr:colOff>1827446</xdr:colOff>
      <xdr:row>14</xdr:row>
      <xdr:rowOff>22860</xdr:rowOff>
    </xdr:to>
    <xdr:sp macro="" textlink="">
      <xdr:nvSpPr>
        <xdr:cNvPr id="8" name="Rectangle: Rounded Corners 7">
          <a:extLst>
            <a:ext uri="{FF2B5EF4-FFF2-40B4-BE49-F238E27FC236}">
              <a16:creationId xmlns:a16="http://schemas.microsoft.com/office/drawing/2014/main" id="{A3B148AB-2E3C-4384-9825-FE8564298809}"/>
            </a:ext>
          </a:extLst>
        </xdr:cNvPr>
        <xdr:cNvSpPr/>
      </xdr:nvSpPr>
      <xdr:spPr>
        <a:xfrm>
          <a:off x="251294" y="1999962"/>
          <a:ext cx="1576152" cy="583218"/>
        </a:xfrm>
        <a:prstGeom prst="roundRect">
          <a:avLst/>
        </a:prstGeom>
        <a:solidFill>
          <a:srgbClr val="CD2C58"/>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232863</xdr:colOff>
      <xdr:row>15</xdr:row>
      <xdr:rowOff>0</xdr:rowOff>
    </xdr:from>
    <xdr:to>
      <xdr:col>0</xdr:col>
      <xdr:colOff>1793775</xdr:colOff>
      <xdr:row>18</xdr:row>
      <xdr:rowOff>75218</xdr:rowOff>
    </xdr:to>
    <xdr:sp macro="" textlink="">
      <xdr:nvSpPr>
        <xdr:cNvPr id="9" name="Rectangle: Rounded Corners 8">
          <a:extLst>
            <a:ext uri="{FF2B5EF4-FFF2-40B4-BE49-F238E27FC236}">
              <a16:creationId xmlns:a16="http://schemas.microsoft.com/office/drawing/2014/main" id="{E2CCECC1-366E-4CEF-9B78-28089D67B70D}"/>
            </a:ext>
          </a:extLst>
        </xdr:cNvPr>
        <xdr:cNvSpPr/>
      </xdr:nvSpPr>
      <xdr:spPr>
        <a:xfrm>
          <a:off x="232863" y="2743200"/>
          <a:ext cx="1560912" cy="623858"/>
        </a:xfrm>
        <a:prstGeom prst="roundRect">
          <a:avLst/>
        </a:prstGeom>
        <a:solidFill>
          <a:srgbClr val="CD2C58"/>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3267</xdr:colOff>
      <xdr:row>1</xdr:row>
      <xdr:rowOff>38100</xdr:rowOff>
    </xdr:from>
    <xdr:to>
      <xdr:col>19</xdr:col>
      <xdr:colOff>485774</xdr:colOff>
      <xdr:row>4</xdr:row>
      <xdr:rowOff>175260</xdr:rowOff>
    </xdr:to>
    <xdr:sp macro="" textlink="">
      <xdr:nvSpPr>
        <xdr:cNvPr id="10" name="TextBox 9">
          <a:extLst>
            <a:ext uri="{FF2B5EF4-FFF2-40B4-BE49-F238E27FC236}">
              <a16:creationId xmlns:a16="http://schemas.microsoft.com/office/drawing/2014/main" id="{98FE8151-F77E-4121-AD33-2F17A261E913}"/>
            </a:ext>
          </a:extLst>
        </xdr:cNvPr>
        <xdr:cNvSpPr txBox="1"/>
      </xdr:nvSpPr>
      <xdr:spPr>
        <a:xfrm>
          <a:off x="2775042" y="219075"/>
          <a:ext cx="10236107" cy="6800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3000" b="1" cap="none" spc="0">
              <a:ln w="10160">
                <a:solidFill>
                  <a:schemeClr val="accent5"/>
                </a:solidFill>
                <a:prstDash val="solid"/>
              </a:ln>
              <a:solidFill>
                <a:srgbClr val="FFFFFF"/>
              </a:solidFill>
              <a:effectLst>
                <a:outerShdw blurRad="38100" dist="22860" dir="5400000" algn="tl" rotWithShape="0">
                  <a:srgbClr val="000000">
                    <a:alpha val="30000"/>
                  </a:srgbClr>
                </a:outerShdw>
              </a:effectLst>
              <a:latin typeface="Times New Roman" panose="02020603050405020304" pitchFamily="18" charset="0"/>
              <a:cs typeface="Times New Roman" panose="02020603050405020304" pitchFamily="18" charset="0"/>
            </a:rPr>
            <a:t>Accelerating Influence: Campaign Analysis</a:t>
          </a:r>
        </a:p>
      </xdr:txBody>
    </xdr:sp>
    <xdr:clientData/>
  </xdr:twoCellAnchor>
  <xdr:twoCellAnchor>
    <xdr:from>
      <xdr:col>2</xdr:col>
      <xdr:colOff>415446</xdr:colOff>
      <xdr:row>4</xdr:row>
      <xdr:rowOff>73493</xdr:rowOff>
    </xdr:from>
    <xdr:to>
      <xdr:col>5</xdr:col>
      <xdr:colOff>316789</xdr:colOff>
      <xdr:row>6</xdr:row>
      <xdr:rowOff>73493</xdr:rowOff>
    </xdr:to>
    <xdr:sp macro="" textlink="">
      <xdr:nvSpPr>
        <xdr:cNvPr id="11" name="TextBox 10">
          <a:extLst>
            <a:ext uri="{FF2B5EF4-FFF2-40B4-BE49-F238E27FC236}">
              <a16:creationId xmlns:a16="http://schemas.microsoft.com/office/drawing/2014/main" id="{34118E94-DABD-4622-B4E0-5496C6D7F690}"/>
            </a:ext>
          </a:extLst>
        </xdr:cNvPr>
        <xdr:cNvSpPr txBox="1"/>
      </xdr:nvSpPr>
      <xdr:spPr>
        <a:xfrm>
          <a:off x="2573019" y="792684"/>
          <a:ext cx="1725006" cy="3595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0" cap="none" spc="0">
              <a:ln w="0"/>
              <a:solidFill>
                <a:schemeClr val="tx1"/>
              </a:solidFill>
              <a:effectLst>
                <a:outerShdw blurRad="38100" dist="19050" dir="2700000" algn="tl" rotWithShape="0">
                  <a:schemeClr val="dk1">
                    <a:alpha val="40000"/>
                  </a:schemeClr>
                </a:outerShdw>
              </a:effectLst>
            </a:rPr>
            <a:t>Overall  Engagement</a:t>
          </a:r>
        </a:p>
      </xdr:txBody>
    </xdr:sp>
    <xdr:clientData/>
  </xdr:twoCellAnchor>
  <xdr:twoCellAnchor>
    <xdr:from>
      <xdr:col>11</xdr:col>
      <xdr:colOff>198927</xdr:colOff>
      <xdr:row>4</xdr:row>
      <xdr:rowOff>76885</xdr:rowOff>
    </xdr:from>
    <xdr:to>
      <xdr:col>13</xdr:col>
      <xdr:colOff>154114</xdr:colOff>
      <xdr:row>6</xdr:row>
      <xdr:rowOff>73232</xdr:rowOff>
    </xdr:to>
    <xdr:sp macro="" textlink="">
      <xdr:nvSpPr>
        <xdr:cNvPr id="12" name="TextBox 11">
          <a:extLst>
            <a:ext uri="{FF2B5EF4-FFF2-40B4-BE49-F238E27FC236}">
              <a16:creationId xmlns:a16="http://schemas.microsoft.com/office/drawing/2014/main" id="{C997D021-DC6F-41E0-BA2D-767959FD7028}"/>
            </a:ext>
          </a:extLst>
        </xdr:cNvPr>
        <xdr:cNvSpPr txBox="1"/>
      </xdr:nvSpPr>
      <xdr:spPr>
        <a:xfrm>
          <a:off x="7827489" y="796076"/>
          <a:ext cx="1170962" cy="3559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0" cap="none" spc="0">
              <a:ln w="0"/>
              <a:solidFill>
                <a:schemeClr val="tx1"/>
              </a:solidFill>
              <a:effectLst>
                <a:outerShdw blurRad="38100" dist="19050" dir="2700000" algn="tl" rotWithShape="0">
                  <a:schemeClr val="dk1">
                    <a:alpha val="40000"/>
                  </a:schemeClr>
                </a:outerShdw>
              </a:effectLst>
            </a:rPr>
            <a:t>Total Shares</a:t>
          </a:r>
        </a:p>
      </xdr:txBody>
    </xdr:sp>
    <xdr:clientData/>
  </xdr:twoCellAnchor>
  <xdr:twoCellAnchor>
    <xdr:from>
      <xdr:col>8</xdr:col>
      <xdr:colOff>552817</xdr:colOff>
      <xdr:row>4</xdr:row>
      <xdr:rowOff>70833</xdr:rowOff>
    </xdr:from>
    <xdr:to>
      <xdr:col>10</xdr:col>
      <xdr:colOff>603287</xdr:colOff>
      <xdr:row>6</xdr:row>
      <xdr:rowOff>70833</xdr:rowOff>
    </xdr:to>
    <xdr:sp macro="" textlink="">
      <xdr:nvSpPr>
        <xdr:cNvPr id="13" name="TextBox 12">
          <a:extLst>
            <a:ext uri="{FF2B5EF4-FFF2-40B4-BE49-F238E27FC236}">
              <a16:creationId xmlns:a16="http://schemas.microsoft.com/office/drawing/2014/main" id="{8580C878-DE7F-491D-A44B-C7AC372C033C}"/>
            </a:ext>
          </a:extLst>
        </xdr:cNvPr>
        <xdr:cNvSpPr txBox="1"/>
      </xdr:nvSpPr>
      <xdr:spPr>
        <a:xfrm>
          <a:off x="6357716" y="790024"/>
          <a:ext cx="1266245" cy="3595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0" cap="none" spc="0">
              <a:ln w="0"/>
              <a:solidFill>
                <a:schemeClr val="tx1"/>
              </a:solidFill>
              <a:effectLst>
                <a:outerShdw blurRad="38100" dist="19050" dir="2700000" algn="tl" rotWithShape="0">
                  <a:schemeClr val="dk1">
                    <a:alpha val="40000"/>
                  </a:schemeClr>
                </a:outerShdw>
              </a:effectLst>
            </a:rPr>
            <a:t>Total</a:t>
          </a:r>
          <a:r>
            <a:rPr lang="en-IN" sz="1400" b="0" cap="none" spc="0" baseline="0">
              <a:ln w="0"/>
              <a:solidFill>
                <a:schemeClr val="tx1"/>
              </a:solidFill>
              <a:effectLst>
                <a:outerShdw blurRad="38100" dist="19050" dir="2700000" algn="tl" rotWithShape="0">
                  <a:schemeClr val="dk1">
                    <a:alpha val="40000"/>
                  </a:schemeClr>
                </a:outerShdw>
              </a:effectLst>
            </a:rPr>
            <a:t> </a:t>
          </a:r>
          <a:r>
            <a:rPr lang="en-IN" sz="1400" b="0" cap="none" spc="0">
              <a:ln w="0"/>
              <a:solidFill>
                <a:schemeClr val="tx1"/>
              </a:solidFill>
              <a:effectLst>
                <a:outerShdw blurRad="38100" dist="19050" dir="2700000" algn="tl" rotWithShape="0">
                  <a:schemeClr val="dk1">
                    <a:alpha val="40000"/>
                  </a:schemeClr>
                </a:outerShdw>
              </a:effectLst>
            </a:rPr>
            <a:t>Likes</a:t>
          </a:r>
        </a:p>
      </xdr:txBody>
    </xdr:sp>
    <xdr:clientData/>
  </xdr:twoCellAnchor>
  <xdr:twoCellAnchor>
    <xdr:from>
      <xdr:col>5</xdr:col>
      <xdr:colOff>602738</xdr:colOff>
      <xdr:row>4</xdr:row>
      <xdr:rowOff>79949</xdr:rowOff>
    </xdr:from>
    <xdr:to>
      <xdr:col>8</xdr:col>
      <xdr:colOff>188359</xdr:colOff>
      <xdr:row>6</xdr:row>
      <xdr:rowOff>79949</xdr:rowOff>
    </xdr:to>
    <xdr:sp macro="" textlink="">
      <xdr:nvSpPr>
        <xdr:cNvPr id="14" name="TextBox 13">
          <a:extLst>
            <a:ext uri="{FF2B5EF4-FFF2-40B4-BE49-F238E27FC236}">
              <a16:creationId xmlns:a16="http://schemas.microsoft.com/office/drawing/2014/main" id="{870E0579-6F69-4DB1-A9E5-B335CC452227}"/>
            </a:ext>
          </a:extLst>
        </xdr:cNvPr>
        <xdr:cNvSpPr txBox="1"/>
      </xdr:nvSpPr>
      <xdr:spPr>
        <a:xfrm>
          <a:off x="4583974" y="799140"/>
          <a:ext cx="1409284" cy="3595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0" cap="none" spc="0">
              <a:ln w="0"/>
              <a:solidFill>
                <a:schemeClr val="tx1"/>
              </a:solidFill>
              <a:effectLst>
                <a:outerShdw blurRad="38100" dist="19050" dir="2700000" algn="tl" rotWithShape="0">
                  <a:schemeClr val="dk1">
                    <a:alpha val="40000"/>
                  </a:schemeClr>
                </a:outerShdw>
              </a:effectLst>
            </a:rPr>
            <a:t>Total</a:t>
          </a:r>
          <a:r>
            <a:rPr lang="en-IN" sz="1400" b="0" cap="none" spc="0" baseline="0">
              <a:ln w="0"/>
              <a:solidFill>
                <a:schemeClr val="tx1"/>
              </a:solidFill>
              <a:effectLst>
                <a:outerShdw blurRad="38100" dist="19050" dir="2700000" algn="tl" rotWithShape="0">
                  <a:schemeClr val="dk1">
                    <a:alpha val="40000"/>
                  </a:schemeClr>
                </a:outerShdw>
              </a:effectLst>
            </a:rPr>
            <a:t> Impression</a:t>
          </a:r>
          <a:endParaRPr lang="en-IN" sz="14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2</xdr:col>
      <xdr:colOff>473732</xdr:colOff>
      <xdr:row>6</xdr:row>
      <xdr:rowOff>3794</xdr:rowOff>
    </xdr:from>
    <xdr:to>
      <xdr:col>5</xdr:col>
      <xdr:colOff>231151</xdr:colOff>
      <xdr:row>7</xdr:row>
      <xdr:rowOff>137933</xdr:rowOff>
    </xdr:to>
    <xdr:sp macro="" textlink="">
      <xdr:nvSpPr>
        <xdr:cNvPr id="15" name="Rectangle: Rounded Corners 14">
          <a:extLst>
            <a:ext uri="{FF2B5EF4-FFF2-40B4-BE49-F238E27FC236}">
              <a16:creationId xmlns:a16="http://schemas.microsoft.com/office/drawing/2014/main" id="{A777EF8A-88A9-4602-B1C2-8D7FFAB8AA94}"/>
            </a:ext>
          </a:extLst>
        </xdr:cNvPr>
        <xdr:cNvSpPr/>
      </xdr:nvSpPr>
      <xdr:spPr>
        <a:xfrm>
          <a:off x="2640888" y="1094363"/>
          <a:ext cx="1582024" cy="315900"/>
        </a:xfrm>
        <a:prstGeom prst="roundRect">
          <a:avLst/>
        </a:prstGeom>
        <a:solidFill>
          <a:srgbClr val="CD2C58"/>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215073</xdr:colOff>
      <xdr:row>15</xdr:row>
      <xdr:rowOff>33020</xdr:rowOff>
    </xdr:from>
    <xdr:to>
      <xdr:col>0</xdr:col>
      <xdr:colOff>1777173</xdr:colOff>
      <xdr:row>18</xdr:row>
      <xdr:rowOff>40640</xdr:rowOff>
    </xdr:to>
    <xdr:sp macro="" textlink="">
      <xdr:nvSpPr>
        <xdr:cNvPr id="16" name="TextBox 15">
          <a:hlinkClick xmlns:r="http://schemas.openxmlformats.org/officeDocument/2006/relationships" r:id="rId3"/>
          <a:extLst>
            <a:ext uri="{FF2B5EF4-FFF2-40B4-BE49-F238E27FC236}">
              <a16:creationId xmlns:a16="http://schemas.microsoft.com/office/drawing/2014/main" id="{985FB14C-D51A-49A7-AB54-C96231EA36B8}"/>
            </a:ext>
          </a:extLst>
        </xdr:cNvPr>
        <xdr:cNvSpPr txBox="1"/>
      </xdr:nvSpPr>
      <xdr:spPr>
        <a:xfrm>
          <a:off x="215073" y="2776220"/>
          <a:ext cx="1562100" cy="5562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1" cap="none" spc="0">
              <a:ln w="0"/>
              <a:solidFill>
                <a:schemeClr val="tx1"/>
              </a:solidFill>
              <a:effectLst>
                <a:outerShdw blurRad="38100" dist="19050" dir="2700000" algn="tl" rotWithShape="0">
                  <a:schemeClr val="dk1">
                    <a:alpha val="40000"/>
                  </a:schemeClr>
                </a:outerShdw>
              </a:effectLst>
            </a:rPr>
            <a:t>#TAG_ Analysis </a:t>
          </a:r>
        </a:p>
      </xdr:txBody>
    </xdr:sp>
    <xdr:clientData/>
  </xdr:twoCellAnchor>
  <xdr:twoCellAnchor>
    <xdr:from>
      <xdr:col>0</xdr:col>
      <xdr:colOff>230312</xdr:colOff>
      <xdr:row>11</xdr:row>
      <xdr:rowOff>72656</xdr:rowOff>
    </xdr:from>
    <xdr:to>
      <xdr:col>1</xdr:col>
      <xdr:colOff>31102</xdr:colOff>
      <xdr:row>13</xdr:row>
      <xdr:rowOff>54876</xdr:rowOff>
    </xdr:to>
    <xdr:sp macro="" textlink="">
      <xdr:nvSpPr>
        <xdr:cNvPr id="17" name="TextBox 16">
          <a:hlinkClick xmlns:r="http://schemas.openxmlformats.org/officeDocument/2006/relationships" r:id="rId4"/>
          <a:extLst>
            <a:ext uri="{FF2B5EF4-FFF2-40B4-BE49-F238E27FC236}">
              <a16:creationId xmlns:a16="http://schemas.microsoft.com/office/drawing/2014/main" id="{CD04FDD3-8E4F-4A6D-8586-68DDE6AD0E71}"/>
            </a:ext>
          </a:extLst>
        </xdr:cNvPr>
        <xdr:cNvSpPr txBox="1"/>
      </xdr:nvSpPr>
      <xdr:spPr>
        <a:xfrm>
          <a:off x="230312" y="2084336"/>
          <a:ext cx="1652450" cy="347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1" cap="none" spc="0">
              <a:ln w="0"/>
              <a:solidFill>
                <a:schemeClr val="tx1"/>
              </a:solidFill>
              <a:effectLst>
                <a:outerShdw blurRad="38100" dist="19050" dir="2700000" algn="tl" rotWithShape="0">
                  <a:schemeClr val="dk1">
                    <a:alpha val="40000"/>
                  </a:schemeClr>
                </a:outerShdw>
              </a:effectLst>
            </a:rPr>
            <a:t>Platform_Analysis</a:t>
          </a:r>
        </a:p>
      </xdr:txBody>
    </xdr:sp>
    <xdr:clientData/>
  </xdr:twoCellAnchor>
  <xdr:twoCellAnchor>
    <xdr:from>
      <xdr:col>0</xdr:col>
      <xdr:colOff>239295</xdr:colOff>
      <xdr:row>4</xdr:row>
      <xdr:rowOff>167640</xdr:rowOff>
    </xdr:from>
    <xdr:to>
      <xdr:col>0</xdr:col>
      <xdr:colOff>1801395</xdr:colOff>
      <xdr:row>7</xdr:row>
      <xdr:rowOff>152400</xdr:rowOff>
    </xdr:to>
    <xdr:sp macro="" textlink="">
      <xdr:nvSpPr>
        <xdr:cNvPr id="18" name="TextBox 17">
          <a:hlinkClick xmlns:r="http://schemas.openxmlformats.org/officeDocument/2006/relationships" r:id="rId5"/>
          <a:extLst>
            <a:ext uri="{FF2B5EF4-FFF2-40B4-BE49-F238E27FC236}">
              <a16:creationId xmlns:a16="http://schemas.microsoft.com/office/drawing/2014/main" id="{5F20FFF6-A8BE-40D4-8FBA-239C33DF6175}"/>
            </a:ext>
          </a:extLst>
        </xdr:cNvPr>
        <xdr:cNvSpPr txBox="1"/>
      </xdr:nvSpPr>
      <xdr:spPr>
        <a:xfrm>
          <a:off x="239295" y="899160"/>
          <a:ext cx="1562100" cy="533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1" cap="none" spc="0">
              <a:ln w="0"/>
              <a:solidFill>
                <a:schemeClr val="tx1"/>
              </a:solidFill>
              <a:effectLst>
                <a:outerShdw blurRad="38100" dist="19050" dir="2700000" algn="tl" rotWithShape="0">
                  <a:schemeClr val="dk1">
                    <a:alpha val="40000"/>
                  </a:schemeClr>
                </a:outerShdw>
              </a:effectLst>
            </a:rPr>
            <a:t>Overview</a:t>
          </a:r>
          <a:endParaRPr lang="en-IN" sz="1100" b="1"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9</xdr:col>
      <xdr:colOff>291101</xdr:colOff>
      <xdr:row>24</xdr:row>
      <xdr:rowOff>109908</xdr:rowOff>
    </xdr:from>
    <xdr:to>
      <xdr:col>15</xdr:col>
      <xdr:colOff>507142</xdr:colOff>
      <xdr:row>41</xdr:row>
      <xdr:rowOff>4081</xdr:rowOff>
    </xdr:to>
    <xdr:sp macro="" textlink="">
      <xdr:nvSpPr>
        <xdr:cNvPr id="19" name="Rectangle: Rounded Corners 18">
          <a:extLst>
            <a:ext uri="{FF2B5EF4-FFF2-40B4-BE49-F238E27FC236}">
              <a16:creationId xmlns:a16="http://schemas.microsoft.com/office/drawing/2014/main" id="{8D177816-966D-4DAE-B438-37FE64053661}"/>
            </a:ext>
          </a:extLst>
        </xdr:cNvPr>
        <xdr:cNvSpPr/>
      </xdr:nvSpPr>
      <xdr:spPr>
        <a:xfrm>
          <a:off x="6703888" y="4425054"/>
          <a:ext cx="3863366" cy="2950735"/>
        </a:xfrm>
        <a:prstGeom prst="roundRect">
          <a:avLst>
            <a:gd name="adj" fmla="val 4764"/>
          </a:avLst>
        </a:prstGeom>
        <a:solidFill>
          <a:schemeClr val="tx1">
            <a:lumMod val="85000"/>
            <a:lumOff val="15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11</xdr:col>
      <xdr:colOff>5688</xdr:colOff>
      <xdr:row>24</xdr:row>
      <xdr:rowOff>132864</xdr:rowOff>
    </xdr:from>
    <xdr:to>
      <xdr:col>14</xdr:col>
      <xdr:colOff>474924</xdr:colOff>
      <xdr:row>26</xdr:row>
      <xdr:rowOff>119863</xdr:rowOff>
    </xdr:to>
    <xdr:sp macro="" textlink="">
      <xdr:nvSpPr>
        <xdr:cNvPr id="20" name="TextBox 19">
          <a:extLst>
            <a:ext uri="{FF2B5EF4-FFF2-40B4-BE49-F238E27FC236}">
              <a16:creationId xmlns:a16="http://schemas.microsoft.com/office/drawing/2014/main" id="{EB79C7E1-7AFE-49AD-9030-AD6179372AC2}"/>
            </a:ext>
          </a:extLst>
        </xdr:cNvPr>
        <xdr:cNvSpPr txBox="1"/>
      </xdr:nvSpPr>
      <xdr:spPr>
        <a:xfrm>
          <a:off x="7634250" y="4448010"/>
          <a:ext cx="2292899" cy="3465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0" cap="none" spc="0" baseline="0">
              <a:ln w="0"/>
              <a:solidFill>
                <a:schemeClr val="bg2">
                  <a:lumMod val="95000"/>
                </a:schemeClr>
              </a:solidFill>
              <a:effectLst>
                <a:outerShdw blurRad="38100" dist="19050" dir="2700000" algn="tl" rotWithShape="0">
                  <a:schemeClr val="dk1">
                    <a:alpha val="40000"/>
                  </a:schemeClr>
                </a:outerShdw>
              </a:effectLst>
            </a:rPr>
            <a:t>Impression Across Campaign</a:t>
          </a:r>
          <a:endParaRPr lang="en-IN" sz="1400" b="0" cap="none" spc="0">
            <a:ln w="0"/>
            <a:solidFill>
              <a:schemeClr val="bg2">
                <a:lumMod val="95000"/>
              </a:schemeClr>
            </a:solidFill>
            <a:effectLst>
              <a:outerShdw blurRad="38100" dist="19050" dir="2700000" algn="tl" rotWithShape="0">
                <a:schemeClr val="dk1">
                  <a:alpha val="40000"/>
                </a:schemeClr>
              </a:outerShdw>
            </a:effectLst>
          </a:endParaRPr>
        </a:p>
      </xdr:txBody>
    </xdr:sp>
    <xdr:clientData/>
  </xdr:twoCellAnchor>
  <xdr:twoCellAnchor>
    <xdr:from>
      <xdr:col>13</xdr:col>
      <xdr:colOff>504146</xdr:colOff>
      <xdr:row>4</xdr:row>
      <xdr:rowOff>78370</xdr:rowOff>
    </xdr:from>
    <xdr:to>
      <xdr:col>15</xdr:col>
      <xdr:colOff>282540</xdr:colOff>
      <xdr:row>6</xdr:row>
      <xdr:rowOff>74717</xdr:rowOff>
    </xdr:to>
    <xdr:sp macro="" textlink="">
      <xdr:nvSpPr>
        <xdr:cNvPr id="21" name="TextBox 20">
          <a:extLst>
            <a:ext uri="{FF2B5EF4-FFF2-40B4-BE49-F238E27FC236}">
              <a16:creationId xmlns:a16="http://schemas.microsoft.com/office/drawing/2014/main" id="{1F5DC188-A143-4E73-A016-62F7833866B1}"/>
            </a:ext>
          </a:extLst>
        </xdr:cNvPr>
        <xdr:cNvSpPr txBox="1"/>
      </xdr:nvSpPr>
      <xdr:spPr>
        <a:xfrm>
          <a:off x="9348483" y="797561"/>
          <a:ext cx="994169" cy="3559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0" cap="none" spc="0">
              <a:ln w="0"/>
              <a:solidFill>
                <a:schemeClr val="tx1"/>
              </a:solidFill>
              <a:effectLst>
                <a:outerShdw blurRad="38100" dist="19050" dir="2700000" algn="tl" rotWithShape="0">
                  <a:schemeClr val="dk1">
                    <a:alpha val="40000"/>
                  </a:schemeClr>
                </a:outerShdw>
              </a:effectLst>
              <a:latin typeface="+mn-lt"/>
              <a:ea typeface="+mn-ea"/>
              <a:cs typeface="+mn-cs"/>
            </a:rPr>
            <a:t>Total Clicks</a:t>
          </a:r>
        </a:p>
      </xdr:txBody>
    </xdr:sp>
    <xdr:clientData/>
  </xdr:twoCellAnchor>
  <xdr:twoCellAnchor>
    <xdr:from>
      <xdr:col>5</xdr:col>
      <xdr:colOff>579658</xdr:colOff>
      <xdr:row>6</xdr:row>
      <xdr:rowOff>5956</xdr:rowOff>
    </xdr:from>
    <xdr:to>
      <xdr:col>8</xdr:col>
      <xdr:colOff>162674</xdr:colOff>
      <xdr:row>7</xdr:row>
      <xdr:rowOff>135425</xdr:rowOff>
    </xdr:to>
    <xdr:sp macro="" textlink="">
      <xdr:nvSpPr>
        <xdr:cNvPr id="22" name="Rectangle: Rounded Corners 21">
          <a:extLst>
            <a:ext uri="{FF2B5EF4-FFF2-40B4-BE49-F238E27FC236}">
              <a16:creationId xmlns:a16="http://schemas.microsoft.com/office/drawing/2014/main" id="{CEFA1926-2437-4B20-A97A-C47E4079AE04}"/>
            </a:ext>
          </a:extLst>
        </xdr:cNvPr>
        <xdr:cNvSpPr/>
      </xdr:nvSpPr>
      <xdr:spPr>
        <a:xfrm>
          <a:off x="4560894" y="1084743"/>
          <a:ext cx="1406679" cy="309266"/>
        </a:xfrm>
        <a:prstGeom prst="roundRect">
          <a:avLst/>
        </a:prstGeom>
        <a:solidFill>
          <a:srgbClr val="CD2C58"/>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8</xdr:col>
      <xdr:colOff>406500</xdr:colOff>
      <xdr:row>6</xdr:row>
      <xdr:rowOff>4418</xdr:rowOff>
    </xdr:from>
    <xdr:to>
      <xdr:col>10</xdr:col>
      <xdr:colOff>407966</xdr:colOff>
      <xdr:row>7</xdr:row>
      <xdr:rowOff>122366</xdr:rowOff>
    </xdr:to>
    <xdr:sp macro="" textlink="">
      <xdr:nvSpPr>
        <xdr:cNvPr id="23" name="Rectangle: Rounded Corners 22">
          <a:extLst>
            <a:ext uri="{FF2B5EF4-FFF2-40B4-BE49-F238E27FC236}">
              <a16:creationId xmlns:a16="http://schemas.microsoft.com/office/drawing/2014/main" id="{3CE179D8-9768-43BE-8B35-6DCDB13E7A23}"/>
            </a:ext>
          </a:extLst>
        </xdr:cNvPr>
        <xdr:cNvSpPr/>
      </xdr:nvSpPr>
      <xdr:spPr>
        <a:xfrm>
          <a:off x="6211399" y="1083205"/>
          <a:ext cx="1217241" cy="297745"/>
        </a:xfrm>
        <a:prstGeom prst="roundRect">
          <a:avLst/>
        </a:prstGeom>
        <a:solidFill>
          <a:srgbClr val="CD2C58"/>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13</xdr:col>
      <xdr:colOff>418415</xdr:colOff>
      <xdr:row>6</xdr:row>
      <xdr:rowOff>8371</xdr:rowOff>
    </xdr:from>
    <xdr:to>
      <xdr:col>15</xdr:col>
      <xdr:colOff>419881</xdr:colOff>
      <xdr:row>7</xdr:row>
      <xdr:rowOff>108024</xdr:rowOff>
    </xdr:to>
    <xdr:sp macro="" textlink="">
      <xdr:nvSpPr>
        <xdr:cNvPr id="24" name="Rectangle: Rounded Corners 23">
          <a:extLst>
            <a:ext uri="{FF2B5EF4-FFF2-40B4-BE49-F238E27FC236}">
              <a16:creationId xmlns:a16="http://schemas.microsoft.com/office/drawing/2014/main" id="{A095ECB0-A77A-42D7-9ABD-BFE85A4E0F69}"/>
            </a:ext>
          </a:extLst>
        </xdr:cNvPr>
        <xdr:cNvSpPr/>
      </xdr:nvSpPr>
      <xdr:spPr>
        <a:xfrm>
          <a:off x="9305698" y="1108585"/>
          <a:ext cx="1223926" cy="283022"/>
        </a:xfrm>
        <a:prstGeom prst="roundRect">
          <a:avLst/>
        </a:prstGeom>
        <a:solidFill>
          <a:srgbClr val="CD2C58"/>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11</xdr:col>
      <xdr:colOff>136938</xdr:colOff>
      <xdr:row>6</xdr:row>
      <xdr:rowOff>5408</xdr:rowOff>
    </xdr:from>
    <xdr:to>
      <xdr:col>13</xdr:col>
      <xdr:colOff>138404</xdr:colOff>
      <xdr:row>7</xdr:row>
      <xdr:rowOff>114486</xdr:rowOff>
    </xdr:to>
    <xdr:sp macro="" textlink="">
      <xdr:nvSpPr>
        <xdr:cNvPr id="25" name="Rectangle: Rounded Corners 24">
          <a:extLst>
            <a:ext uri="{FF2B5EF4-FFF2-40B4-BE49-F238E27FC236}">
              <a16:creationId xmlns:a16="http://schemas.microsoft.com/office/drawing/2014/main" id="{0655EAF8-5A01-48AE-AF3D-57ED667ADAB7}"/>
            </a:ext>
          </a:extLst>
        </xdr:cNvPr>
        <xdr:cNvSpPr/>
      </xdr:nvSpPr>
      <xdr:spPr>
        <a:xfrm>
          <a:off x="7765500" y="1084195"/>
          <a:ext cx="1217241" cy="288875"/>
        </a:xfrm>
        <a:prstGeom prst="roundRect">
          <a:avLst/>
        </a:prstGeom>
        <a:solidFill>
          <a:srgbClr val="CD2C58"/>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559435</xdr:colOff>
      <xdr:row>5</xdr:row>
      <xdr:rowOff>129378</xdr:rowOff>
    </xdr:from>
    <xdr:to>
      <xdr:col>5</xdr:col>
      <xdr:colOff>109841</xdr:colOff>
      <xdr:row>7</xdr:row>
      <xdr:rowOff>129377</xdr:rowOff>
    </xdr:to>
    <xdr:sp macro="" textlink="Campaignclicks">
      <xdr:nvSpPr>
        <xdr:cNvPr id="26" name="TextBox 25">
          <a:extLst>
            <a:ext uri="{FF2B5EF4-FFF2-40B4-BE49-F238E27FC236}">
              <a16:creationId xmlns:a16="http://schemas.microsoft.com/office/drawing/2014/main" id="{73AF72C5-DC6B-4BAF-A27B-B6EB047408EA}"/>
            </a:ext>
          </a:extLst>
        </xdr:cNvPr>
        <xdr:cNvSpPr txBox="1"/>
      </xdr:nvSpPr>
      <xdr:spPr>
        <a:xfrm>
          <a:off x="2728732" y="1056135"/>
          <a:ext cx="1383325" cy="3707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F7EC76F7-1EC6-4E27-9DE7-8E2B64DC6CBB}" type="TxLink">
            <a:rPr lang="en-US" sz="2000" b="0" i="0" u="none" strike="noStrike" cap="none" spc="0">
              <a:ln w="0"/>
              <a:solidFill>
                <a:schemeClr val="bg1"/>
              </a:solidFill>
              <a:effectLst>
                <a:outerShdw blurRad="38100" dist="19050" dir="2700000" algn="tl" rotWithShape="0">
                  <a:schemeClr val="dk1">
                    <a:alpha val="40000"/>
                  </a:schemeClr>
                </a:outerShdw>
              </a:effectLst>
              <a:latin typeface="Calibri"/>
              <a:ea typeface="+mn-ea"/>
              <a:cs typeface="Calibri"/>
            </a:rPr>
            <a:pPr marL="0" indent="0" algn="ctr"/>
            <a:t>8,48,944</a:t>
          </a:fld>
          <a:endParaRPr lang="en-IN" sz="2000" b="0" i="0" u="none" strike="noStrike" cap="none" spc="0">
            <a:ln w="0"/>
            <a:solidFill>
              <a:schemeClr val="bg1"/>
            </a:solidFill>
            <a:effectLst>
              <a:outerShdw blurRad="38100" dist="19050" dir="2700000" algn="tl" rotWithShape="0">
                <a:schemeClr val="dk1">
                  <a:alpha val="40000"/>
                </a:schemeClr>
              </a:outerShdw>
            </a:effectLst>
            <a:latin typeface="Calibri"/>
            <a:ea typeface="+mn-ea"/>
            <a:cs typeface="Calibri"/>
          </a:endParaRPr>
        </a:p>
      </xdr:txBody>
    </xdr:sp>
    <xdr:clientData/>
  </xdr:twoCellAnchor>
  <xdr:twoCellAnchor>
    <xdr:from>
      <xdr:col>13</xdr:col>
      <xdr:colOff>466888</xdr:colOff>
      <xdr:row>5</xdr:row>
      <xdr:rowOff>123274</xdr:rowOff>
    </xdr:from>
    <xdr:to>
      <xdr:col>15</xdr:col>
      <xdr:colOff>377295</xdr:colOff>
      <xdr:row>7</xdr:row>
      <xdr:rowOff>123272</xdr:rowOff>
    </xdr:to>
    <xdr:sp macro="" textlink="campenga">
      <xdr:nvSpPr>
        <xdr:cNvPr id="27" name="TextBox 26">
          <a:extLst>
            <a:ext uri="{FF2B5EF4-FFF2-40B4-BE49-F238E27FC236}">
              <a16:creationId xmlns:a16="http://schemas.microsoft.com/office/drawing/2014/main" id="{06C8FD79-30B8-4BCB-BA0E-887A0C65A217}"/>
            </a:ext>
          </a:extLst>
        </xdr:cNvPr>
        <xdr:cNvSpPr txBox="1"/>
      </xdr:nvSpPr>
      <xdr:spPr>
        <a:xfrm>
          <a:off x="9311225" y="1022263"/>
          <a:ext cx="1126182" cy="3595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1A87EA60-763E-4C62-B976-00B21B5CCCF9}" type="TxLink">
            <a:rPr lang="en-US" sz="2000" b="0" i="0" u="none" strike="noStrike" cap="none" spc="0">
              <a:ln w="0"/>
              <a:solidFill>
                <a:schemeClr val="bg1"/>
              </a:solidFill>
              <a:effectLst>
                <a:outerShdw blurRad="38100" dist="19050" dir="2700000" algn="tl" rotWithShape="0">
                  <a:schemeClr val="dk1">
                    <a:alpha val="40000"/>
                  </a:schemeClr>
                </a:outerShdw>
              </a:effectLst>
              <a:latin typeface="Calibri"/>
              <a:ea typeface="+mn-ea"/>
              <a:cs typeface="Calibri"/>
            </a:rPr>
            <a:pPr marL="0" indent="0" algn="ctr"/>
            <a:t>37,027</a:t>
          </a:fld>
          <a:endParaRPr lang="en-US" sz="2000" b="0" i="0" u="none" strike="noStrike" cap="none" spc="0">
            <a:ln w="0"/>
            <a:solidFill>
              <a:schemeClr val="bg1"/>
            </a:solidFill>
            <a:effectLst>
              <a:outerShdw blurRad="38100" dist="19050" dir="2700000" algn="tl" rotWithShape="0">
                <a:schemeClr val="dk1">
                  <a:alpha val="40000"/>
                </a:schemeClr>
              </a:outerShdw>
            </a:effectLst>
            <a:latin typeface="Calibri"/>
            <a:ea typeface="+mn-ea"/>
            <a:cs typeface="Calibri"/>
          </a:endParaRPr>
        </a:p>
      </xdr:txBody>
    </xdr:sp>
    <xdr:clientData/>
  </xdr:twoCellAnchor>
  <xdr:twoCellAnchor>
    <xdr:from>
      <xdr:col>2</xdr:col>
      <xdr:colOff>12748</xdr:colOff>
      <xdr:row>24</xdr:row>
      <xdr:rowOff>109908</xdr:rowOff>
    </xdr:from>
    <xdr:to>
      <xdr:col>9</xdr:col>
      <xdr:colOff>188359</xdr:colOff>
      <xdr:row>41</xdr:row>
      <xdr:rowOff>23457</xdr:rowOff>
    </xdr:to>
    <xdr:sp macro="" textlink="">
      <xdr:nvSpPr>
        <xdr:cNvPr id="28" name="Rectangle: Rounded Corners 27">
          <a:extLst>
            <a:ext uri="{FF2B5EF4-FFF2-40B4-BE49-F238E27FC236}">
              <a16:creationId xmlns:a16="http://schemas.microsoft.com/office/drawing/2014/main" id="{BCB1F281-AB6B-4730-9069-188BE1D8E049}"/>
            </a:ext>
          </a:extLst>
        </xdr:cNvPr>
        <xdr:cNvSpPr/>
      </xdr:nvSpPr>
      <xdr:spPr>
        <a:xfrm>
          <a:off x="2170321" y="4425054"/>
          <a:ext cx="4430825" cy="2970111"/>
        </a:xfrm>
        <a:prstGeom prst="roundRect">
          <a:avLst>
            <a:gd name="adj" fmla="val 4764"/>
          </a:avLst>
        </a:prstGeom>
        <a:solidFill>
          <a:schemeClr val="tx1">
            <a:lumMod val="85000"/>
            <a:lumOff val="15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223780</xdr:colOff>
      <xdr:row>19</xdr:row>
      <xdr:rowOff>74221</xdr:rowOff>
    </xdr:from>
    <xdr:to>
      <xdr:col>0</xdr:col>
      <xdr:colOff>1799932</xdr:colOff>
      <xdr:row>22</xdr:row>
      <xdr:rowOff>105835</xdr:rowOff>
    </xdr:to>
    <xdr:sp macro="" textlink="">
      <xdr:nvSpPr>
        <xdr:cNvPr id="29" name="Rectangle: Rounded Corners 28">
          <a:hlinkClick xmlns:r="http://schemas.openxmlformats.org/officeDocument/2006/relationships" r:id="rId6"/>
          <a:extLst>
            <a:ext uri="{FF2B5EF4-FFF2-40B4-BE49-F238E27FC236}">
              <a16:creationId xmlns:a16="http://schemas.microsoft.com/office/drawing/2014/main" id="{F495A812-63E0-4AA8-92B3-E4E606FA7AF4}"/>
            </a:ext>
          </a:extLst>
        </xdr:cNvPr>
        <xdr:cNvSpPr/>
      </xdr:nvSpPr>
      <xdr:spPr>
        <a:xfrm>
          <a:off x="223780" y="3548941"/>
          <a:ext cx="1576152" cy="580254"/>
        </a:xfrm>
        <a:prstGeom prst="roundRect">
          <a:avLst/>
        </a:prstGeom>
        <a:solidFill>
          <a:srgbClr val="CD2C58"/>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86381</xdr:colOff>
      <xdr:row>19</xdr:row>
      <xdr:rowOff>150968</xdr:rowOff>
    </xdr:from>
    <xdr:to>
      <xdr:col>1</xdr:col>
      <xdr:colOff>31103</xdr:colOff>
      <xdr:row>21</xdr:row>
      <xdr:rowOff>133189</xdr:rowOff>
    </xdr:to>
    <xdr:sp macro="" textlink="">
      <xdr:nvSpPr>
        <xdr:cNvPr id="30" name="TextBox 29">
          <a:hlinkClick xmlns:r="http://schemas.openxmlformats.org/officeDocument/2006/relationships" r:id="rId6"/>
          <a:extLst>
            <a:ext uri="{FF2B5EF4-FFF2-40B4-BE49-F238E27FC236}">
              <a16:creationId xmlns:a16="http://schemas.microsoft.com/office/drawing/2014/main" id="{79277316-87DD-491B-8B16-4BA96F7F8402}"/>
            </a:ext>
          </a:extLst>
        </xdr:cNvPr>
        <xdr:cNvSpPr txBox="1"/>
      </xdr:nvSpPr>
      <xdr:spPr>
        <a:xfrm>
          <a:off x="86381" y="3625688"/>
          <a:ext cx="1796382" cy="3479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1" cap="none" spc="0">
              <a:ln w="0"/>
              <a:solidFill>
                <a:schemeClr val="tx1"/>
              </a:solidFill>
              <a:effectLst>
                <a:outerShdw blurRad="38100" dist="19050" dir="2700000" algn="tl" rotWithShape="0">
                  <a:schemeClr val="dk1">
                    <a:alpha val="40000"/>
                  </a:schemeClr>
                </a:outerShdw>
              </a:effectLst>
            </a:rPr>
            <a:t>Campaign_Analysis</a:t>
          </a:r>
        </a:p>
      </xdr:txBody>
    </xdr:sp>
    <xdr:clientData/>
  </xdr:twoCellAnchor>
  <xdr:twoCellAnchor>
    <xdr:from>
      <xdr:col>8</xdr:col>
      <xdr:colOff>380537</xdr:colOff>
      <xdr:row>5</xdr:row>
      <xdr:rowOff>124970</xdr:rowOff>
    </xdr:from>
    <xdr:to>
      <xdr:col>10</xdr:col>
      <xdr:colOff>436651</xdr:colOff>
      <xdr:row>7</xdr:row>
      <xdr:rowOff>110630</xdr:rowOff>
    </xdr:to>
    <xdr:sp macro="" textlink="Analysis!G222">
      <xdr:nvSpPr>
        <xdr:cNvPr id="31" name="TextBox 30">
          <a:extLst>
            <a:ext uri="{FF2B5EF4-FFF2-40B4-BE49-F238E27FC236}">
              <a16:creationId xmlns:a16="http://schemas.microsoft.com/office/drawing/2014/main" id="{BD2E97A0-5DEB-49A2-815E-D7B367F5D3A2}"/>
            </a:ext>
          </a:extLst>
        </xdr:cNvPr>
        <xdr:cNvSpPr txBox="1"/>
      </xdr:nvSpPr>
      <xdr:spPr>
        <a:xfrm>
          <a:off x="6185436" y="1023959"/>
          <a:ext cx="1271889" cy="3452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27F7557B-5251-4339-9137-F1F28D7B3359}" type="TxLink">
            <a:rPr lang="en-US" sz="2000" b="0" i="0" u="none" strike="noStrike" cap="none" spc="0">
              <a:ln w="0"/>
              <a:solidFill>
                <a:schemeClr val="bg1"/>
              </a:solidFill>
              <a:effectLst>
                <a:outerShdw blurRad="38100" dist="19050" dir="2700000" algn="tl" rotWithShape="0">
                  <a:schemeClr val="dk1">
                    <a:alpha val="40000"/>
                  </a:schemeClr>
                </a:outerShdw>
              </a:effectLst>
              <a:latin typeface="Calibri"/>
              <a:ea typeface="+mn-ea"/>
              <a:cs typeface="Calibri"/>
            </a:rPr>
            <a:pPr marL="0" indent="0" algn="ctr"/>
            <a:t>6,69,831</a:t>
          </a:fld>
          <a:endParaRPr lang="en-US" sz="2000" b="0" i="0" u="none" strike="noStrike" cap="none" spc="0">
            <a:ln w="0"/>
            <a:solidFill>
              <a:schemeClr val="bg1"/>
            </a:solidFill>
            <a:effectLst>
              <a:outerShdw blurRad="38100" dist="19050" dir="2700000" algn="tl" rotWithShape="0">
                <a:schemeClr val="dk1">
                  <a:alpha val="40000"/>
                </a:schemeClr>
              </a:outerShdw>
            </a:effectLst>
            <a:latin typeface="Calibri"/>
            <a:ea typeface="+mn-ea"/>
            <a:cs typeface="Calibri"/>
          </a:endParaRPr>
        </a:p>
      </xdr:txBody>
    </xdr:sp>
    <xdr:clientData/>
  </xdr:twoCellAnchor>
  <xdr:twoCellAnchor>
    <xdr:from>
      <xdr:col>11</xdr:col>
      <xdr:colOff>143389</xdr:colOff>
      <xdr:row>5</xdr:row>
      <xdr:rowOff>129495</xdr:rowOff>
    </xdr:from>
    <xdr:to>
      <xdr:col>13</xdr:col>
      <xdr:colOff>96032</xdr:colOff>
      <xdr:row>7</xdr:row>
      <xdr:rowOff>84063</xdr:rowOff>
    </xdr:to>
    <xdr:sp macro="" textlink="Analysis!H222">
      <xdr:nvSpPr>
        <xdr:cNvPr id="32" name="TextBox 31">
          <a:extLst>
            <a:ext uri="{FF2B5EF4-FFF2-40B4-BE49-F238E27FC236}">
              <a16:creationId xmlns:a16="http://schemas.microsoft.com/office/drawing/2014/main" id="{261CA220-F257-41E8-81AD-7B72BE0463A3}"/>
            </a:ext>
          </a:extLst>
        </xdr:cNvPr>
        <xdr:cNvSpPr txBox="1"/>
      </xdr:nvSpPr>
      <xdr:spPr>
        <a:xfrm>
          <a:off x="7771951" y="1028484"/>
          <a:ext cx="1168418" cy="3141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640EBF0F-FC37-425C-AA4C-4365F8C2216B}" type="TxLink">
            <a:rPr lang="en-US" sz="2000" b="0" i="0" u="none" strike="noStrike" cap="none" spc="0">
              <a:ln w="0"/>
              <a:solidFill>
                <a:schemeClr val="bg1"/>
              </a:solidFill>
              <a:effectLst>
                <a:outerShdw blurRad="38100" dist="19050" dir="2700000" algn="tl" rotWithShape="0">
                  <a:schemeClr val="dk1">
                    <a:alpha val="40000"/>
                  </a:schemeClr>
                </a:outerShdw>
              </a:effectLst>
              <a:latin typeface="Calibri"/>
              <a:ea typeface="+mn-ea"/>
              <a:cs typeface="Calibri"/>
            </a:rPr>
            <a:pPr marL="0" indent="0" algn="ctr"/>
            <a:t>1,17,375</a:t>
          </a:fld>
          <a:endParaRPr lang="en-IN" sz="2000" b="0" i="0" u="none" strike="noStrike" cap="none" spc="0">
            <a:ln w="0"/>
            <a:solidFill>
              <a:schemeClr val="bg1"/>
            </a:solidFill>
            <a:effectLst>
              <a:outerShdw blurRad="38100" dist="19050" dir="2700000" algn="tl" rotWithShape="0">
                <a:schemeClr val="dk1">
                  <a:alpha val="40000"/>
                </a:schemeClr>
              </a:outerShdw>
            </a:effectLst>
            <a:latin typeface="Calibri"/>
            <a:ea typeface="+mn-ea"/>
            <a:cs typeface="Calibri"/>
          </a:endParaRPr>
        </a:p>
      </xdr:txBody>
    </xdr:sp>
    <xdr:clientData/>
  </xdr:twoCellAnchor>
  <xdr:twoCellAnchor>
    <xdr:from>
      <xdr:col>6</xdr:col>
      <xdr:colOff>67903</xdr:colOff>
      <xdr:row>5</xdr:row>
      <xdr:rowOff>140862</xdr:rowOff>
    </xdr:from>
    <xdr:to>
      <xdr:col>8</xdr:col>
      <xdr:colOff>85615</xdr:colOff>
      <xdr:row>7</xdr:row>
      <xdr:rowOff>140863</xdr:rowOff>
    </xdr:to>
    <xdr:sp macro="" textlink="Analysis!I222">
      <xdr:nvSpPr>
        <xdr:cNvPr id="33" name="TextBox 32">
          <a:extLst>
            <a:ext uri="{FF2B5EF4-FFF2-40B4-BE49-F238E27FC236}">
              <a16:creationId xmlns:a16="http://schemas.microsoft.com/office/drawing/2014/main" id="{8C67F9C9-8434-45B2-AA23-AED774C4CA5B}"/>
            </a:ext>
          </a:extLst>
        </xdr:cNvPr>
        <xdr:cNvSpPr txBox="1"/>
      </xdr:nvSpPr>
      <xdr:spPr>
        <a:xfrm>
          <a:off x="4657027" y="1039851"/>
          <a:ext cx="1233487" cy="3595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1EA26559-A43D-48D2-8E63-F2C4F6DD3CB9}" type="TxLink">
            <a:rPr lang="en-US" sz="2000" b="0" i="0" u="none" strike="noStrike" cap="none" spc="0">
              <a:ln w="0"/>
              <a:solidFill>
                <a:schemeClr val="bg1"/>
              </a:solidFill>
              <a:effectLst>
                <a:outerShdw blurRad="38100" dist="19050" dir="2700000" algn="tl" rotWithShape="0">
                  <a:schemeClr val="dk1">
                    <a:alpha val="40000"/>
                  </a:schemeClr>
                </a:outerShdw>
              </a:effectLst>
              <a:latin typeface="Calibri"/>
              <a:ea typeface="+mn-ea"/>
              <a:cs typeface="Calibri"/>
            </a:rPr>
            <a:pPr marL="0" indent="0" algn="ctr"/>
            <a:t>85,63,545</a:t>
          </a:fld>
          <a:endParaRPr lang="en-IN" sz="2000" b="0" i="0" u="none" strike="noStrike" cap="none" spc="0">
            <a:ln w="0"/>
            <a:solidFill>
              <a:schemeClr val="bg1"/>
            </a:solidFill>
            <a:effectLst>
              <a:outerShdw blurRad="38100" dist="19050" dir="2700000" algn="tl" rotWithShape="0">
                <a:schemeClr val="dk1">
                  <a:alpha val="40000"/>
                </a:schemeClr>
              </a:outerShdw>
            </a:effectLst>
            <a:latin typeface="Calibri"/>
            <a:ea typeface="+mn-ea"/>
            <a:cs typeface="Calibri"/>
          </a:endParaRPr>
        </a:p>
      </xdr:txBody>
    </xdr:sp>
    <xdr:clientData/>
  </xdr:twoCellAnchor>
  <xdr:twoCellAnchor>
    <xdr:from>
      <xdr:col>3</xdr:col>
      <xdr:colOff>448838</xdr:colOff>
      <xdr:row>25</xdr:row>
      <xdr:rowOff>0</xdr:rowOff>
    </xdr:from>
    <xdr:to>
      <xdr:col>7</xdr:col>
      <xdr:colOff>421534</xdr:colOff>
      <xdr:row>26</xdr:row>
      <xdr:rowOff>172615</xdr:rowOff>
    </xdr:to>
    <xdr:sp macro="" textlink="">
      <xdr:nvSpPr>
        <xdr:cNvPr id="38" name="TextBox 37">
          <a:extLst>
            <a:ext uri="{FF2B5EF4-FFF2-40B4-BE49-F238E27FC236}">
              <a16:creationId xmlns:a16="http://schemas.microsoft.com/office/drawing/2014/main" id="{22B0F3D5-851A-4610-929F-ABE7DCE054E3}"/>
            </a:ext>
          </a:extLst>
        </xdr:cNvPr>
        <xdr:cNvSpPr txBox="1"/>
      </xdr:nvSpPr>
      <xdr:spPr>
        <a:xfrm>
          <a:off x="3214299" y="4494944"/>
          <a:ext cx="2404246" cy="3524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0" cap="none" spc="0" baseline="0">
              <a:ln w="0"/>
              <a:solidFill>
                <a:schemeClr val="bg2">
                  <a:lumMod val="95000"/>
                </a:schemeClr>
              </a:solidFill>
              <a:effectLst>
                <a:outerShdw blurRad="38100" dist="19050" dir="2700000" algn="tl" rotWithShape="0">
                  <a:schemeClr val="dk1">
                    <a:alpha val="40000"/>
                  </a:schemeClr>
                </a:outerShdw>
              </a:effectLst>
            </a:rPr>
            <a:t>Engagement Across Campaign</a:t>
          </a:r>
          <a:endParaRPr lang="en-IN" sz="1400" b="0" cap="none" spc="0">
            <a:ln w="0"/>
            <a:solidFill>
              <a:schemeClr val="bg2">
                <a:lumMod val="95000"/>
              </a:schemeClr>
            </a:solidFill>
            <a:effectLst>
              <a:outerShdw blurRad="38100" dist="19050" dir="2700000" algn="tl" rotWithShape="0">
                <a:schemeClr val="dk1">
                  <a:alpha val="40000"/>
                </a:schemeClr>
              </a:outerShdw>
            </a:effectLst>
          </a:endParaRPr>
        </a:p>
      </xdr:txBody>
    </xdr:sp>
    <xdr:clientData/>
  </xdr:twoCellAnchor>
  <xdr:twoCellAnchor>
    <xdr:from>
      <xdr:col>2</xdr:col>
      <xdr:colOff>188228</xdr:colOff>
      <xdr:row>10</xdr:row>
      <xdr:rowOff>42809</xdr:rowOff>
    </xdr:from>
    <xdr:to>
      <xdr:col>6</xdr:col>
      <xdr:colOff>547955</xdr:colOff>
      <xdr:row>23</xdr:row>
      <xdr:rowOff>123515</xdr:rowOff>
    </xdr:to>
    <xdr:graphicFrame macro="">
      <xdr:nvGraphicFramePr>
        <xdr:cNvPr id="42" name="Chart 41">
          <a:extLst>
            <a:ext uri="{FF2B5EF4-FFF2-40B4-BE49-F238E27FC236}">
              <a16:creationId xmlns:a16="http://schemas.microsoft.com/office/drawing/2014/main" id="{3797C78F-960C-4A22-A090-430CB1E845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7</xdr:col>
      <xdr:colOff>85618</xdr:colOff>
      <xdr:row>8</xdr:row>
      <xdr:rowOff>79809</xdr:rowOff>
    </xdr:from>
    <xdr:to>
      <xdr:col>15</xdr:col>
      <xdr:colOff>483830</xdr:colOff>
      <xdr:row>24</xdr:row>
      <xdr:rowOff>12191</xdr:rowOff>
    </xdr:to>
    <xdr:sp macro="" textlink="">
      <xdr:nvSpPr>
        <xdr:cNvPr id="44" name="Rectangle: Rounded Corners 43">
          <a:extLst>
            <a:ext uri="{FF2B5EF4-FFF2-40B4-BE49-F238E27FC236}">
              <a16:creationId xmlns:a16="http://schemas.microsoft.com/office/drawing/2014/main" id="{6208A80D-2C17-5FF0-1C40-6F0D380FD5EF}"/>
            </a:ext>
          </a:extLst>
        </xdr:cNvPr>
        <xdr:cNvSpPr/>
      </xdr:nvSpPr>
      <xdr:spPr>
        <a:xfrm>
          <a:off x="5282629" y="1518191"/>
          <a:ext cx="5261313" cy="2809146"/>
        </a:xfrm>
        <a:prstGeom prst="roundRect">
          <a:avLst>
            <a:gd name="adj" fmla="val 4764"/>
          </a:avLst>
        </a:prstGeom>
        <a:solidFill>
          <a:schemeClr val="tx1">
            <a:lumMod val="85000"/>
            <a:lumOff val="15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68496</xdr:colOff>
      <xdr:row>9</xdr:row>
      <xdr:rowOff>136989</xdr:rowOff>
    </xdr:from>
    <xdr:to>
      <xdr:col>15</xdr:col>
      <xdr:colOff>470901</xdr:colOff>
      <xdr:row>24</xdr:row>
      <xdr:rowOff>25685</xdr:rowOff>
    </xdr:to>
    <xdr:graphicFrame macro="">
      <xdr:nvGraphicFramePr>
        <xdr:cNvPr id="45" name="Chart 44">
          <a:extLst>
            <a:ext uri="{FF2B5EF4-FFF2-40B4-BE49-F238E27FC236}">
              <a16:creationId xmlns:a16="http://schemas.microsoft.com/office/drawing/2014/main" id="{289E9CA2-1B22-4D83-9467-68108CE063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xdr:col>
      <xdr:colOff>576319</xdr:colOff>
      <xdr:row>8</xdr:row>
      <xdr:rowOff>121118</xdr:rowOff>
    </xdr:from>
    <xdr:to>
      <xdr:col>6</xdr:col>
      <xdr:colOff>179600</xdr:colOff>
      <xdr:row>10</xdr:row>
      <xdr:rowOff>108117</xdr:rowOff>
    </xdr:to>
    <xdr:sp macro="" textlink="">
      <xdr:nvSpPr>
        <xdr:cNvPr id="46" name="TextBox 45">
          <a:extLst>
            <a:ext uri="{FF2B5EF4-FFF2-40B4-BE49-F238E27FC236}">
              <a16:creationId xmlns:a16="http://schemas.microsoft.com/office/drawing/2014/main" id="{FE2610C1-0A98-4BE0-92C4-C5ABE94BD362}"/>
            </a:ext>
          </a:extLst>
        </xdr:cNvPr>
        <xdr:cNvSpPr txBox="1"/>
      </xdr:nvSpPr>
      <xdr:spPr>
        <a:xfrm>
          <a:off x="2733892" y="1559500"/>
          <a:ext cx="2034832" cy="3465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0" cap="none" spc="0" baseline="0">
              <a:ln w="0"/>
              <a:solidFill>
                <a:schemeClr val="bg2">
                  <a:lumMod val="95000"/>
                </a:schemeClr>
              </a:solidFill>
              <a:effectLst>
                <a:outerShdw blurRad="38100" dist="19050" dir="2700000" algn="tl" rotWithShape="0">
                  <a:schemeClr val="dk1">
                    <a:alpha val="40000"/>
                  </a:schemeClr>
                </a:outerShdw>
              </a:effectLst>
            </a:rPr>
            <a:t>Likes, Share &amp; Comments</a:t>
          </a:r>
          <a:endParaRPr lang="en-IN" sz="1400" b="0" cap="none" spc="0">
            <a:ln w="0"/>
            <a:solidFill>
              <a:schemeClr val="bg2">
                <a:lumMod val="95000"/>
              </a:schemeClr>
            </a:solidFill>
            <a:effectLst>
              <a:outerShdw blurRad="38100" dist="19050" dir="2700000" algn="tl" rotWithShape="0">
                <a:schemeClr val="dk1">
                  <a:alpha val="40000"/>
                </a:schemeClr>
              </a:outerShdw>
            </a:effectLst>
          </a:endParaRPr>
        </a:p>
      </xdr:txBody>
    </xdr:sp>
    <xdr:clientData/>
  </xdr:twoCellAnchor>
  <xdr:twoCellAnchor>
    <xdr:from>
      <xdr:col>9</xdr:col>
      <xdr:colOff>606864</xdr:colOff>
      <xdr:row>8</xdr:row>
      <xdr:rowOff>103994</xdr:rowOff>
    </xdr:from>
    <xdr:to>
      <xdr:col>13</xdr:col>
      <xdr:colOff>111387</xdr:colOff>
      <xdr:row>10</xdr:row>
      <xdr:rowOff>87561</xdr:rowOff>
    </xdr:to>
    <xdr:sp macro="" textlink="">
      <xdr:nvSpPr>
        <xdr:cNvPr id="47" name="TextBox 46">
          <a:extLst>
            <a:ext uri="{FF2B5EF4-FFF2-40B4-BE49-F238E27FC236}">
              <a16:creationId xmlns:a16="http://schemas.microsoft.com/office/drawing/2014/main" id="{768CABF5-351A-437B-A0D6-3F0992825F88}"/>
            </a:ext>
          </a:extLst>
        </xdr:cNvPr>
        <xdr:cNvSpPr txBox="1"/>
      </xdr:nvSpPr>
      <xdr:spPr>
        <a:xfrm>
          <a:off x="7019651" y="1542376"/>
          <a:ext cx="1936073" cy="3431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0" cap="none" spc="0" baseline="0">
              <a:ln w="0"/>
              <a:solidFill>
                <a:schemeClr val="bg2">
                  <a:lumMod val="95000"/>
                </a:schemeClr>
              </a:solidFill>
              <a:effectLst>
                <a:outerShdw blurRad="38100" dist="19050" dir="2700000" algn="tl" rotWithShape="0">
                  <a:schemeClr val="dk1">
                    <a:alpha val="40000"/>
                  </a:schemeClr>
                </a:outerShdw>
              </a:effectLst>
            </a:rPr>
            <a:t>Clicks around Campaign</a:t>
          </a:r>
          <a:endParaRPr lang="en-IN" sz="1400" b="0" cap="none" spc="0">
            <a:ln w="0"/>
            <a:solidFill>
              <a:schemeClr val="bg2">
                <a:lumMod val="95000"/>
              </a:schemeClr>
            </a:solidFill>
            <a:effectLst>
              <a:outerShdw blurRad="38100" dist="19050" dir="2700000" algn="tl" rotWithShape="0">
                <a:schemeClr val="dk1">
                  <a:alpha val="40000"/>
                </a:schemeClr>
              </a:outerShdw>
            </a:effectLst>
          </a:endParaRPr>
        </a:p>
      </xdr:txBody>
    </xdr:sp>
    <xdr:clientData/>
  </xdr:twoCellAnchor>
  <xdr:twoCellAnchor>
    <xdr:from>
      <xdr:col>9</xdr:col>
      <xdr:colOff>330740</xdr:colOff>
      <xdr:row>26</xdr:row>
      <xdr:rowOff>77056</xdr:rowOff>
    </xdr:from>
    <xdr:to>
      <xdr:col>15</xdr:col>
      <xdr:colOff>479461</xdr:colOff>
      <xdr:row>41</xdr:row>
      <xdr:rowOff>77056</xdr:rowOff>
    </xdr:to>
    <xdr:graphicFrame macro="">
      <xdr:nvGraphicFramePr>
        <xdr:cNvPr id="48" name="Chart 47">
          <a:extLst>
            <a:ext uri="{FF2B5EF4-FFF2-40B4-BE49-F238E27FC236}">
              <a16:creationId xmlns:a16="http://schemas.microsoft.com/office/drawing/2014/main" id="{6C04EBBF-DA3B-454E-B322-C6AE113D0A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xdr:col>
      <xdr:colOff>34246</xdr:colOff>
      <xdr:row>26</xdr:row>
      <xdr:rowOff>44241</xdr:rowOff>
    </xdr:from>
    <xdr:to>
      <xdr:col>9</xdr:col>
      <xdr:colOff>231168</xdr:colOff>
      <xdr:row>41</xdr:row>
      <xdr:rowOff>90475</xdr:rowOff>
    </xdr:to>
    <xdr:graphicFrame macro="">
      <xdr:nvGraphicFramePr>
        <xdr:cNvPr id="49" name="Chart 48">
          <a:extLst>
            <a:ext uri="{FF2B5EF4-FFF2-40B4-BE49-F238E27FC236}">
              <a16:creationId xmlns:a16="http://schemas.microsoft.com/office/drawing/2014/main" id="{5F0D3896-11B8-4BE6-831D-DF0495B2DA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oneCell">
    <xdr:from>
      <xdr:col>20</xdr:col>
      <xdr:colOff>436005</xdr:colOff>
      <xdr:row>4</xdr:row>
      <xdr:rowOff>177805</xdr:rowOff>
    </xdr:from>
    <xdr:to>
      <xdr:col>23</xdr:col>
      <xdr:colOff>442183</xdr:colOff>
      <xdr:row>10</xdr:row>
      <xdr:rowOff>41187</xdr:rowOff>
    </xdr:to>
    <mc:AlternateContent xmlns:mc="http://schemas.openxmlformats.org/markup-compatibility/2006" xmlns:a14="http://schemas.microsoft.com/office/drawing/2010/main">
      <mc:Choice Requires="a14">
        <xdr:graphicFrame macro="">
          <xdr:nvGraphicFramePr>
            <xdr:cNvPr id="50" name="Platform 6">
              <a:extLst>
                <a:ext uri="{FF2B5EF4-FFF2-40B4-BE49-F238E27FC236}">
                  <a16:creationId xmlns:a16="http://schemas.microsoft.com/office/drawing/2014/main" id="{6E269784-5595-4B29-9552-423ABDC2A9D7}"/>
                </a:ext>
              </a:extLst>
            </xdr:cNvPr>
            <xdr:cNvGraphicFramePr/>
          </xdr:nvGraphicFramePr>
          <xdr:xfrm>
            <a:off x="0" y="0"/>
            <a:ext cx="0" cy="0"/>
          </xdr:xfrm>
          <a:graphic>
            <a:graphicData uri="http://schemas.microsoft.com/office/drawing/2010/slicer">
              <sle:slicer xmlns:sle="http://schemas.microsoft.com/office/drawing/2010/slicer" name="Platform 6"/>
            </a:graphicData>
          </a:graphic>
        </xdr:graphicFrame>
      </mc:Choice>
      <mc:Fallback xmlns="">
        <xdr:sp macro="" textlink="">
          <xdr:nvSpPr>
            <xdr:cNvPr id="0" name=""/>
            <xdr:cNvSpPr>
              <a:spLocks noTextEdit="1"/>
            </xdr:cNvSpPr>
          </xdr:nvSpPr>
          <xdr:spPr>
            <a:xfrm>
              <a:off x="13570980" y="901705"/>
              <a:ext cx="1834978" cy="94923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437892</xdr:colOff>
      <xdr:row>21</xdr:row>
      <xdr:rowOff>82668</xdr:rowOff>
    </xdr:from>
    <xdr:to>
      <xdr:col>23</xdr:col>
      <xdr:colOff>444070</xdr:colOff>
      <xdr:row>32</xdr:row>
      <xdr:rowOff>66675</xdr:rowOff>
    </xdr:to>
    <mc:AlternateContent xmlns:mc="http://schemas.openxmlformats.org/markup-compatibility/2006" xmlns:a14="http://schemas.microsoft.com/office/drawing/2010/main">
      <mc:Choice Requires="a14">
        <xdr:graphicFrame macro="">
          <xdr:nvGraphicFramePr>
            <xdr:cNvPr id="51" name="Month 3">
              <a:extLst>
                <a:ext uri="{FF2B5EF4-FFF2-40B4-BE49-F238E27FC236}">
                  <a16:creationId xmlns:a16="http://schemas.microsoft.com/office/drawing/2014/main" id="{5FA080B9-4E31-48BE-8FB9-CEC95392158E}"/>
                </a:ext>
              </a:extLst>
            </xdr:cNvPr>
            <xdr:cNvGraphicFramePr/>
          </xdr:nvGraphicFramePr>
          <xdr:xfrm>
            <a:off x="0" y="0"/>
            <a:ext cx="0" cy="0"/>
          </xdr:xfrm>
          <a:graphic>
            <a:graphicData uri="http://schemas.microsoft.com/office/drawing/2010/slicer">
              <sle:slicer xmlns:sle="http://schemas.microsoft.com/office/drawing/2010/slicer" name="Month 3"/>
            </a:graphicData>
          </a:graphic>
        </xdr:graphicFrame>
      </mc:Choice>
      <mc:Fallback xmlns="">
        <xdr:sp macro="" textlink="">
          <xdr:nvSpPr>
            <xdr:cNvPr id="0" name=""/>
            <xdr:cNvSpPr>
              <a:spLocks noTextEdit="1"/>
            </xdr:cNvSpPr>
          </xdr:nvSpPr>
          <xdr:spPr>
            <a:xfrm>
              <a:off x="13572867" y="3883143"/>
              <a:ext cx="1834978" cy="197473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429482</xdr:colOff>
      <xdr:row>17</xdr:row>
      <xdr:rowOff>113271</xdr:rowOff>
    </xdr:from>
    <xdr:to>
      <xdr:col>23</xdr:col>
      <xdr:colOff>435660</xdr:colOff>
      <xdr:row>21</xdr:row>
      <xdr:rowOff>28575</xdr:rowOff>
    </xdr:to>
    <mc:AlternateContent xmlns:mc="http://schemas.openxmlformats.org/markup-compatibility/2006" xmlns:a14="http://schemas.microsoft.com/office/drawing/2010/main">
      <mc:Choice Requires="a14">
        <xdr:graphicFrame macro="">
          <xdr:nvGraphicFramePr>
            <xdr:cNvPr id="52" name="Year 3">
              <a:extLst>
                <a:ext uri="{FF2B5EF4-FFF2-40B4-BE49-F238E27FC236}">
                  <a16:creationId xmlns:a16="http://schemas.microsoft.com/office/drawing/2014/main" id="{05C2BF78-E01D-427F-9DC6-B3B446BB2571}"/>
                </a:ext>
              </a:extLst>
            </xdr:cNvPr>
            <xdr:cNvGraphicFramePr/>
          </xdr:nvGraphicFramePr>
          <xdr:xfrm>
            <a:off x="0" y="0"/>
            <a:ext cx="0" cy="0"/>
          </xdr:xfrm>
          <a:graphic>
            <a:graphicData uri="http://schemas.microsoft.com/office/drawing/2010/slicer">
              <sle:slicer xmlns:sle="http://schemas.microsoft.com/office/drawing/2010/slicer" name="Year 3"/>
            </a:graphicData>
          </a:graphic>
        </xdr:graphicFrame>
      </mc:Choice>
      <mc:Fallback xmlns="">
        <xdr:sp macro="" textlink="">
          <xdr:nvSpPr>
            <xdr:cNvPr id="0" name=""/>
            <xdr:cNvSpPr>
              <a:spLocks noTextEdit="1"/>
            </xdr:cNvSpPr>
          </xdr:nvSpPr>
          <xdr:spPr>
            <a:xfrm>
              <a:off x="13564457" y="3189846"/>
              <a:ext cx="1834978" cy="63920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428618</xdr:colOff>
      <xdr:row>10</xdr:row>
      <xdr:rowOff>134015</xdr:rowOff>
    </xdr:from>
    <xdr:to>
      <xdr:col>23</xdr:col>
      <xdr:colOff>434796</xdr:colOff>
      <xdr:row>17</xdr:row>
      <xdr:rowOff>76200</xdr:rowOff>
    </xdr:to>
    <mc:AlternateContent xmlns:mc="http://schemas.openxmlformats.org/markup-compatibility/2006" xmlns:a14="http://schemas.microsoft.com/office/drawing/2010/main">
      <mc:Choice Requires="a14">
        <xdr:graphicFrame macro="">
          <xdr:nvGraphicFramePr>
            <xdr:cNvPr id="53" name="Content Type 5">
              <a:extLst>
                <a:ext uri="{FF2B5EF4-FFF2-40B4-BE49-F238E27FC236}">
                  <a16:creationId xmlns:a16="http://schemas.microsoft.com/office/drawing/2014/main" id="{256529BD-0A2B-4321-92BF-AF4CC71E77D9}"/>
                </a:ext>
              </a:extLst>
            </xdr:cNvPr>
            <xdr:cNvGraphicFramePr/>
          </xdr:nvGraphicFramePr>
          <xdr:xfrm>
            <a:off x="0" y="0"/>
            <a:ext cx="0" cy="0"/>
          </xdr:xfrm>
          <a:graphic>
            <a:graphicData uri="http://schemas.microsoft.com/office/drawing/2010/slicer">
              <sle:slicer xmlns:sle="http://schemas.microsoft.com/office/drawing/2010/slicer" name="Content Type 5"/>
            </a:graphicData>
          </a:graphic>
        </xdr:graphicFrame>
      </mc:Choice>
      <mc:Fallback xmlns="">
        <xdr:sp macro="" textlink="">
          <xdr:nvSpPr>
            <xdr:cNvPr id="0" name=""/>
            <xdr:cNvSpPr>
              <a:spLocks noTextEdit="1"/>
            </xdr:cNvSpPr>
          </xdr:nvSpPr>
          <xdr:spPr>
            <a:xfrm>
              <a:off x="13563593" y="1943765"/>
              <a:ext cx="1834978" cy="120901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252355</xdr:colOff>
      <xdr:row>23</xdr:row>
      <xdr:rowOff>55171</xdr:rowOff>
    </xdr:from>
    <xdr:to>
      <xdr:col>0</xdr:col>
      <xdr:colOff>1828507</xdr:colOff>
      <xdr:row>26</xdr:row>
      <xdr:rowOff>86785</xdr:rowOff>
    </xdr:to>
    <xdr:sp macro="" textlink="">
      <xdr:nvSpPr>
        <xdr:cNvPr id="34" name="Rectangle: Rounded Corners 33">
          <a:hlinkClick xmlns:r="http://schemas.openxmlformats.org/officeDocument/2006/relationships" r:id="rId11"/>
          <a:extLst>
            <a:ext uri="{FF2B5EF4-FFF2-40B4-BE49-F238E27FC236}">
              <a16:creationId xmlns:a16="http://schemas.microsoft.com/office/drawing/2014/main" id="{957F37FD-5250-3DEB-ACBD-46B75B577279}"/>
            </a:ext>
          </a:extLst>
        </xdr:cNvPr>
        <xdr:cNvSpPr/>
      </xdr:nvSpPr>
      <xdr:spPr>
        <a:xfrm>
          <a:off x="252355" y="4217596"/>
          <a:ext cx="1576152" cy="574539"/>
        </a:xfrm>
        <a:prstGeom prst="roundRect">
          <a:avLst/>
        </a:prstGeom>
        <a:solidFill>
          <a:srgbClr val="CD2C58"/>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233305</xdr:colOff>
      <xdr:row>23</xdr:row>
      <xdr:rowOff>159946</xdr:rowOff>
    </xdr:from>
    <xdr:to>
      <xdr:col>1</xdr:col>
      <xdr:colOff>34095</xdr:colOff>
      <xdr:row>25</xdr:row>
      <xdr:rowOff>142166</xdr:rowOff>
    </xdr:to>
    <xdr:sp macro="" textlink="">
      <xdr:nvSpPr>
        <xdr:cNvPr id="36" name="TextBox 35">
          <a:hlinkClick xmlns:r="http://schemas.openxmlformats.org/officeDocument/2006/relationships" r:id="rId11"/>
          <a:extLst>
            <a:ext uri="{FF2B5EF4-FFF2-40B4-BE49-F238E27FC236}">
              <a16:creationId xmlns:a16="http://schemas.microsoft.com/office/drawing/2014/main" id="{1B7527B8-27D2-4CFE-ABC8-0A99BD4E9C91}"/>
            </a:ext>
          </a:extLst>
        </xdr:cNvPr>
        <xdr:cNvSpPr txBox="1"/>
      </xdr:nvSpPr>
      <xdr:spPr>
        <a:xfrm>
          <a:off x="233305" y="4322371"/>
          <a:ext cx="1648640" cy="3441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1" cap="none" spc="0">
              <a:ln w="0"/>
              <a:solidFill>
                <a:schemeClr val="tx1"/>
              </a:solidFill>
              <a:effectLst>
                <a:outerShdw blurRad="38100" dist="19050" dir="2700000" algn="tl" rotWithShape="0">
                  <a:schemeClr val="dk1">
                    <a:alpha val="40000"/>
                  </a:schemeClr>
                </a:outerShdw>
              </a:effectLst>
            </a:rPr>
            <a:t>ROI_Analysis</a:t>
          </a:r>
        </a:p>
      </xdr:txBody>
    </xdr:sp>
    <xdr:clientData/>
  </xdr:twoCellAnchor>
  <xdr:twoCellAnchor>
    <xdr:from>
      <xdr:col>15</xdr:col>
      <xdr:colOff>583924</xdr:colOff>
      <xdr:row>5</xdr:row>
      <xdr:rowOff>106131</xdr:rowOff>
    </xdr:from>
    <xdr:to>
      <xdr:col>20</xdr:col>
      <xdr:colOff>271275</xdr:colOff>
      <xdr:row>40</xdr:row>
      <xdr:rowOff>166845</xdr:rowOff>
    </xdr:to>
    <xdr:sp macro="" textlink="">
      <xdr:nvSpPr>
        <xdr:cNvPr id="35" name="Rectangle: Rounded Corners 34">
          <a:extLst>
            <a:ext uri="{FF2B5EF4-FFF2-40B4-BE49-F238E27FC236}">
              <a16:creationId xmlns:a16="http://schemas.microsoft.com/office/drawing/2014/main" id="{322A0FD3-884E-BBEF-770D-8BC3FB526FC5}"/>
            </a:ext>
          </a:extLst>
        </xdr:cNvPr>
        <xdr:cNvSpPr/>
      </xdr:nvSpPr>
      <xdr:spPr>
        <a:xfrm>
          <a:off x="10670899" y="1011006"/>
          <a:ext cx="2735351" cy="6394839"/>
        </a:xfrm>
        <a:prstGeom prst="roundRect">
          <a:avLst>
            <a:gd name="adj" fmla="val 4764"/>
          </a:avLst>
        </a:prstGeom>
        <a:solidFill>
          <a:schemeClr val="tx1">
            <a:lumMod val="85000"/>
            <a:lumOff val="15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15</xdr:col>
      <xdr:colOff>571500</xdr:colOff>
      <xdr:row>9</xdr:row>
      <xdr:rowOff>144231</xdr:rowOff>
    </xdr:from>
    <xdr:to>
      <xdr:col>20</xdr:col>
      <xdr:colOff>285750</xdr:colOff>
      <xdr:row>37</xdr:row>
      <xdr:rowOff>161925</xdr:rowOff>
    </xdr:to>
    <xdr:sp macro="" textlink="">
      <xdr:nvSpPr>
        <xdr:cNvPr id="37" name="TextBox 36">
          <a:extLst>
            <a:ext uri="{FF2B5EF4-FFF2-40B4-BE49-F238E27FC236}">
              <a16:creationId xmlns:a16="http://schemas.microsoft.com/office/drawing/2014/main" id="{9B92CD2C-AB68-4DF5-9CB6-B03F3715C18F}"/>
            </a:ext>
          </a:extLst>
        </xdr:cNvPr>
        <xdr:cNvSpPr txBox="1"/>
      </xdr:nvSpPr>
      <xdr:spPr>
        <a:xfrm>
          <a:off x="10658475" y="1773006"/>
          <a:ext cx="2762250" cy="50849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285750" indent="-285750" algn="l">
            <a:buFont typeface="Wingdings" panose="05000000000000000000" pitchFamily="2" charset="2"/>
            <a:buChar char="ü"/>
          </a:pPr>
          <a:r>
            <a:rPr lang="en-IN" sz="1400" b="0" u="none">
              <a:solidFill>
                <a:schemeClr val="bg1"/>
              </a:solidFill>
            </a:rPr>
            <a:t>Cybertruck Launch generated the highest engagement uplift and ROI, confirming strong audience excitement.</a:t>
          </a:r>
        </a:p>
        <a:p>
          <a:pPr marL="285750" indent="-285750" algn="l">
            <a:buFont typeface="Wingdings" panose="05000000000000000000" pitchFamily="2" charset="2"/>
            <a:buChar char="ü"/>
          </a:pPr>
          <a:endParaRPr lang="en-IN" sz="1400" b="0" u="none">
            <a:solidFill>
              <a:schemeClr val="bg1"/>
            </a:solidFill>
          </a:endParaRPr>
        </a:p>
        <a:p>
          <a:pPr marL="285750" indent="-285750" algn="l">
            <a:buFont typeface="Wingdings" panose="05000000000000000000" pitchFamily="2" charset="2"/>
            <a:buChar char="ü"/>
          </a:pPr>
          <a:r>
            <a:rPr lang="en-IN" sz="1400" b="0" u="none">
              <a:solidFill>
                <a:schemeClr val="bg1"/>
              </a:solidFill>
            </a:rPr>
            <a:t>Model Y Promotion showed steady engagement and consistent follower growth across platforms.</a:t>
          </a:r>
        </a:p>
        <a:p>
          <a:pPr marL="285750" indent="-285750" algn="l">
            <a:buFont typeface="Wingdings" panose="05000000000000000000" pitchFamily="2" charset="2"/>
            <a:buChar char="ü"/>
          </a:pPr>
          <a:endParaRPr lang="en-IN" sz="1400" b="0" u="none">
            <a:solidFill>
              <a:schemeClr val="bg1"/>
            </a:solidFill>
          </a:endParaRPr>
        </a:p>
        <a:p>
          <a:pPr marL="285750" indent="-285750" algn="l">
            <a:buFont typeface="Wingdings" panose="05000000000000000000" pitchFamily="2" charset="2"/>
            <a:buChar char="ü"/>
          </a:pPr>
          <a:r>
            <a:rPr lang="en-IN" sz="1400" b="0" u="none">
              <a:solidFill>
                <a:schemeClr val="bg1"/>
              </a:solidFill>
            </a:rPr>
            <a:t>Sustainability Week delivered moderate engagement with balanced ad spend efficiency.</a:t>
          </a:r>
        </a:p>
        <a:p>
          <a:pPr marL="285750" indent="-285750" algn="l">
            <a:buFont typeface="Wingdings" panose="05000000000000000000" pitchFamily="2" charset="2"/>
            <a:buChar char="ü"/>
          </a:pPr>
          <a:endParaRPr lang="en-IN" sz="1400" b="0" u="none">
            <a:solidFill>
              <a:schemeClr val="bg1"/>
            </a:solidFill>
          </a:endParaRPr>
        </a:p>
        <a:p>
          <a:pPr marL="285750" indent="-285750" algn="l">
            <a:buFont typeface="Wingdings" panose="05000000000000000000" pitchFamily="2" charset="2"/>
            <a:buChar char="ü"/>
          </a:pPr>
          <a:r>
            <a:rPr lang="en-IN" sz="1400" b="0" u="none">
              <a:solidFill>
                <a:schemeClr val="bg1"/>
              </a:solidFill>
            </a:rPr>
            <a:t>Overall, campaigns on YouTube and Instagram proved most cost-effective, while Facebook underperformed on engagement returns.</a:t>
          </a:r>
        </a:p>
      </xdr:txBody>
    </xdr:sp>
    <xdr:clientData/>
  </xdr:twoCellAnchor>
  <xdr:twoCellAnchor>
    <xdr:from>
      <xdr:col>16</xdr:col>
      <xdr:colOff>355324</xdr:colOff>
      <xdr:row>5</xdr:row>
      <xdr:rowOff>134706</xdr:rowOff>
    </xdr:from>
    <xdr:to>
      <xdr:col>19</xdr:col>
      <xdr:colOff>469447</xdr:colOff>
      <xdr:row>7</xdr:row>
      <xdr:rowOff>118273</xdr:rowOff>
    </xdr:to>
    <xdr:sp macro="" textlink="">
      <xdr:nvSpPr>
        <xdr:cNvPr id="39" name="TextBox 38">
          <a:extLst>
            <a:ext uri="{FF2B5EF4-FFF2-40B4-BE49-F238E27FC236}">
              <a16:creationId xmlns:a16="http://schemas.microsoft.com/office/drawing/2014/main" id="{42B9201A-468D-4F00-B0C6-8583B4FD168C}"/>
            </a:ext>
          </a:extLst>
        </xdr:cNvPr>
        <xdr:cNvSpPr txBox="1"/>
      </xdr:nvSpPr>
      <xdr:spPr>
        <a:xfrm>
          <a:off x="11051899" y="1039581"/>
          <a:ext cx="1942923" cy="3455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800" b="1" u="sng" cap="none" spc="0" baseline="0">
              <a:ln w="0"/>
              <a:solidFill>
                <a:schemeClr val="bg2">
                  <a:lumMod val="95000"/>
                </a:schemeClr>
              </a:solidFill>
              <a:effectLst>
                <a:outerShdw blurRad="38100" dist="19050" dir="2700000" algn="tl" rotWithShape="0">
                  <a:schemeClr val="dk1">
                    <a:alpha val="40000"/>
                  </a:schemeClr>
                </a:outerShdw>
              </a:effectLst>
            </a:rPr>
            <a:t>KEY FINDINGS</a:t>
          </a:r>
          <a:endParaRPr lang="en-IN" sz="1800" b="1" u="sng" cap="none" spc="0">
            <a:ln w="0"/>
            <a:solidFill>
              <a:schemeClr val="bg2">
                <a:lumMod val="95000"/>
              </a:schemeClr>
            </a:solidFill>
            <a:effectLst>
              <a:outerShdw blurRad="38100" dist="19050" dir="2700000" algn="tl" rotWithShape="0">
                <a:schemeClr val="dk1">
                  <a:alpha val="40000"/>
                </a:schemeClr>
              </a:outerShdw>
            </a:effectLst>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20</xdr:col>
      <xdr:colOff>412554</xdr:colOff>
      <xdr:row>0</xdr:row>
      <xdr:rowOff>469</xdr:rowOff>
    </xdr:from>
    <xdr:to>
      <xdr:col>23</xdr:col>
      <xdr:colOff>584100</xdr:colOff>
      <xdr:row>40</xdr:row>
      <xdr:rowOff>171451</xdr:rowOff>
    </xdr:to>
    <xdr:sp macro="" textlink="">
      <xdr:nvSpPr>
        <xdr:cNvPr id="2" name="Rectangle 1">
          <a:extLst>
            <a:ext uri="{FF2B5EF4-FFF2-40B4-BE49-F238E27FC236}">
              <a16:creationId xmlns:a16="http://schemas.microsoft.com/office/drawing/2014/main" id="{0098A3B3-6EA5-4B85-BB97-B82E011EB130}"/>
            </a:ext>
          </a:extLst>
        </xdr:cNvPr>
        <xdr:cNvSpPr/>
      </xdr:nvSpPr>
      <xdr:spPr>
        <a:xfrm>
          <a:off x="13547529" y="469"/>
          <a:ext cx="2000346" cy="7409982"/>
        </a:xfrm>
        <a:prstGeom prst="rect">
          <a:avLst/>
        </a:prstGeom>
        <a:solidFill>
          <a:schemeClr val="tx1">
            <a:lumMod val="85000"/>
            <a:lumOff val="15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0</xdr:colOff>
      <xdr:row>0</xdr:row>
      <xdr:rowOff>9993</xdr:rowOff>
    </xdr:from>
    <xdr:to>
      <xdr:col>1</xdr:col>
      <xdr:colOff>168687</xdr:colOff>
      <xdr:row>41</xdr:row>
      <xdr:rowOff>0</xdr:rowOff>
    </xdr:to>
    <xdr:sp macro="" textlink="">
      <xdr:nvSpPr>
        <xdr:cNvPr id="3" name="Rectangle 2">
          <a:extLst>
            <a:ext uri="{FF2B5EF4-FFF2-40B4-BE49-F238E27FC236}">
              <a16:creationId xmlns:a16="http://schemas.microsoft.com/office/drawing/2014/main" id="{51E19E5A-A680-415B-9803-13F8854FE045}"/>
            </a:ext>
          </a:extLst>
        </xdr:cNvPr>
        <xdr:cNvSpPr/>
      </xdr:nvSpPr>
      <xdr:spPr>
        <a:xfrm>
          <a:off x="0" y="9993"/>
          <a:ext cx="2020347" cy="7488087"/>
        </a:xfrm>
        <a:prstGeom prst="rect">
          <a:avLst/>
        </a:prstGeom>
        <a:solidFill>
          <a:schemeClr val="tx1">
            <a:lumMod val="85000"/>
            <a:lumOff val="15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121435</xdr:colOff>
      <xdr:row>1</xdr:row>
      <xdr:rowOff>12068</xdr:rowOff>
    </xdr:from>
    <xdr:to>
      <xdr:col>20</xdr:col>
      <xdr:colOff>142798</xdr:colOff>
      <xdr:row>4</xdr:row>
      <xdr:rowOff>109852</xdr:rowOff>
    </xdr:to>
    <xdr:sp macro="" textlink="">
      <xdr:nvSpPr>
        <xdr:cNvPr id="4" name="Rectangle: Rounded Corners 3">
          <a:extLst>
            <a:ext uri="{FF2B5EF4-FFF2-40B4-BE49-F238E27FC236}">
              <a16:creationId xmlns:a16="http://schemas.microsoft.com/office/drawing/2014/main" id="{2690E012-00A1-4874-8590-2BC20ABC0B20}"/>
            </a:ext>
          </a:extLst>
        </xdr:cNvPr>
        <xdr:cNvSpPr/>
      </xdr:nvSpPr>
      <xdr:spPr>
        <a:xfrm>
          <a:off x="2283610" y="193043"/>
          <a:ext cx="10994163" cy="640709"/>
        </a:xfrm>
        <a:prstGeom prst="roundRect">
          <a:avLst/>
        </a:prstGeom>
        <a:solidFill>
          <a:schemeClr val="tx1">
            <a:lumMod val="85000"/>
            <a:lumOff val="15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75756</xdr:colOff>
      <xdr:row>5</xdr:row>
      <xdr:rowOff>84200</xdr:rowOff>
    </xdr:from>
    <xdr:to>
      <xdr:col>11</xdr:col>
      <xdr:colOff>44007</xdr:colOff>
      <xdr:row>22</xdr:row>
      <xdr:rowOff>39808</xdr:rowOff>
    </xdr:to>
    <xdr:sp macro="" textlink="">
      <xdr:nvSpPr>
        <xdr:cNvPr id="5" name="Rectangle: Rounded Corners 4">
          <a:extLst>
            <a:ext uri="{FF2B5EF4-FFF2-40B4-BE49-F238E27FC236}">
              <a16:creationId xmlns:a16="http://schemas.microsoft.com/office/drawing/2014/main" id="{23401E4B-4647-4BF8-84A0-B92D1BD1D27E}"/>
            </a:ext>
          </a:extLst>
        </xdr:cNvPr>
        <xdr:cNvSpPr/>
      </xdr:nvSpPr>
      <xdr:spPr>
        <a:xfrm>
          <a:off x="2237931" y="989075"/>
          <a:ext cx="5454651" cy="3032183"/>
        </a:xfrm>
        <a:prstGeom prst="roundRect">
          <a:avLst>
            <a:gd name="adj" fmla="val 4764"/>
          </a:avLst>
        </a:prstGeom>
        <a:solidFill>
          <a:schemeClr val="tx1">
            <a:lumMod val="85000"/>
            <a:lumOff val="15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0</xdr:col>
      <xdr:colOff>299930</xdr:colOff>
      <xdr:row>0</xdr:row>
      <xdr:rowOff>137803</xdr:rowOff>
    </xdr:from>
    <xdr:to>
      <xdr:col>0</xdr:col>
      <xdr:colOff>1793450</xdr:colOff>
      <xdr:row>4</xdr:row>
      <xdr:rowOff>643</xdr:rowOff>
    </xdr:to>
    <xdr:pic>
      <xdr:nvPicPr>
        <xdr:cNvPr id="6" name="Picture 5">
          <a:extLst>
            <a:ext uri="{FF2B5EF4-FFF2-40B4-BE49-F238E27FC236}">
              <a16:creationId xmlns:a16="http://schemas.microsoft.com/office/drawing/2014/main" id="{7E743859-C2FC-4FCE-BDCF-29E325114206}"/>
            </a:ext>
          </a:extLst>
        </xdr:cNvPr>
        <xdr:cNvPicPr>
          <a:picLocks noChangeAspect="1"/>
        </xdr:cNvPicPr>
      </xdr:nvPicPr>
      <xdr:blipFill rotWithShape="1">
        <a:blip xmlns:r="http://schemas.openxmlformats.org/officeDocument/2006/relationships" r:embed="rId1">
          <a:lum bright="70000" contrast="-70000"/>
          <a:extLst>
            <a:ext uri="{BEBA8EAE-BF5A-486C-A8C5-ECC9F3942E4B}">
              <a14:imgProps xmlns:a14="http://schemas.microsoft.com/office/drawing/2010/main">
                <a14:imgLayer r:embed="rId2">
                  <a14:imgEffect>
                    <a14:sharpenSoften amount="50000"/>
                  </a14:imgEffect>
                </a14:imgLayer>
              </a14:imgProps>
            </a:ext>
            <a:ext uri="{28A0092B-C50C-407E-A947-70E740481C1C}">
              <a14:useLocalDpi xmlns:a14="http://schemas.microsoft.com/office/drawing/2010/main" val="0"/>
            </a:ext>
          </a:extLst>
        </a:blip>
        <a:srcRect t="37549" b="37553"/>
        <a:stretch/>
      </xdr:blipFill>
      <xdr:spPr>
        <a:xfrm>
          <a:off x="299930" y="137803"/>
          <a:ext cx="1493520" cy="594360"/>
        </a:xfrm>
        <a:prstGeom prst="rect">
          <a:avLst/>
        </a:prstGeom>
        <a:ln>
          <a:noFill/>
        </a:ln>
      </xdr:spPr>
    </xdr:pic>
    <xdr:clientData/>
  </xdr:twoCellAnchor>
  <xdr:twoCellAnchor>
    <xdr:from>
      <xdr:col>0</xdr:col>
      <xdr:colOff>258914</xdr:colOff>
      <xdr:row>4</xdr:row>
      <xdr:rowOff>176242</xdr:rowOff>
    </xdr:from>
    <xdr:to>
      <xdr:col>0</xdr:col>
      <xdr:colOff>1819826</xdr:colOff>
      <xdr:row>7</xdr:row>
      <xdr:rowOff>152400</xdr:rowOff>
    </xdr:to>
    <xdr:sp macro="" textlink="">
      <xdr:nvSpPr>
        <xdr:cNvPr id="7" name="Rectangle: Rounded Corners 6">
          <a:extLst>
            <a:ext uri="{FF2B5EF4-FFF2-40B4-BE49-F238E27FC236}">
              <a16:creationId xmlns:a16="http://schemas.microsoft.com/office/drawing/2014/main" id="{A5ECE5B9-38B9-48AA-98AC-BAD6AD74E4F5}"/>
            </a:ext>
          </a:extLst>
        </xdr:cNvPr>
        <xdr:cNvSpPr/>
      </xdr:nvSpPr>
      <xdr:spPr>
        <a:xfrm>
          <a:off x="258914" y="907762"/>
          <a:ext cx="1560912" cy="524798"/>
        </a:xfrm>
        <a:prstGeom prst="roundRect">
          <a:avLst/>
        </a:prstGeom>
        <a:solidFill>
          <a:srgbClr val="CD2C58"/>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251294</xdr:colOff>
      <xdr:row>10</xdr:row>
      <xdr:rowOff>171162</xdr:rowOff>
    </xdr:from>
    <xdr:to>
      <xdr:col>0</xdr:col>
      <xdr:colOff>1827446</xdr:colOff>
      <xdr:row>14</xdr:row>
      <xdr:rowOff>22860</xdr:rowOff>
    </xdr:to>
    <xdr:sp macro="" textlink="">
      <xdr:nvSpPr>
        <xdr:cNvPr id="8" name="Rectangle: Rounded Corners 7">
          <a:extLst>
            <a:ext uri="{FF2B5EF4-FFF2-40B4-BE49-F238E27FC236}">
              <a16:creationId xmlns:a16="http://schemas.microsoft.com/office/drawing/2014/main" id="{03B2B5B2-93D7-44DB-81D0-F9A2ABB1B925}"/>
            </a:ext>
          </a:extLst>
        </xdr:cNvPr>
        <xdr:cNvSpPr/>
      </xdr:nvSpPr>
      <xdr:spPr>
        <a:xfrm>
          <a:off x="251294" y="1999962"/>
          <a:ext cx="1576152" cy="583218"/>
        </a:xfrm>
        <a:prstGeom prst="roundRect">
          <a:avLst/>
        </a:prstGeom>
        <a:solidFill>
          <a:srgbClr val="CD2C58"/>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232863</xdr:colOff>
      <xdr:row>15</xdr:row>
      <xdr:rowOff>0</xdr:rowOff>
    </xdr:from>
    <xdr:to>
      <xdr:col>0</xdr:col>
      <xdr:colOff>1793775</xdr:colOff>
      <xdr:row>18</xdr:row>
      <xdr:rowOff>75218</xdr:rowOff>
    </xdr:to>
    <xdr:sp macro="" textlink="">
      <xdr:nvSpPr>
        <xdr:cNvPr id="9" name="Rectangle: Rounded Corners 8">
          <a:extLst>
            <a:ext uri="{FF2B5EF4-FFF2-40B4-BE49-F238E27FC236}">
              <a16:creationId xmlns:a16="http://schemas.microsoft.com/office/drawing/2014/main" id="{9C1BD742-BF14-49A7-BB30-6032DF2DE570}"/>
            </a:ext>
          </a:extLst>
        </xdr:cNvPr>
        <xdr:cNvSpPr/>
      </xdr:nvSpPr>
      <xdr:spPr>
        <a:xfrm>
          <a:off x="232863" y="2743200"/>
          <a:ext cx="1560912" cy="623858"/>
        </a:xfrm>
        <a:prstGeom prst="roundRect">
          <a:avLst/>
        </a:prstGeom>
        <a:solidFill>
          <a:srgbClr val="CD2C58"/>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269968</xdr:colOff>
      <xdr:row>1</xdr:row>
      <xdr:rowOff>28575</xdr:rowOff>
    </xdr:from>
    <xdr:to>
      <xdr:col>19</xdr:col>
      <xdr:colOff>219075</xdr:colOff>
      <xdr:row>4</xdr:row>
      <xdr:rowOff>165735</xdr:rowOff>
    </xdr:to>
    <xdr:sp macro="" textlink="">
      <xdr:nvSpPr>
        <xdr:cNvPr id="10" name="TextBox 9">
          <a:extLst>
            <a:ext uri="{FF2B5EF4-FFF2-40B4-BE49-F238E27FC236}">
              <a16:creationId xmlns:a16="http://schemas.microsoft.com/office/drawing/2014/main" id="{C1D1C31C-187C-49DA-A894-9FE45256F1D6}"/>
            </a:ext>
          </a:extLst>
        </xdr:cNvPr>
        <xdr:cNvSpPr txBox="1"/>
      </xdr:nvSpPr>
      <xdr:spPr>
        <a:xfrm>
          <a:off x="3041743" y="209550"/>
          <a:ext cx="9702707" cy="6800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3000" b="1" cap="none" spc="0">
              <a:ln w="10160">
                <a:solidFill>
                  <a:schemeClr val="accent5"/>
                </a:solidFill>
                <a:prstDash val="solid"/>
              </a:ln>
              <a:solidFill>
                <a:srgbClr val="FFFFFF"/>
              </a:solidFill>
              <a:effectLst>
                <a:outerShdw blurRad="38100" dist="22860" dir="5400000" algn="tl" rotWithShape="0">
                  <a:srgbClr val="000000">
                    <a:alpha val="30000"/>
                  </a:srgbClr>
                </a:outerShdw>
              </a:effectLst>
              <a:latin typeface="Times New Roman" panose="02020603050405020304" pitchFamily="18" charset="0"/>
              <a:cs typeface="Times New Roman" panose="02020603050405020304" pitchFamily="18" charset="0"/>
            </a:rPr>
            <a:t>Accelerating Influence: ROI</a:t>
          </a:r>
          <a:r>
            <a:rPr lang="en-IN" sz="3000" b="1" cap="none" spc="0" baseline="0">
              <a:ln w="10160">
                <a:solidFill>
                  <a:schemeClr val="accent5"/>
                </a:solidFill>
                <a:prstDash val="solid"/>
              </a:ln>
              <a:solidFill>
                <a:srgbClr val="FFFFFF"/>
              </a:solidFill>
              <a:effectLst>
                <a:outerShdw blurRad="38100" dist="22860" dir="5400000" algn="tl" rotWithShape="0">
                  <a:srgbClr val="000000">
                    <a:alpha val="30000"/>
                  </a:srgbClr>
                </a:outerShdw>
              </a:effectLst>
              <a:latin typeface="Times New Roman" panose="02020603050405020304" pitchFamily="18" charset="0"/>
              <a:cs typeface="Times New Roman" panose="02020603050405020304" pitchFamily="18" charset="0"/>
            </a:rPr>
            <a:t> (Engagement vs AD_Spend)</a:t>
          </a:r>
          <a:endParaRPr lang="en-IN" sz="3000" b="1" cap="none" spc="0">
            <a:ln w="10160">
              <a:solidFill>
                <a:schemeClr val="accent5"/>
              </a:solidFill>
              <a:prstDash val="solid"/>
            </a:ln>
            <a:solidFill>
              <a:srgbClr val="FFFFFF"/>
            </a:solidFill>
            <a:effectLst>
              <a:outerShdw blurRad="38100" dist="22860" dir="5400000" algn="tl" rotWithShape="0">
                <a:srgbClr val="000000">
                  <a:alpha val="30000"/>
                </a:srgbClr>
              </a:outerShdw>
            </a:effectLst>
            <a:latin typeface="Times New Roman" panose="02020603050405020304" pitchFamily="18" charset="0"/>
            <a:cs typeface="Times New Roman" panose="02020603050405020304" pitchFamily="18" charset="0"/>
          </a:endParaRPr>
        </a:p>
      </xdr:txBody>
    </xdr:sp>
    <xdr:clientData/>
  </xdr:twoCellAnchor>
  <xdr:twoCellAnchor>
    <xdr:from>
      <xdr:col>0</xdr:col>
      <xdr:colOff>215073</xdr:colOff>
      <xdr:row>15</xdr:row>
      <xdr:rowOff>33020</xdr:rowOff>
    </xdr:from>
    <xdr:to>
      <xdr:col>0</xdr:col>
      <xdr:colOff>1777173</xdr:colOff>
      <xdr:row>18</xdr:row>
      <xdr:rowOff>40640</xdr:rowOff>
    </xdr:to>
    <xdr:sp macro="" textlink="">
      <xdr:nvSpPr>
        <xdr:cNvPr id="16" name="TextBox 15">
          <a:hlinkClick xmlns:r="http://schemas.openxmlformats.org/officeDocument/2006/relationships" r:id="rId3"/>
          <a:extLst>
            <a:ext uri="{FF2B5EF4-FFF2-40B4-BE49-F238E27FC236}">
              <a16:creationId xmlns:a16="http://schemas.microsoft.com/office/drawing/2014/main" id="{485D84D8-0632-4AD9-8A6A-F974404EEB86}"/>
            </a:ext>
          </a:extLst>
        </xdr:cNvPr>
        <xdr:cNvSpPr txBox="1"/>
      </xdr:nvSpPr>
      <xdr:spPr>
        <a:xfrm>
          <a:off x="215073" y="2776220"/>
          <a:ext cx="1562100" cy="5562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1" cap="none" spc="0">
              <a:ln w="0"/>
              <a:solidFill>
                <a:schemeClr val="tx1"/>
              </a:solidFill>
              <a:effectLst>
                <a:outerShdw blurRad="38100" dist="19050" dir="2700000" algn="tl" rotWithShape="0">
                  <a:schemeClr val="dk1">
                    <a:alpha val="40000"/>
                  </a:schemeClr>
                </a:outerShdw>
              </a:effectLst>
            </a:rPr>
            <a:t>#TAG_ Analysis </a:t>
          </a:r>
        </a:p>
      </xdr:txBody>
    </xdr:sp>
    <xdr:clientData/>
  </xdr:twoCellAnchor>
  <xdr:twoCellAnchor>
    <xdr:from>
      <xdr:col>0</xdr:col>
      <xdr:colOff>230312</xdr:colOff>
      <xdr:row>11</xdr:row>
      <xdr:rowOff>72656</xdr:rowOff>
    </xdr:from>
    <xdr:to>
      <xdr:col>1</xdr:col>
      <xdr:colOff>31102</xdr:colOff>
      <xdr:row>13</xdr:row>
      <xdr:rowOff>54876</xdr:rowOff>
    </xdr:to>
    <xdr:sp macro="" textlink="">
      <xdr:nvSpPr>
        <xdr:cNvPr id="17" name="TextBox 16">
          <a:hlinkClick xmlns:r="http://schemas.openxmlformats.org/officeDocument/2006/relationships" r:id="rId4"/>
          <a:extLst>
            <a:ext uri="{FF2B5EF4-FFF2-40B4-BE49-F238E27FC236}">
              <a16:creationId xmlns:a16="http://schemas.microsoft.com/office/drawing/2014/main" id="{60A441CC-2C61-401C-A613-8B07AFA6BE0A}"/>
            </a:ext>
          </a:extLst>
        </xdr:cNvPr>
        <xdr:cNvSpPr txBox="1"/>
      </xdr:nvSpPr>
      <xdr:spPr>
        <a:xfrm>
          <a:off x="230312" y="2084336"/>
          <a:ext cx="1652450" cy="347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1" cap="none" spc="0">
              <a:ln w="0"/>
              <a:solidFill>
                <a:schemeClr val="tx1"/>
              </a:solidFill>
              <a:effectLst>
                <a:outerShdw blurRad="38100" dist="19050" dir="2700000" algn="tl" rotWithShape="0">
                  <a:schemeClr val="dk1">
                    <a:alpha val="40000"/>
                  </a:schemeClr>
                </a:outerShdw>
              </a:effectLst>
            </a:rPr>
            <a:t>Platform_Analysis</a:t>
          </a:r>
        </a:p>
      </xdr:txBody>
    </xdr:sp>
    <xdr:clientData/>
  </xdr:twoCellAnchor>
  <xdr:twoCellAnchor>
    <xdr:from>
      <xdr:col>0</xdr:col>
      <xdr:colOff>239295</xdr:colOff>
      <xdr:row>4</xdr:row>
      <xdr:rowOff>167640</xdr:rowOff>
    </xdr:from>
    <xdr:to>
      <xdr:col>0</xdr:col>
      <xdr:colOff>1801395</xdr:colOff>
      <xdr:row>7</xdr:row>
      <xdr:rowOff>152400</xdr:rowOff>
    </xdr:to>
    <xdr:sp macro="" textlink="">
      <xdr:nvSpPr>
        <xdr:cNvPr id="18" name="TextBox 17">
          <a:hlinkClick xmlns:r="http://schemas.openxmlformats.org/officeDocument/2006/relationships" r:id="rId5"/>
          <a:extLst>
            <a:ext uri="{FF2B5EF4-FFF2-40B4-BE49-F238E27FC236}">
              <a16:creationId xmlns:a16="http://schemas.microsoft.com/office/drawing/2014/main" id="{213C5B96-E3C6-4573-99A0-F96BA6AED343}"/>
            </a:ext>
          </a:extLst>
        </xdr:cNvPr>
        <xdr:cNvSpPr txBox="1"/>
      </xdr:nvSpPr>
      <xdr:spPr>
        <a:xfrm>
          <a:off x="239295" y="899160"/>
          <a:ext cx="1562100" cy="533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1" cap="none" spc="0">
              <a:ln w="0"/>
              <a:solidFill>
                <a:schemeClr val="tx1"/>
              </a:solidFill>
              <a:effectLst>
                <a:outerShdw blurRad="38100" dist="19050" dir="2700000" algn="tl" rotWithShape="0">
                  <a:schemeClr val="dk1">
                    <a:alpha val="40000"/>
                  </a:schemeClr>
                </a:outerShdw>
              </a:effectLst>
            </a:rPr>
            <a:t>Overview</a:t>
          </a:r>
          <a:endParaRPr lang="en-IN" sz="1100" b="1"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0</xdr:col>
      <xdr:colOff>223780</xdr:colOff>
      <xdr:row>19</xdr:row>
      <xdr:rowOff>74221</xdr:rowOff>
    </xdr:from>
    <xdr:to>
      <xdr:col>0</xdr:col>
      <xdr:colOff>1799932</xdr:colOff>
      <xdr:row>22</xdr:row>
      <xdr:rowOff>105835</xdr:rowOff>
    </xdr:to>
    <xdr:sp macro="" textlink="">
      <xdr:nvSpPr>
        <xdr:cNvPr id="29" name="Rectangle: Rounded Corners 28">
          <a:hlinkClick xmlns:r="http://schemas.openxmlformats.org/officeDocument/2006/relationships" r:id="rId6"/>
          <a:extLst>
            <a:ext uri="{FF2B5EF4-FFF2-40B4-BE49-F238E27FC236}">
              <a16:creationId xmlns:a16="http://schemas.microsoft.com/office/drawing/2014/main" id="{15A89AEC-3688-4748-B2CD-CDE4D6DF5582}"/>
            </a:ext>
          </a:extLst>
        </xdr:cNvPr>
        <xdr:cNvSpPr/>
      </xdr:nvSpPr>
      <xdr:spPr>
        <a:xfrm>
          <a:off x="223780" y="3548941"/>
          <a:ext cx="1576152" cy="580254"/>
        </a:xfrm>
        <a:prstGeom prst="roundRect">
          <a:avLst/>
        </a:prstGeom>
        <a:solidFill>
          <a:srgbClr val="CD2C58"/>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86381</xdr:colOff>
      <xdr:row>19</xdr:row>
      <xdr:rowOff>150968</xdr:rowOff>
    </xdr:from>
    <xdr:to>
      <xdr:col>1</xdr:col>
      <xdr:colOff>31103</xdr:colOff>
      <xdr:row>21</xdr:row>
      <xdr:rowOff>133189</xdr:rowOff>
    </xdr:to>
    <xdr:sp macro="" textlink="">
      <xdr:nvSpPr>
        <xdr:cNvPr id="30" name="TextBox 29">
          <a:hlinkClick xmlns:r="http://schemas.openxmlformats.org/officeDocument/2006/relationships" r:id="rId7"/>
          <a:extLst>
            <a:ext uri="{FF2B5EF4-FFF2-40B4-BE49-F238E27FC236}">
              <a16:creationId xmlns:a16="http://schemas.microsoft.com/office/drawing/2014/main" id="{3304E88E-6720-44C5-B86C-87E304D644AA}"/>
            </a:ext>
          </a:extLst>
        </xdr:cNvPr>
        <xdr:cNvSpPr txBox="1"/>
      </xdr:nvSpPr>
      <xdr:spPr>
        <a:xfrm>
          <a:off x="86381" y="3625688"/>
          <a:ext cx="1796382" cy="3479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1" cap="none" spc="0">
              <a:ln w="0"/>
              <a:solidFill>
                <a:schemeClr val="tx1"/>
              </a:solidFill>
              <a:effectLst>
                <a:outerShdw blurRad="38100" dist="19050" dir="2700000" algn="tl" rotWithShape="0">
                  <a:schemeClr val="dk1">
                    <a:alpha val="40000"/>
                  </a:schemeClr>
                </a:outerShdw>
              </a:effectLst>
            </a:rPr>
            <a:t>Campaign_Analysis</a:t>
          </a:r>
        </a:p>
      </xdr:txBody>
    </xdr:sp>
    <xdr:clientData/>
  </xdr:twoCellAnchor>
  <xdr:twoCellAnchor>
    <xdr:from>
      <xdr:col>2</xdr:col>
      <xdr:colOff>56706</xdr:colOff>
      <xdr:row>22</xdr:row>
      <xdr:rowOff>131825</xdr:rowOff>
    </xdr:from>
    <xdr:to>
      <xdr:col>11</xdr:col>
      <xdr:colOff>24957</xdr:colOff>
      <xdr:row>39</xdr:row>
      <xdr:rowOff>87433</xdr:rowOff>
    </xdr:to>
    <xdr:sp macro="" textlink="">
      <xdr:nvSpPr>
        <xdr:cNvPr id="46" name="Rectangle: Rounded Corners 45">
          <a:extLst>
            <a:ext uri="{FF2B5EF4-FFF2-40B4-BE49-F238E27FC236}">
              <a16:creationId xmlns:a16="http://schemas.microsoft.com/office/drawing/2014/main" id="{D5F2A1C5-F134-CD72-1C8D-6C2893EC1484}"/>
            </a:ext>
          </a:extLst>
        </xdr:cNvPr>
        <xdr:cNvSpPr/>
      </xdr:nvSpPr>
      <xdr:spPr>
        <a:xfrm>
          <a:off x="2218881" y="4113275"/>
          <a:ext cx="5454651" cy="3032183"/>
        </a:xfrm>
        <a:prstGeom prst="roundRect">
          <a:avLst>
            <a:gd name="adj" fmla="val 4764"/>
          </a:avLst>
        </a:prstGeom>
        <a:solidFill>
          <a:schemeClr val="tx1">
            <a:lumMod val="85000"/>
            <a:lumOff val="15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11</xdr:col>
      <xdr:colOff>171006</xdr:colOff>
      <xdr:row>5</xdr:row>
      <xdr:rowOff>74675</xdr:rowOff>
    </xdr:from>
    <xdr:to>
      <xdr:col>20</xdr:col>
      <xdr:colOff>139257</xdr:colOff>
      <xdr:row>22</xdr:row>
      <xdr:rowOff>30283</xdr:rowOff>
    </xdr:to>
    <xdr:sp macro="" textlink="">
      <xdr:nvSpPr>
        <xdr:cNvPr id="48" name="Rectangle: Rounded Corners 47">
          <a:extLst>
            <a:ext uri="{FF2B5EF4-FFF2-40B4-BE49-F238E27FC236}">
              <a16:creationId xmlns:a16="http://schemas.microsoft.com/office/drawing/2014/main" id="{D71B3AA8-2B4F-36B8-E6A3-A1A3B89040AE}"/>
            </a:ext>
          </a:extLst>
        </xdr:cNvPr>
        <xdr:cNvSpPr/>
      </xdr:nvSpPr>
      <xdr:spPr>
        <a:xfrm>
          <a:off x="7860279" y="965324"/>
          <a:ext cx="5490277" cy="2983816"/>
        </a:xfrm>
        <a:prstGeom prst="roundRect">
          <a:avLst>
            <a:gd name="adj" fmla="val 4764"/>
          </a:avLst>
        </a:prstGeom>
        <a:solidFill>
          <a:schemeClr val="tx1">
            <a:lumMod val="85000"/>
            <a:lumOff val="15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11</xdr:col>
      <xdr:colOff>190056</xdr:colOff>
      <xdr:row>22</xdr:row>
      <xdr:rowOff>160400</xdr:rowOff>
    </xdr:from>
    <xdr:to>
      <xdr:col>20</xdr:col>
      <xdr:colOff>158307</xdr:colOff>
      <xdr:row>39</xdr:row>
      <xdr:rowOff>116008</xdr:rowOff>
    </xdr:to>
    <xdr:sp macro="" textlink="">
      <xdr:nvSpPr>
        <xdr:cNvPr id="49" name="Rectangle: Rounded Corners 48">
          <a:extLst>
            <a:ext uri="{FF2B5EF4-FFF2-40B4-BE49-F238E27FC236}">
              <a16:creationId xmlns:a16="http://schemas.microsoft.com/office/drawing/2014/main" id="{C47BBEF1-FC91-1E0B-B273-492E527AA86A}"/>
            </a:ext>
          </a:extLst>
        </xdr:cNvPr>
        <xdr:cNvSpPr/>
      </xdr:nvSpPr>
      <xdr:spPr>
        <a:xfrm>
          <a:off x="7838631" y="4141850"/>
          <a:ext cx="5454651" cy="3032183"/>
        </a:xfrm>
        <a:prstGeom prst="roundRect">
          <a:avLst>
            <a:gd name="adj" fmla="val 4764"/>
          </a:avLst>
        </a:prstGeom>
        <a:solidFill>
          <a:schemeClr val="tx1">
            <a:lumMod val="85000"/>
            <a:lumOff val="15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85726</xdr:colOff>
      <xdr:row>6</xdr:row>
      <xdr:rowOff>171450</xdr:rowOff>
    </xdr:from>
    <xdr:to>
      <xdr:col>8</xdr:col>
      <xdr:colOff>28576</xdr:colOff>
      <xdr:row>22</xdr:row>
      <xdr:rowOff>19050</xdr:rowOff>
    </xdr:to>
    <xdr:graphicFrame macro="">
      <xdr:nvGraphicFramePr>
        <xdr:cNvPr id="50" name="Chart 49">
          <a:extLst>
            <a:ext uri="{FF2B5EF4-FFF2-40B4-BE49-F238E27FC236}">
              <a16:creationId xmlns:a16="http://schemas.microsoft.com/office/drawing/2014/main" id="{80488FE6-AF86-42B6-A859-15BC677502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5</xdr:col>
      <xdr:colOff>437706</xdr:colOff>
      <xdr:row>5</xdr:row>
      <xdr:rowOff>131825</xdr:rowOff>
    </xdr:from>
    <xdr:to>
      <xdr:col>7</xdr:col>
      <xdr:colOff>238125</xdr:colOff>
      <xdr:row>7</xdr:row>
      <xdr:rowOff>115392</xdr:rowOff>
    </xdr:to>
    <xdr:sp macro="" textlink="">
      <xdr:nvSpPr>
        <xdr:cNvPr id="51" name="TextBox 50">
          <a:extLst>
            <a:ext uri="{FF2B5EF4-FFF2-40B4-BE49-F238E27FC236}">
              <a16:creationId xmlns:a16="http://schemas.microsoft.com/office/drawing/2014/main" id="{8ACB3B89-E9F9-4BB9-9B4C-813AACED0BC3}"/>
            </a:ext>
          </a:extLst>
        </xdr:cNvPr>
        <xdr:cNvSpPr txBox="1"/>
      </xdr:nvSpPr>
      <xdr:spPr>
        <a:xfrm>
          <a:off x="4428681" y="1036700"/>
          <a:ext cx="1019619" cy="3455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cap="none" spc="0" baseline="0">
              <a:ln w="0"/>
              <a:solidFill>
                <a:schemeClr val="bg2">
                  <a:lumMod val="95000"/>
                </a:schemeClr>
              </a:solidFill>
              <a:effectLst>
                <a:outerShdw blurRad="38100" dist="19050" dir="2700000" algn="tl" rotWithShape="0">
                  <a:schemeClr val="dk1">
                    <a:alpha val="40000"/>
                  </a:schemeClr>
                </a:outerShdw>
              </a:effectLst>
            </a:rPr>
            <a:t>FACEBOOK</a:t>
          </a:r>
          <a:endParaRPr lang="en-IN" sz="1400" b="1" cap="none" spc="0">
            <a:ln w="0"/>
            <a:solidFill>
              <a:schemeClr val="bg2">
                <a:lumMod val="95000"/>
              </a:schemeClr>
            </a:solidFill>
            <a:effectLst>
              <a:outerShdw blurRad="38100" dist="19050" dir="2700000" algn="tl" rotWithShape="0">
                <a:schemeClr val="dk1">
                  <a:alpha val="40000"/>
                </a:schemeClr>
              </a:outerShdw>
            </a:effectLst>
          </a:endParaRPr>
        </a:p>
      </xdr:txBody>
    </xdr:sp>
    <xdr:clientData/>
  </xdr:twoCellAnchor>
  <xdr:twoCellAnchor>
    <xdr:from>
      <xdr:col>11</xdr:col>
      <xdr:colOff>180531</xdr:colOff>
      <xdr:row>6</xdr:row>
      <xdr:rowOff>150875</xdr:rowOff>
    </xdr:from>
    <xdr:to>
      <xdr:col>17</xdr:col>
      <xdr:colOff>133350</xdr:colOff>
      <xdr:row>22</xdr:row>
      <xdr:rowOff>9525</xdr:rowOff>
    </xdr:to>
    <xdr:graphicFrame macro="">
      <xdr:nvGraphicFramePr>
        <xdr:cNvPr id="52" name="Chart 51">
          <a:extLst>
            <a:ext uri="{FF2B5EF4-FFF2-40B4-BE49-F238E27FC236}">
              <a16:creationId xmlns:a16="http://schemas.microsoft.com/office/drawing/2014/main" id="{F5FC9054-DA79-4A7E-9FF4-D333497266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14</xdr:col>
      <xdr:colOff>561642</xdr:colOff>
      <xdr:row>5</xdr:row>
      <xdr:rowOff>74675</xdr:rowOff>
    </xdr:from>
    <xdr:to>
      <xdr:col>16</xdr:col>
      <xdr:colOff>453625</xdr:colOff>
      <xdr:row>7</xdr:row>
      <xdr:rowOff>58242</xdr:rowOff>
    </xdr:to>
    <xdr:sp macro="" textlink="">
      <xdr:nvSpPr>
        <xdr:cNvPr id="53" name="TextBox 52">
          <a:extLst>
            <a:ext uri="{FF2B5EF4-FFF2-40B4-BE49-F238E27FC236}">
              <a16:creationId xmlns:a16="http://schemas.microsoft.com/office/drawing/2014/main" id="{DB3CB316-8E5B-4D2D-9C38-2B43AA86654B}"/>
            </a:ext>
          </a:extLst>
        </xdr:cNvPr>
        <xdr:cNvSpPr txBox="1"/>
      </xdr:nvSpPr>
      <xdr:spPr>
        <a:xfrm>
          <a:off x="10091590" y="965324"/>
          <a:ext cx="1119100" cy="3398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cap="none" spc="0" baseline="0">
              <a:ln w="0"/>
              <a:solidFill>
                <a:schemeClr val="bg2">
                  <a:lumMod val="95000"/>
                </a:schemeClr>
              </a:solidFill>
              <a:effectLst>
                <a:outerShdw blurRad="38100" dist="19050" dir="2700000" algn="tl" rotWithShape="0">
                  <a:schemeClr val="dk1">
                    <a:alpha val="40000"/>
                  </a:schemeClr>
                </a:outerShdw>
              </a:effectLst>
            </a:rPr>
            <a:t>INSTAGRAM</a:t>
          </a:r>
          <a:endParaRPr lang="en-IN" sz="1400" b="1" cap="none" spc="0">
            <a:ln w="0"/>
            <a:solidFill>
              <a:schemeClr val="bg2">
                <a:lumMod val="95000"/>
              </a:schemeClr>
            </a:solidFill>
            <a:effectLst>
              <a:outerShdw blurRad="38100" dist="19050" dir="2700000" algn="tl" rotWithShape="0">
                <a:schemeClr val="dk1">
                  <a:alpha val="40000"/>
                </a:schemeClr>
              </a:outerShdw>
            </a:effectLst>
          </a:endParaRPr>
        </a:p>
      </xdr:txBody>
    </xdr:sp>
    <xdr:clientData/>
  </xdr:twoCellAnchor>
  <xdr:twoCellAnchor>
    <xdr:from>
      <xdr:col>2</xdr:col>
      <xdr:colOff>28132</xdr:colOff>
      <xdr:row>24</xdr:row>
      <xdr:rowOff>65150</xdr:rowOff>
    </xdr:from>
    <xdr:to>
      <xdr:col>8</xdr:col>
      <xdr:colOff>9526</xdr:colOff>
      <xdr:row>39</xdr:row>
      <xdr:rowOff>93725</xdr:rowOff>
    </xdr:to>
    <xdr:graphicFrame macro="">
      <xdr:nvGraphicFramePr>
        <xdr:cNvPr id="55" name="Chart 54">
          <a:extLst>
            <a:ext uri="{FF2B5EF4-FFF2-40B4-BE49-F238E27FC236}">
              <a16:creationId xmlns:a16="http://schemas.microsoft.com/office/drawing/2014/main" id="{DCBBFD22-04B9-4C0C-9B93-FC7AC717D5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11</xdr:col>
      <xdr:colOff>171006</xdr:colOff>
      <xdr:row>24</xdr:row>
      <xdr:rowOff>84200</xdr:rowOff>
    </xdr:from>
    <xdr:to>
      <xdr:col>17</xdr:col>
      <xdr:colOff>114300</xdr:colOff>
      <xdr:row>39</xdr:row>
      <xdr:rowOff>112775</xdr:rowOff>
    </xdr:to>
    <xdr:graphicFrame macro="">
      <xdr:nvGraphicFramePr>
        <xdr:cNvPr id="56" name="Chart 55">
          <a:extLst>
            <a:ext uri="{FF2B5EF4-FFF2-40B4-BE49-F238E27FC236}">
              <a16:creationId xmlns:a16="http://schemas.microsoft.com/office/drawing/2014/main" id="{67F64039-257A-4E38-BE58-B9226840FA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5</xdr:col>
      <xdr:colOff>474638</xdr:colOff>
      <xdr:row>22</xdr:row>
      <xdr:rowOff>145436</xdr:rowOff>
    </xdr:from>
    <xdr:to>
      <xdr:col>7</xdr:col>
      <xdr:colOff>124992</xdr:colOff>
      <xdr:row>24</xdr:row>
      <xdr:rowOff>129004</xdr:rowOff>
    </xdr:to>
    <xdr:sp macro="" textlink="">
      <xdr:nvSpPr>
        <xdr:cNvPr id="57" name="TextBox 56">
          <a:extLst>
            <a:ext uri="{FF2B5EF4-FFF2-40B4-BE49-F238E27FC236}">
              <a16:creationId xmlns:a16="http://schemas.microsoft.com/office/drawing/2014/main" id="{5004780F-D3A2-4F82-A00C-E70A2C83FDBF}"/>
            </a:ext>
          </a:extLst>
        </xdr:cNvPr>
        <xdr:cNvSpPr txBox="1"/>
      </xdr:nvSpPr>
      <xdr:spPr>
        <a:xfrm>
          <a:off x="4463932" y="4230781"/>
          <a:ext cx="866993" cy="3549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cap="none" spc="0" baseline="0">
              <a:ln w="0"/>
              <a:solidFill>
                <a:schemeClr val="bg2">
                  <a:lumMod val="95000"/>
                </a:schemeClr>
              </a:solidFill>
              <a:effectLst>
                <a:outerShdw blurRad="38100" dist="19050" dir="2700000" algn="tl" rotWithShape="0">
                  <a:schemeClr val="dk1">
                    <a:alpha val="40000"/>
                  </a:schemeClr>
                </a:outerShdw>
              </a:effectLst>
            </a:rPr>
            <a:t>TWITTER</a:t>
          </a:r>
          <a:endParaRPr lang="en-IN" sz="1400" b="1" cap="none" spc="0">
            <a:ln w="0"/>
            <a:solidFill>
              <a:schemeClr val="bg2">
                <a:lumMod val="95000"/>
              </a:schemeClr>
            </a:solidFill>
            <a:effectLst>
              <a:outerShdw blurRad="38100" dist="19050" dir="2700000" algn="tl" rotWithShape="0">
                <a:schemeClr val="dk1">
                  <a:alpha val="40000"/>
                </a:schemeClr>
              </a:outerShdw>
            </a:effectLst>
          </a:endParaRPr>
        </a:p>
      </xdr:txBody>
    </xdr:sp>
    <xdr:clientData/>
  </xdr:twoCellAnchor>
  <xdr:twoCellAnchor>
    <xdr:from>
      <xdr:col>15</xdr:col>
      <xdr:colOff>141953</xdr:colOff>
      <xdr:row>22</xdr:row>
      <xdr:rowOff>179450</xdr:rowOff>
    </xdr:from>
    <xdr:to>
      <xdr:col>16</xdr:col>
      <xdr:colOff>494822</xdr:colOff>
      <xdr:row>24</xdr:row>
      <xdr:rowOff>163017</xdr:rowOff>
    </xdr:to>
    <xdr:sp macro="" textlink="">
      <xdr:nvSpPr>
        <xdr:cNvPr id="58" name="TextBox 57">
          <a:extLst>
            <a:ext uri="{FF2B5EF4-FFF2-40B4-BE49-F238E27FC236}">
              <a16:creationId xmlns:a16="http://schemas.microsoft.com/office/drawing/2014/main" id="{86E667B4-D4B9-4066-ADD0-E32D053FC38A}"/>
            </a:ext>
          </a:extLst>
        </xdr:cNvPr>
        <xdr:cNvSpPr txBox="1"/>
      </xdr:nvSpPr>
      <xdr:spPr>
        <a:xfrm>
          <a:off x="10228928" y="4160900"/>
          <a:ext cx="962469" cy="3455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cap="none" spc="0" baseline="0">
              <a:ln w="0"/>
              <a:solidFill>
                <a:schemeClr val="bg2">
                  <a:lumMod val="95000"/>
                </a:schemeClr>
              </a:solidFill>
              <a:effectLst>
                <a:outerShdw blurRad="38100" dist="19050" dir="2700000" algn="tl" rotWithShape="0">
                  <a:schemeClr val="dk1">
                    <a:alpha val="40000"/>
                  </a:schemeClr>
                </a:outerShdw>
              </a:effectLst>
            </a:rPr>
            <a:t>YOUTUBE</a:t>
          </a:r>
          <a:endParaRPr lang="en-IN" sz="1400" b="1" cap="none" spc="0">
            <a:ln w="0"/>
            <a:solidFill>
              <a:schemeClr val="bg2">
                <a:lumMod val="95000"/>
              </a:schemeClr>
            </a:solidFill>
            <a:effectLst>
              <a:outerShdw blurRad="38100" dist="19050" dir="2700000" algn="tl" rotWithShape="0">
                <a:schemeClr val="dk1">
                  <a:alpha val="40000"/>
                </a:schemeClr>
              </a:outerShdw>
            </a:effectLst>
          </a:endParaRPr>
        </a:p>
      </xdr:txBody>
    </xdr:sp>
    <xdr:clientData/>
  </xdr:twoCellAnchor>
  <xdr:twoCellAnchor>
    <xdr:from>
      <xdr:col>7</xdr:col>
      <xdr:colOff>366156</xdr:colOff>
      <xdr:row>5</xdr:row>
      <xdr:rowOff>138545</xdr:rowOff>
    </xdr:from>
    <xdr:to>
      <xdr:col>11</xdr:col>
      <xdr:colOff>31963</xdr:colOff>
      <xdr:row>22</xdr:row>
      <xdr:rowOff>76199</xdr:rowOff>
    </xdr:to>
    <xdr:sp macro="" textlink="">
      <xdr:nvSpPr>
        <xdr:cNvPr id="59" name="TextBox 58">
          <a:extLst>
            <a:ext uri="{FF2B5EF4-FFF2-40B4-BE49-F238E27FC236}">
              <a16:creationId xmlns:a16="http://schemas.microsoft.com/office/drawing/2014/main" id="{43B7ADBE-EA98-8D74-24C0-3F2C0BC0871F}"/>
            </a:ext>
          </a:extLst>
        </xdr:cNvPr>
        <xdr:cNvSpPr txBox="1"/>
      </xdr:nvSpPr>
      <xdr:spPr>
        <a:xfrm>
          <a:off x="5576331" y="1043420"/>
          <a:ext cx="2104207" cy="30142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200" b="1" u="sng">
              <a:solidFill>
                <a:schemeClr val="bg1"/>
              </a:solidFill>
            </a:rPr>
            <a:t>INSIGHT</a:t>
          </a:r>
        </a:p>
        <a:p>
          <a:pPr algn="ctr"/>
          <a:endParaRPr lang="en-IN" sz="1200" b="1" u="sng">
            <a:solidFill>
              <a:schemeClr val="bg1"/>
            </a:solidFill>
          </a:endParaRPr>
        </a:p>
        <a:p>
          <a:pPr algn="ctr"/>
          <a:r>
            <a:rPr lang="en-IN" sz="1200" b="1">
              <a:solidFill>
                <a:schemeClr val="bg1"/>
              </a:solidFill>
            </a:rPr>
            <a:t>Low Variance Cluster</a:t>
          </a:r>
          <a:r>
            <a:rPr lang="en-IN" sz="1200">
              <a:solidFill>
                <a:schemeClr val="bg1"/>
              </a:solidFill>
            </a:rPr>
            <a:t>: Most data points are concentrated in the lower-left quadrant, indicating </a:t>
          </a:r>
          <a:r>
            <a:rPr lang="en-IN" sz="1200">
              <a:solidFill>
                <a:schemeClr val="bg1"/>
              </a:solidFill>
              <a:latin typeface="+mn-lt"/>
              <a:ea typeface="+mn-ea"/>
              <a:cs typeface="+mn-cs"/>
            </a:rPr>
            <a:t>low</a:t>
          </a:r>
          <a:r>
            <a:rPr lang="en-IN" sz="1200">
              <a:solidFill>
                <a:schemeClr val="bg1"/>
              </a:solidFill>
            </a:rPr>
            <a:t> ad spend and relatively low engagement ROI.</a:t>
          </a:r>
        </a:p>
        <a:p>
          <a:pPr algn="ctr"/>
          <a:endParaRPr lang="en-IN" sz="1200">
            <a:solidFill>
              <a:schemeClr val="bg1"/>
            </a:solidFill>
          </a:endParaRPr>
        </a:p>
        <a:p>
          <a:pPr algn="ctr"/>
          <a:r>
            <a:rPr lang="en-IN" sz="1200" b="1">
              <a:solidFill>
                <a:schemeClr val="bg1"/>
              </a:solidFill>
            </a:rPr>
            <a:t>Mild Positive Trend</a:t>
          </a:r>
          <a:r>
            <a:rPr lang="en-IN" sz="1200">
              <a:solidFill>
                <a:schemeClr val="bg1"/>
              </a:solidFill>
            </a:rPr>
            <a:t>: The trendline shows a </a:t>
          </a:r>
          <a:r>
            <a:rPr lang="en-IN" sz="1200" b="1">
              <a:solidFill>
                <a:schemeClr val="bg1"/>
              </a:solidFill>
            </a:rPr>
            <a:t>slight upward slope</a:t>
          </a:r>
          <a:r>
            <a:rPr lang="en-IN" sz="1200">
              <a:solidFill>
                <a:schemeClr val="bg1"/>
              </a:solidFill>
            </a:rPr>
            <a:t>, suggesting a weak but positive correlation between ad spend and engagement ROI.</a:t>
          </a:r>
        </a:p>
      </xdr:txBody>
    </xdr:sp>
    <xdr:clientData/>
  </xdr:twoCellAnchor>
  <xdr:twoCellAnchor>
    <xdr:from>
      <xdr:col>16</xdr:col>
      <xdr:colOff>277091</xdr:colOff>
      <xdr:row>5</xdr:row>
      <xdr:rowOff>98796</xdr:rowOff>
    </xdr:from>
    <xdr:to>
      <xdr:col>20</xdr:col>
      <xdr:colOff>138544</xdr:colOff>
      <xdr:row>23</xdr:row>
      <xdr:rowOff>19791</xdr:rowOff>
    </xdr:to>
    <xdr:sp macro="" textlink="">
      <xdr:nvSpPr>
        <xdr:cNvPr id="60" name="TextBox 59">
          <a:extLst>
            <a:ext uri="{FF2B5EF4-FFF2-40B4-BE49-F238E27FC236}">
              <a16:creationId xmlns:a16="http://schemas.microsoft.com/office/drawing/2014/main" id="{71BBAC21-CC21-4A69-B5F7-5914BF68F4C4}"/>
            </a:ext>
          </a:extLst>
        </xdr:cNvPr>
        <xdr:cNvSpPr txBox="1"/>
      </xdr:nvSpPr>
      <xdr:spPr>
        <a:xfrm>
          <a:off x="11034156" y="989445"/>
          <a:ext cx="2315687" cy="31273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200" b="1" u="sng">
              <a:solidFill>
                <a:schemeClr val="bg1"/>
              </a:solidFill>
            </a:rPr>
            <a:t>INSIGHT</a:t>
          </a:r>
        </a:p>
        <a:p>
          <a:pPr algn="ctr"/>
          <a:endParaRPr lang="en-IN" sz="1200" b="1" u="sng">
            <a:solidFill>
              <a:schemeClr val="bg1"/>
            </a:solidFill>
          </a:endParaRPr>
        </a:p>
        <a:p>
          <a:pPr algn="ctr"/>
          <a:r>
            <a:rPr lang="en-IN" sz="1200" b="1">
              <a:solidFill>
                <a:schemeClr val="bg1"/>
              </a:solidFill>
            </a:rPr>
            <a:t>Strong Positive Correlation</a:t>
          </a:r>
          <a:r>
            <a:rPr lang="en-IN" sz="1200">
              <a:solidFill>
                <a:schemeClr val="bg1"/>
              </a:solidFill>
            </a:rPr>
            <a:t>: The scatter plot shows a </a:t>
          </a:r>
          <a:r>
            <a:rPr lang="en-IN" sz="1200" b="1">
              <a:solidFill>
                <a:schemeClr val="bg1"/>
              </a:solidFill>
            </a:rPr>
            <a:t>clear upward trend</a:t>
          </a:r>
          <a:r>
            <a:rPr lang="en-IN" sz="1200">
              <a:solidFill>
                <a:schemeClr val="bg1"/>
              </a:solidFill>
            </a:rPr>
            <a:t> with a steep trendline, suggesting that higher ad spend significantly correlates with higher engagement ROI.</a:t>
          </a:r>
        </a:p>
        <a:p>
          <a:pPr algn="ctr"/>
          <a:endParaRPr lang="en-IN" sz="1200">
            <a:solidFill>
              <a:schemeClr val="bg1"/>
            </a:solidFill>
            <a:latin typeface="+mn-lt"/>
            <a:ea typeface="+mn-ea"/>
            <a:cs typeface="+mn-cs"/>
          </a:endParaRPr>
        </a:p>
        <a:p>
          <a:pPr algn="ctr"/>
          <a:r>
            <a:rPr lang="en-IN" sz="1200" b="1">
              <a:solidFill>
                <a:schemeClr val="bg1"/>
              </a:solidFill>
            </a:rPr>
            <a:t>Higher ROI Outliers</a:t>
          </a:r>
          <a:r>
            <a:rPr lang="en-IN" sz="1200">
              <a:solidFill>
                <a:schemeClr val="bg1"/>
              </a:solidFill>
            </a:rPr>
            <a:t>: A few data points show very high engagement for high ad spends, indicating that Instagram may scale better with budget increases.</a:t>
          </a:r>
        </a:p>
      </xdr:txBody>
    </xdr:sp>
    <xdr:clientData/>
  </xdr:twoCellAnchor>
  <xdr:twoCellAnchor>
    <xdr:from>
      <xdr:col>7</xdr:col>
      <xdr:colOff>308932</xdr:colOff>
      <xdr:row>23</xdr:row>
      <xdr:rowOff>6392</xdr:rowOff>
    </xdr:from>
    <xdr:to>
      <xdr:col>11</xdr:col>
      <xdr:colOff>21943</xdr:colOff>
      <xdr:row>38</xdr:row>
      <xdr:rowOff>108857</xdr:rowOff>
    </xdr:to>
    <xdr:sp macro="" textlink="">
      <xdr:nvSpPr>
        <xdr:cNvPr id="61" name="TextBox 60">
          <a:extLst>
            <a:ext uri="{FF2B5EF4-FFF2-40B4-BE49-F238E27FC236}">
              <a16:creationId xmlns:a16="http://schemas.microsoft.com/office/drawing/2014/main" id="{FAD168E0-B8A8-4CCD-BEBF-AC55950E66A8}"/>
            </a:ext>
          </a:extLst>
        </xdr:cNvPr>
        <xdr:cNvSpPr txBox="1"/>
      </xdr:nvSpPr>
      <xdr:spPr>
        <a:xfrm>
          <a:off x="5543971" y="4103379"/>
          <a:ext cx="2167245" cy="27744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200" b="1" u="sng">
              <a:solidFill>
                <a:schemeClr val="bg1"/>
              </a:solidFill>
            </a:rPr>
            <a:t>INSIGHT</a:t>
          </a:r>
        </a:p>
        <a:p>
          <a:pPr algn="ctr"/>
          <a:endParaRPr lang="en-IN" sz="1200" b="1" u="sng">
            <a:solidFill>
              <a:schemeClr val="bg1"/>
            </a:solidFill>
          </a:endParaRPr>
        </a:p>
        <a:p>
          <a:pPr algn="ctr"/>
          <a:r>
            <a:rPr lang="en-IN" sz="1200" b="1">
              <a:solidFill>
                <a:schemeClr val="bg1"/>
              </a:solidFill>
            </a:rPr>
            <a:t>Tight Clustering at Low Spend</a:t>
          </a:r>
          <a:r>
            <a:rPr lang="en-IN" sz="1200">
              <a:solidFill>
                <a:schemeClr val="bg1"/>
              </a:solidFill>
            </a:rPr>
            <a:t>: Similar to Facebook, most activity is clustered at the lower end of both axes, implying limited budget allocation and modest ROI returns.</a:t>
          </a:r>
        </a:p>
        <a:p>
          <a:pPr algn="ctr"/>
          <a:endParaRPr lang="en-IN" sz="1200">
            <a:solidFill>
              <a:schemeClr val="bg1"/>
            </a:solidFill>
          </a:endParaRPr>
        </a:p>
        <a:p>
          <a:pPr algn="ctr"/>
          <a:r>
            <a:rPr lang="en-IN" sz="1200" b="1">
              <a:solidFill>
                <a:schemeClr val="bg1"/>
              </a:solidFill>
            </a:rPr>
            <a:t>Positive Correlation Present</a:t>
          </a:r>
          <a:r>
            <a:rPr lang="en-IN" sz="1200">
              <a:solidFill>
                <a:schemeClr val="bg1"/>
              </a:solidFill>
            </a:rPr>
            <a:t>: The upward trendline suggests a </a:t>
          </a:r>
          <a:r>
            <a:rPr lang="en-IN" sz="1200" b="1">
              <a:solidFill>
                <a:schemeClr val="bg1"/>
              </a:solidFill>
            </a:rPr>
            <a:t>moderate positive correlation</a:t>
          </a:r>
          <a:r>
            <a:rPr lang="en-IN" sz="1200">
              <a:solidFill>
                <a:schemeClr val="bg1"/>
              </a:solidFill>
            </a:rPr>
            <a:t> between ad spend and engagement ROI, though less steep than Instagram.</a:t>
          </a:r>
        </a:p>
      </xdr:txBody>
    </xdr:sp>
    <xdr:clientData/>
  </xdr:twoCellAnchor>
  <xdr:twoCellAnchor>
    <xdr:from>
      <xdr:col>16</xdr:col>
      <xdr:colOff>446241</xdr:colOff>
      <xdr:row>23</xdr:row>
      <xdr:rowOff>74552</xdr:rowOff>
    </xdr:from>
    <xdr:to>
      <xdr:col>20</xdr:col>
      <xdr:colOff>159252</xdr:colOff>
      <xdr:row>38</xdr:row>
      <xdr:rowOff>177017</xdr:rowOff>
    </xdr:to>
    <xdr:sp macro="" textlink="">
      <xdr:nvSpPr>
        <xdr:cNvPr id="62" name="TextBox 61">
          <a:extLst>
            <a:ext uri="{FF2B5EF4-FFF2-40B4-BE49-F238E27FC236}">
              <a16:creationId xmlns:a16="http://schemas.microsoft.com/office/drawing/2014/main" id="{53406D94-9E23-445A-9663-2B5A34FC9144}"/>
            </a:ext>
          </a:extLst>
        </xdr:cNvPr>
        <xdr:cNvSpPr txBox="1"/>
      </xdr:nvSpPr>
      <xdr:spPr>
        <a:xfrm>
          <a:off x="11203306" y="4171539"/>
          <a:ext cx="2167245" cy="27744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200" b="1" u="sng">
              <a:solidFill>
                <a:schemeClr val="bg1"/>
              </a:solidFill>
            </a:rPr>
            <a:t>INSIGHT</a:t>
          </a:r>
        </a:p>
        <a:p>
          <a:pPr algn="ctr"/>
          <a:endParaRPr lang="en-IN" sz="1200" b="1" u="sng">
            <a:solidFill>
              <a:schemeClr val="bg1"/>
            </a:solidFill>
          </a:endParaRPr>
        </a:p>
        <a:p>
          <a:pPr algn="ctr"/>
          <a:r>
            <a:rPr lang="en-IN" sz="1200" b="1">
              <a:solidFill>
                <a:schemeClr val="bg1"/>
              </a:solidFill>
            </a:rPr>
            <a:t>Wide Spread of ROI</a:t>
          </a:r>
          <a:r>
            <a:rPr lang="en-IN" sz="1200">
              <a:solidFill>
                <a:schemeClr val="bg1"/>
              </a:solidFill>
            </a:rPr>
            <a:t>: YouTube shows a more </a:t>
          </a:r>
          <a:r>
            <a:rPr lang="en-IN" sz="1200" b="1">
              <a:solidFill>
                <a:schemeClr val="bg1"/>
              </a:solidFill>
            </a:rPr>
            <a:t>dispersed spread</a:t>
          </a:r>
          <a:r>
            <a:rPr lang="en-IN" sz="1200">
              <a:solidFill>
                <a:schemeClr val="bg1"/>
              </a:solidFill>
            </a:rPr>
            <a:t>, with ROI values varying significantly even for similar ad spend levels.</a:t>
          </a:r>
        </a:p>
        <a:p>
          <a:pPr algn="ctr"/>
          <a:endParaRPr lang="en-IN" sz="1200">
            <a:solidFill>
              <a:schemeClr val="bg1"/>
            </a:solidFill>
          </a:endParaRPr>
        </a:p>
        <a:p>
          <a:pPr algn="ctr"/>
          <a:r>
            <a:rPr lang="en-IN" sz="1200" b="1">
              <a:solidFill>
                <a:schemeClr val="bg1"/>
              </a:solidFill>
            </a:rPr>
            <a:t>Weak but Visible Trend</a:t>
          </a:r>
          <a:r>
            <a:rPr lang="en-IN" sz="1200">
              <a:solidFill>
                <a:schemeClr val="bg1"/>
              </a:solidFill>
            </a:rPr>
            <a:t>: There’s a </a:t>
          </a:r>
          <a:r>
            <a:rPr lang="en-IN" sz="1200" b="1">
              <a:solidFill>
                <a:schemeClr val="bg1"/>
              </a:solidFill>
            </a:rPr>
            <a:t>slight positive trend</a:t>
          </a:r>
          <a:r>
            <a:rPr lang="en-IN" sz="1200">
              <a:solidFill>
                <a:schemeClr val="bg1"/>
              </a:solidFill>
            </a:rPr>
            <a:t>, but the correlation is weaker compared to Instagram -</a:t>
          </a:r>
          <a:r>
            <a:rPr lang="en-IN" sz="1200" baseline="0">
              <a:solidFill>
                <a:schemeClr val="bg1"/>
              </a:solidFill>
            </a:rPr>
            <a:t> </a:t>
          </a:r>
          <a:r>
            <a:rPr lang="en-IN" sz="1200">
              <a:solidFill>
                <a:schemeClr val="bg1"/>
              </a:solidFill>
            </a:rPr>
            <a:t> indicating inconsistent ROI scaling with spend.</a:t>
          </a:r>
        </a:p>
      </xdr:txBody>
    </xdr:sp>
    <xdr:clientData/>
  </xdr:twoCellAnchor>
  <xdr:twoCellAnchor>
    <xdr:from>
      <xdr:col>0</xdr:col>
      <xdr:colOff>225136</xdr:colOff>
      <xdr:row>23</xdr:row>
      <xdr:rowOff>53537</xdr:rowOff>
    </xdr:from>
    <xdr:to>
      <xdr:col>0</xdr:col>
      <xdr:colOff>1801288</xdr:colOff>
      <xdr:row>26</xdr:row>
      <xdr:rowOff>93685</xdr:rowOff>
    </xdr:to>
    <xdr:sp macro="" textlink="">
      <xdr:nvSpPr>
        <xdr:cNvPr id="11" name="Rectangle: Rounded Corners 10">
          <a:extLst>
            <a:ext uri="{FF2B5EF4-FFF2-40B4-BE49-F238E27FC236}">
              <a16:creationId xmlns:a16="http://schemas.microsoft.com/office/drawing/2014/main" id="{D0838E8B-BA3B-44BD-A006-430231EEAE31}"/>
            </a:ext>
          </a:extLst>
        </xdr:cNvPr>
        <xdr:cNvSpPr/>
      </xdr:nvSpPr>
      <xdr:spPr>
        <a:xfrm>
          <a:off x="225136" y="4215962"/>
          <a:ext cx="1576152" cy="583073"/>
        </a:xfrm>
        <a:prstGeom prst="roundRect">
          <a:avLst/>
        </a:prstGeom>
        <a:solidFill>
          <a:srgbClr val="CD2C58"/>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225136</xdr:colOff>
      <xdr:row>23</xdr:row>
      <xdr:rowOff>161156</xdr:rowOff>
    </xdr:from>
    <xdr:to>
      <xdr:col>1</xdr:col>
      <xdr:colOff>23205</xdr:colOff>
      <xdr:row>25</xdr:row>
      <xdr:rowOff>149066</xdr:rowOff>
    </xdr:to>
    <xdr:sp macro="" textlink="">
      <xdr:nvSpPr>
        <xdr:cNvPr id="12" name="TextBox 11">
          <a:hlinkClick xmlns:r="http://schemas.openxmlformats.org/officeDocument/2006/relationships" r:id="rId12"/>
          <a:extLst>
            <a:ext uri="{FF2B5EF4-FFF2-40B4-BE49-F238E27FC236}">
              <a16:creationId xmlns:a16="http://schemas.microsoft.com/office/drawing/2014/main" id="{CAF675EC-5B55-4627-BE38-B04D83FCD6A0}"/>
            </a:ext>
          </a:extLst>
        </xdr:cNvPr>
        <xdr:cNvSpPr txBox="1"/>
      </xdr:nvSpPr>
      <xdr:spPr>
        <a:xfrm>
          <a:off x="225136" y="4323581"/>
          <a:ext cx="1645919" cy="3498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1" cap="none" spc="0">
              <a:ln w="0"/>
              <a:solidFill>
                <a:schemeClr val="tx1"/>
              </a:solidFill>
              <a:effectLst>
                <a:outerShdw blurRad="38100" dist="19050" dir="2700000" algn="tl" rotWithShape="0">
                  <a:schemeClr val="dk1">
                    <a:alpha val="40000"/>
                  </a:schemeClr>
                </a:outerShdw>
              </a:effectLst>
            </a:rPr>
            <a:t>ROI_Analysis</a:t>
          </a:r>
        </a:p>
      </xdr:txBody>
    </xdr:sp>
    <xdr:clientData/>
  </xdr:twoCellAnchor>
  <xdr:twoCellAnchor>
    <xdr:from>
      <xdr:col>20</xdr:col>
      <xdr:colOff>412554</xdr:colOff>
      <xdr:row>5</xdr:row>
      <xdr:rowOff>105244</xdr:rowOff>
    </xdr:from>
    <xdr:to>
      <xdr:col>23</xdr:col>
      <xdr:colOff>526677</xdr:colOff>
      <xdr:row>7</xdr:row>
      <xdr:rowOff>88811</xdr:rowOff>
    </xdr:to>
    <xdr:sp macro="" textlink="">
      <xdr:nvSpPr>
        <xdr:cNvPr id="13" name="TextBox 12">
          <a:extLst>
            <a:ext uri="{FF2B5EF4-FFF2-40B4-BE49-F238E27FC236}">
              <a16:creationId xmlns:a16="http://schemas.microsoft.com/office/drawing/2014/main" id="{3D96C08D-C554-4C38-A9B4-86B210D93085}"/>
            </a:ext>
          </a:extLst>
        </xdr:cNvPr>
        <xdr:cNvSpPr txBox="1"/>
      </xdr:nvSpPr>
      <xdr:spPr>
        <a:xfrm>
          <a:off x="13547529" y="1010119"/>
          <a:ext cx="1942923" cy="3455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800" b="1" u="sng" cap="none" spc="0" baseline="0">
              <a:ln w="0"/>
              <a:solidFill>
                <a:schemeClr val="bg2">
                  <a:lumMod val="95000"/>
                </a:schemeClr>
              </a:solidFill>
              <a:effectLst>
                <a:outerShdw blurRad="38100" dist="19050" dir="2700000" algn="tl" rotWithShape="0">
                  <a:schemeClr val="dk1">
                    <a:alpha val="40000"/>
                  </a:schemeClr>
                </a:outerShdw>
              </a:effectLst>
            </a:rPr>
            <a:t>KEY FINDINGS</a:t>
          </a:r>
          <a:endParaRPr lang="en-IN" sz="1800" b="1" u="sng" cap="none" spc="0">
            <a:ln w="0"/>
            <a:solidFill>
              <a:schemeClr val="bg2">
                <a:lumMod val="95000"/>
              </a:schemeClr>
            </a:solidFill>
            <a:effectLst>
              <a:outerShdw blurRad="38100" dist="19050" dir="2700000" algn="tl" rotWithShape="0">
                <a:schemeClr val="dk1">
                  <a:alpha val="40000"/>
                </a:schemeClr>
              </a:outerShdw>
            </a:effectLst>
          </a:endParaRPr>
        </a:p>
      </xdr:txBody>
    </xdr:sp>
    <xdr:clientData/>
  </xdr:twoCellAnchor>
  <xdr:twoCellAnchor>
    <xdr:from>
      <xdr:col>20</xdr:col>
      <xdr:colOff>412554</xdr:colOff>
      <xdr:row>8</xdr:row>
      <xdr:rowOff>469</xdr:rowOff>
    </xdr:from>
    <xdr:to>
      <xdr:col>23</xdr:col>
      <xdr:colOff>571500</xdr:colOff>
      <xdr:row>36</xdr:row>
      <xdr:rowOff>18163</xdr:rowOff>
    </xdr:to>
    <xdr:sp macro="" textlink="">
      <xdr:nvSpPr>
        <xdr:cNvPr id="14" name="TextBox 13">
          <a:extLst>
            <a:ext uri="{FF2B5EF4-FFF2-40B4-BE49-F238E27FC236}">
              <a16:creationId xmlns:a16="http://schemas.microsoft.com/office/drawing/2014/main" id="{4289AB13-8F80-449D-904B-1CADC8181DD8}"/>
            </a:ext>
          </a:extLst>
        </xdr:cNvPr>
        <xdr:cNvSpPr txBox="1"/>
      </xdr:nvSpPr>
      <xdr:spPr>
        <a:xfrm>
          <a:off x="13547529" y="1448269"/>
          <a:ext cx="1987746" cy="50849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285750" indent="-285750" algn="l">
            <a:buFont typeface="Wingdings" panose="05000000000000000000" pitchFamily="2" charset="2"/>
            <a:buChar char="ü"/>
          </a:pPr>
          <a:r>
            <a:rPr lang="en-IN" sz="1400" b="0" u="none">
              <a:solidFill>
                <a:schemeClr val="bg1"/>
              </a:solidFill>
            </a:rPr>
            <a:t>Engagement rises with ad spend up to a point, then plateaus, showing diminishing returns.</a:t>
          </a:r>
        </a:p>
        <a:p>
          <a:pPr marL="285750" indent="-285750" algn="l">
            <a:buFont typeface="Wingdings" panose="05000000000000000000" pitchFamily="2" charset="2"/>
            <a:buChar char="ü"/>
          </a:pPr>
          <a:endParaRPr lang="en-IN" sz="1400" b="0" u="none">
            <a:solidFill>
              <a:schemeClr val="bg1"/>
            </a:solidFill>
          </a:endParaRPr>
        </a:p>
        <a:p>
          <a:pPr marL="285750" indent="-285750" algn="l">
            <a:buFont typeface="Wingdings" panose="05000000000000000000" pitchFamily="2" charset="2"/>
            <a:buChar char="ü"/>
          </a:pPr>
          <a:r>
            <a:rPr lang="en-IN" sz="1400" b="0" u="none">
              <a:solidFill>
                <a:schemeClr val="bg1"/>
              </a:solidFill>
            </a:rPr>
            <a:t>YouTube and Instagram dominate the high-ROI zone, while Facebook trails in efficiency.</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4</xdr:col>
      <xdr:colOff>364902</xdr:colOff>
      <xdr:row>156</xdr:row>
      <xdr:rowOff>0</xdr:rowOff>
    </xdr:from>
    <xdr:to>
      <xdr:col>8</xdr:col>
      <xdr:colOff>654676</xdr:colOff>
      <xdr:row>171</xdr:row>
      <xdr:rowOff>6439</xdr:rowOff>
    </xdr:to>
    <xdr:graphicFrame macro="">
      <xdr:nvGraphicFramePr>
        <xdr:cNvPr id="33" name="Chart 32">
          <a:extLst>
            <a:ext uri="{FF2B5EF4-FFF2-40B4-BE49-F238E27FC236}">
              <a16:creationId xmlns:a16="http://schemas.microsoft.com/office/drawing/2014/main" id="{A7D26042-2710-29C0-FAFE-C9B66E4AAE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676140</xdr:colOff>
      <xdr:row>163</xdr:row>
      <xdr:rowOff>176011</xdr:rowOff>
    </xdr:from>
    <xdr:to>
      <xdr:col>15</xdr:col>
      <xdr:colOff>21464</xdr:colOff>
      <xdr:row>179</xdr:row>
      <xdr:rowOff>0</xdr:rowOff>
    </xdr:to>
    <xdr:graphicFrame macro="">
      <xdr:nvGraphicFramePr>
        <xdr:cNvPr id="34" name="Chart 33">
          <a:extLst>
            <a:ext uri="{FF2B5EF4-FFF2-40B4-BE49-F238E27FC236}">
              <a16:creationId xmlns:a16="http://schemas.microsoft.com/office/drawing/2014/main" id="{0A648F9C-FBC3-E56A-2EA1-D4185494CF0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14</xdr:col>
      <xdr:colOff>360823</xdr:colOff>
      <xdr:row>166</xdr:row>
      <xdr:rowOff>123744</xdr:rowOff>
    </xdr:from>
    <xdr:to>
      <xdr:col>15</xdr:col>
      <xdr:colOff>676356</xdr:colOff>
      <xdr:row>172</xdr:row>
      <xdr:rowOff>0</xdr:rowOff>
    </xdr:to>
    <mc:AlternateContent xmlns:mc="http://schemas.openxmlformats.org/markup-compatibility/2006" xmlns:a14="http://schemas.microsoft.com/office/drawing/2010/main">
      <mc:Choice Requires="a14">
        <xdr:graphicFrame macro="">
          <xdr:nvGraphicFramePr>
            <xdr:cNvPr id="35" name="Platform 1">
              <a:extLst>
                <a:ext uri="{FF2B5EF4-FFF2-40B4-BE49-F238E27FC236}">
                  <a16:creationId xmlns:a16="http://schemas.microsoft.com/office/drawing/2014/main" id="{457B2F63-4E92-5769-3235-F0AE2DDB235E}"/>
                </a:ext>
              </a:extLst>
            </xdr:cNvPr>
            <xdr:cNvGraphicFramePr/>
          </xdr:nvGraphicFramePr>
          <xdr:xfrm>
            <a:off x="0" y="0"/>
            <a:ext cx="0" cy="0"/>
          </xdr:xfrm>
          <a:graphic>
            <a:graphicData uri="http://schemas.microsoft.com/office/drawing/2010/slicer">
              <sle:slicer xmlns:sle="http://schemas.microsoft.com/office/drawing/2010/slicer" name="Platform 1"/>
            </a:graphicData>
          </a:graphic>
        </xdr:graphicFrame>
      </mc:Choice>
      <mc:Fallback xmlns="">
        <xdr:sp macro="" textlink="">
          <xdr:nvSpPr>
            <xdr:cNvPr id="0" name=""/>
            <xdr:cNvSpPr>
              <a:spLocks noTextEdit="1"/>
            </xdr:cNvSpPr>
          </xdr:nvSpPr>
          <xdr:spPr>
            <a:xfrm>
              <a:off x="16223302" y="30957913"/>
              <a:ext cx="1828800" cy="9709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360823</xdr:colOff>
      <xdr:row>158</xdr:row>
      <xdr:rowOff>87336</xdr:rowOff>
    </xdr:from>
    <xdr:to>
      <xdr:col>15</xdr:col>
      <xdr:colOff>676356</xdr:colOff>
      <xdr:row>165</xdr:row>
      <xdr:rowOff>1</xdr:rowOff>
    </xdr:to>
    <mc:AlternateContent xmlns:mc="http://schemas.openxmlformats.org/markup-compatibility/2006" xmlns:a14="http://schemas.microsoft.com/office/drawing/2010/main">
      <mc:Choice Requires="a14">
        <xdr:graphicFrame macro="">
          <xdr:nvGraphicFramePr>
            <xdr:cNvPr id="36" name="Content Type 1">
              <a:extLst>
                <a:ext uri="{FF2B5EF4-FFF2-40B4-BE49-F238E27FC236}">
                  <a16:creationId xmlns:a16="http://schemas.microsoft.com/office/drawing/2014/main" id="{1D6E925A-0889-3A93-F753-B986D8D3729A}"/>
                </a:ext>
              </a:extLst>
            </xdr:cNvPr>
            <xdr:cNvGraphicFramePr/>
          </xdr:nvGraphicFramePr>
          <xdr:xfrm>
            <a:off x="0" y="0"/>
            <a:ext cx="0" cy="0"/>
          </xdr:xfrm>
          <a:graphic>
            <a:graphicData uri="http://schemas.microsoft.com/office/drawing/2010/slicer">
              <sle:slicer xmlns:sle="http://schemas.microsoft.com/office/drawing/2010/slicer" name="Content Type 1"/>
            </a:graphicData>
          </a:graphic>
        </xdr:graphicFrame>
      </mc:Choice>
      <mc:Fallback xmlns="">
        <xdr:sp macro="" textlink="">
          <xdr:nvSpPr>
            <xdr:cNvPr id="0" name=""/>
            <xdr:cNvSpPr>
              <a:spLocks noTextEdit="1"/>
            </xdr:cNvSpPr>
          </xdr:nvSpPr>
          <xdr:spPr>
            <a:xfrm>
              <a:off x="16223302" y="29461899"/>
              <a:ext cx="1828800" cy="11898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1223492</xdr:colOff>
      <xdr:row>176</xdr:row>
      <xdr:rowOff>34344</xdr:rowOff>
    </xdr:from>
    <xdr:to>
      <xdr:col>7</xdr:col>
      <xdr:colOff>826394</xdr:colOff>
      <xdr:row>191</xdr:row>
      <xdr:rowOff>40783</xdr:rowOff>
    </xdr:to>
    <xdr:graphicFrame macro="">
      <xdr:nvGraphicFramePr>
        <xdr:cNvPr id="38" name="Chart 37">
          <a:extLst>
            <a:ext uri="{FF2B5EF4-FFF2-40B4-BE49-F238E27FC236}">
              <a16:creationId xmlns:a16="http://schemas.microsoft.com/office/drawing/2014/main" id="{D9593083-7AB1-D114-BC2D-A1A7F850020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676140</xdr:colOff>
      <xdr:row>209</xdr:row>
      <xdr:rowOff>98739</xdr:rowOff>
    </xdr:from>
    <xdr:to>
      <xdr:col>10</xdr:col>
      <xdr:colOff>933718</xdr:colOff>
      <xdr:row>221</xdr:row>
      <xdr:rowOff>118056</xdr:rowOff>
    </xdr:to>
    <xdr:graphicFrame macro="">
      <xdr:nvGraphicFramePr>
        <xdr:cNvPr id="4" name="Chart 3">
          <a:extLst>
            <a:ext uri="{FF2B5EF4-FFF2-40B4-BE49-F238E27FC236}">
              <a16:creationId xmlns:a16="http://schemas.microsoft.com/office/drawing/2014/main" id="{13C7A5BB-4853-9DAC-FD48-EF95F8AA26C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107323</xdr:colOff>
      <xdr:row>222</xdr:row>
      <xdr:rowOff>2147</xdr:rowOff>
    </xdr:from>
    <xdr:to>
      <xdr:col>9</xdr:col>
      <xdr:colOff>193183</xdr:colOff>
      <xdr:row>237</xdr:row>
      <xdr:rowOff>8586</xdr:rowOff>
    </xdr:to>
    <xdr:graphicFrame macro="">
      <xdr:nvGraphicFramePr>
        <xdr:cNvPr id="5" name="Chart 4">
          <a:extLst>
            <a:ext uri="{FF2B5EF4-FFF2-40B4-BE49-F238E27FC236}">
              <a16:creationId xmlns:a16="http://schemas.microsoft.com/office/drawing/2014/main" id="{8AC3DE17-A639-DA6A-06C2-2523256D9B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461493</xdr:colOff>
      <xdr:row>237</xdr:row>
      <xdr:rowOff>2147</xdr:rowOff>
    </xdr:from>
    <xdr:to>
      <xdr:col>13</xdr:col>
      <xdr:colOff>118056</xdr:colOff>
      <xdr:row>252</xdr:row>
      <xdr:rowOff>8586</xdr:rowOff>
    </xdr:to>
    <xdr:graphicFrame macro="">
      <xdr:nvGraphicFramePr>
        <xdr:cNvPr id="7" name="Chart 6">
          <a:extLst>
            <a:ext uri="{FF2B5EF4-FFF2-40B4-BE49-F238E27FC236}">
              <a16:creationId xmlns:a16="http://schemas.microsoft.com/office/drawing/2014/main" id="{987091FD-7B7A-AA52-2816-35CEFDCB29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407831</xdr:colOff>
      <xdr:row>237</xdr:row>
      <xdr:rowOff>2147</xdr:rowOff>
    </xdr:from>
    <xdr:to>
      <xdr:col>8</xdr:col>
      <xdr:colOff>450761</xdr:colOff>
      <xdr:row>252</xdr:row>
      <xdr:rowOff>8586</xdr:rowOff>
    </xdr:to>
    <xdr:graphicFrame macro="">
      <xdr:nvGraphicFramePr>
        <xdr:cNvPr id="8" name="Chart 7">
          <a:extLst>
            <a:ext uri="{FF2B5EF4-FFF2-40B4-BE49-F238E27FC236}">
              <a16:creationId xmlns:a16="http://schemas.microsoft.com/office/drawing/2014/main" id="{F78D7FB3-AE34-259D-205E-BB79625F76A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13</xdr:col>
      <xdr:colOff>1097817</xdr:colOff>
      <xdr:row>231</xdr:row>
      <xdr:rowOff>80709</xdr:rowOff>
    </xdr:from>
    <xdr:to>
      <xdr:col>15</xdr:col>
      <xdr:colOff>313709</xdr:colOff>
      <xdr:row>236</xdr:row>
      <xdr:rowOff>42930</xdr:rowOff>
    </xdr:to>
    <mc:AlternateContent xmlns:mc="http://schemas.openxmlformats.org/markup-compatibility/2006" xmlns:a14="http://schemas.microsoft.com/office/drawing/2010/main">
      <mc:Choice Requires="a14">
        <xdr:graphicFrame macro="">
          <xdr:nvGraphicFramePr>
            <xdr:cNvPr id="9" name="Platform 5">
              <a:extLst>
                <a:ext uri="{FF2B5EF4-FFF2-40B4-BE49-F238E27FC236}">
                  <a16:creationId xmlns:a16="http://schemas.microsoft.com/office/drawing/2014/main" id="{AD61B758-FA87-BEA8-E84C-3EC675959030}"/>
                </a:ext>
              </a:extLst>
            </xdr:cNvPr>
            <xdr:cNvGraphicFramePr/>
          </xdr:nvGraphicFramePr>
          <xdr:xfrm>
            <a:off x="0" y="0"/>
            <a:ext cx="0" cy="0"/>
          </xdr:xfrm>
          <a:graphic>
            <a:graphicData uri="http://schemas.microsoft.com/office/drawing/2010/slicer">
              <sle:slicer xmlns:sle="http://schemas.microsoft.com/office/drawing/2010/slicer" name="Platform 5"/>
            </a:graphicData>
          </a:graphic>
        </xdr:graphicFrame>
      </mc:Choice>
      <mc:Fallback xmlns="">
        <xdr:sp macro="" textlink="">
          <xdr:nvSpPr>
            <xdr:cNvPr id="0" name=""/>
            <xdr:cNvSpPr>
              <a:spLocks noTextEdit="1"/>
            </xdr:cNvSpPr>
          </xdr:nvSpPr>
          <xdr:spPr>
            <a:xfrm>
              <a:off x="16090972" y="42774174"/>
              <a:ext cx="1828800" cy="87447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633426</xdr:colOff>
      <xdr:row>227</xdr:row>
      <xdr:rowOff>56346</xdr:rowOff>
    </xdr:from>
    <xdr:to>
      <xdr:col>12</xdr:col>
      <xdr:colOff>948958</xdr:colOff>
      <xdr:row>238</xdr:row>
      <xdr:rowOff>10732</xdr:rowOff>
    </xdr:to>
    <mc:AlternateContent xmlns:mc="http://schemas.openxmlformats.org/markup-compatibility/2006" xmlns:a14="http://schemas.microsoft.com/office/drawing/2010/main">
      <mc:Choice Requires="a14">
        <xdr:graphicFrame macro="">
          <xdr:nvGraphicFramePr>
            <xdr:cNvPr id="10" name="Month 1">
              <a:extLst>
                <a:ext uri="{FF2B5EF4-FFF2-40B4-BE49-F238E27FC236}">
                  <a16:creationId xmlns:a16="http://schemas.microsoft.com/office/drawing/2014/main" id="{B875188F-CFD9-0ABF-5BD8-AA7C94654CCE}"/>
                </a:ext>
              </a:extLst>
            </xdr:cNvPr>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mlns="">
        <xdr:sp macro="" textlink="">
          <xdr:nvSpPr>
            <xdr:cNvPr id="0" name=""/>
            <xdr:cNvSpPr>
              <a:spLocks noTextEdit="1"/>
            </xdr:cNvSpPr>
          </xdr:nvSpPr>
          <xdr:spPr>
            <a:xfrm>
              <a:off x="13920130" y="42020008"/>
              <a:ext cx="1828800" cy="196134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748584</xdr:colOff>
      <xdr:row>223</xdr:row>
      <xdr:rowOff>85645</xdr:rowOff>
    </xdr:from>
    <xdr:to>
      <xdr:col>12</xdr:col>
      <xdr:colOff>1064116</xdr:colOff>
      <xdr:row>226</xdr:row>
      <xdr:rowOff>150255</xdr:rowOff>
    </xdr:to>
    <mc:AlternateContent xmlns:mc="http://schemas.openxmlformats.org/markup-compatibility/2006" xmlns:a14="http://schemas.microsoft.com/office/drawing/2010/main">
      <mc:Choice Requires="a14">
        <xdr:graphicFrame macro="">
          <xdr:nvGraphicFramePr>
            <xdr:cNvPr id="11" name="Year 1">
              <a:extLst>
                <a:ext uri="{FF2B5EF4-FFF2-40B4-BE49-F238E27FC236}">
                  <a16:creationId xmlns:a16="http://schemas.microsoft.com/office/drawing/2014/main" id="{920F0A89-F2FB-C26D-6878-82C5FF8EC9DC}"/>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14035288" y="41319504"/>
              <a:ext cx="1828800" cy="61196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1121320</xdr:colOff>
      <xdr:row>223</xdr:row>
      <xdr:rowOff>157874</xdr:rowOff>
    </xdr:from>
    <xdr:to>
      <xdr:col>15</xdr:col>
      <xdr:colOff>314352</xdr:colOff>
      <xdr:row>230</xdr:row>
      <xdr:rowOff>53663</xdr:rowOff>
    </xdr:to>
    <mc:AlternateContent xmlns:mc="http://schemas.openxmlformats.org/markup-compatibility/2006" xmlns:a14="http://schemas.microsoft.com/office/drawing/2010/main">
      <mc:Choice Requires="a14">
        <xdr:graphicFrame macro="">
          <xdr:nvGraphicFramePr>
            <xdr:cNvPr id="12" name="Content Type 4">
              <a:extLst>
                <a:ext uri="{FF2B5EF4-FFF2-40B4-BE49-F238E27FC236}">
                  <a16:creationId xmlns:a16="http://schemas.microsoft.com/office/drawing/2014/main" id="{454FF1AE-9ED8-3D33-2830-CD75C2020C3D}"/>
                </a:ext>
              </a:extLst>
            </xdr:cNvPr>
            <xdr:cNvGraphicFramePr/>
          </xdr:nvGraphicFramePr>
          <xdr:xfrm>
            <a:off x="0" y="0"/>
            <a:ext cx="0" cy="0"/>
          </xdr:xfrm>
          <a:graphic>
            <a:graphicData uri="http://schemas.microsoft.com/office/drawing/2010/slicer">
              <sle:slicer xmlns:sle="http://schemas.microsoft.com/office/drawing/2010/slicer" name="Content Type 4"/>
            </a:graphicData>
          </a:graphic>
        </xdr:graphicFrame>
      </mc:Choice>
      <mc:Fallback xmlns="">
        <xdr:sp macro="" textlink="">
          <xdr:nvSpPr>
            <xdr:cNvPr id="0" name=""/>
            <xdr:cNvSpPr>
              <a:spLocks noTextEdit="1"/>
            </xdr:cNvSpPr>
          </xdr:nvSpPr>
          <xdr:spPr>
            <a:xfrm>
              <a:off x="16114475" y="41391733"/>
              <a:ext cx="1828800" cy="117294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450760</xdr:colOff>
      <xdr:row>265</xdr:row>
      <xdr:rowOff>75127</xdr:rowOff>
    </xdr:from>
    <xdr:to>
      <xdr:col>7</xdr:col>
      <xdr:colOff>654678</xdr:colOff>
      <xdr:row>278</xdr:row>
      <xdr:rowOff>21466</xdr:rowOff>
    </xdr:to>
    <xdr:graphicFrame macro="">
      <xdr:nvGraphicFramePr>
        <xdr:cNvPr id="2" name="Chart 1">
          <a:extLst>
            <a:ext uri="{FF2B5EF4-FFF2-40B4-BE49-F238E27FC236}">
              <a16:creationId xmlns:a16="http://schemas.microsoft.com/office/drawing/2014/main" id="{5371DD33-BEFC-C01D-1CFC-9104409E87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7</xdr:col>
      <xdr:colOff>729804</xdr:colOff>
      <xdr:row>265</xdr:row>
      <xdr:rowOff>45075</xdr:rowOff>
    </xdr:from>
    <xdr:to>
      <xdr:col>11</xdr:col>
      <xdr:colOff>246846</xdr:colOff>
      <xdr:row>278</xdr:row>
      <xdr:rowOff>96591</xdr:rowOff>
    </xdr:to>
    <xdr:graphicFrame macro="">
      <xdr:nvGraphicFramePr>
        <xdr:cNvPr id="3" name="Chart 2">
          <a:extLst>
            <a:ext uri="{FF2B5EF4-FFF2-40B4-BE49-F238E27FC236}">
              <a16:creationId xmlns:a16="http://schemas.microsoft.com/office/drawing/2014/main" id="{A569F9EB-2101-0324-CE66-CD31911194C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11</xdr:col>
      <xdr:colOff>354169</xdr:colOff>
      <xdr:row>265</xdr:row>
      <xdr:rowOff>34344</xdr:rowOff>
    </xdr:from>
    <xdr:to>
      <xdr:col>14</xdr:col>
      <xdr:colOff>772732</xdr:colOff>
      <xdr:row>280</xdr:row>
      <xdr:rowOff>40784</xdr:rowOff>
    </xdr:to>
    <xdr:graphicFrame macro="">
      <xdr:nvGraphicFramePr>
        <xdr:cNvPr id="6" name="Chart 5">
          <a:extLst>
            <a:ext uri="{FF2B5EF4-FFF2-40B4-BE49-F238E27FC236}">
              <a16:creationId xmlns:a16="http://schemas.microsoft.com/office/drawing/2014/main" id="{952C727C-1D24-DA80-1A20-1CABB99290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14</xdr:col>
      <xdr:colOff>987381</xdr:colOff>
      <xdr:row>265</xdr:row>
      <xdr:rowOff>98738</xdr:rowOff>
    </xdr:from>
    <xdr:to>
      <xdr:col>19</xdr:col>
      <xdr:colOff>418564</xdr:colOff>
      <xdr:row>280</xdr:row>
      <xdr:rowOff>105178</xdr:rowOff>
    </xdr:to>
    <xdr:graphicFrame macro="">
      <xdr:nvGraphicFramePr>
        <xdr:cNvPr id="13" name="Chart 12">
          <a:extLst>
            <a:ext uri="{FF2B5EF4-FFF2-40B4-BE49-F238E27FC236}">
              <a16:creationId xmlns:a16="http://schemas.microsoft.com/office/drawing/2014/main" id="{90846579-4303-7E89-3AB0-955A4A2DDA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19</xdr:col>
      <xdr:colOff>515155</xdr:colOff>
      <xdr:row>265</xdr:row>
      <xdr:rowOff>120202</xdr:rowOff>
    </xdr:from>
    <xdr:to>
      <xdr:col>23</xdr:col>
      <xdr:colOff>719070</xdr:colOff>
      <xdr:row>280</xdr:row>
      <xdr:rowOff>126642</xdr:rowOff>
    </xdr:to>
    <xdr:graphicFrame macro="">
      <xdr:nvGraphicFramePr>
        <xdr:cNvPr id="14" name="Chart 13">
          <a:extLst>
            <a:ext uri="{FF2B5EF4-FFF2-40B4-BE49-F238E27FC236}">
              <a16:creationId xmlns:a16="http://schemas.microsoft.com/office/drawing/2014/main" id="{09AC5596-3308-2D22-3B05-72F51AEE6A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0</xdr:col>
      <xdr:colOff>311241</xdr:colOff>
      <xdr:row>316</xdr:row>
      <xdr:rowOff>-1</xdr:rowOff>
    </xdr:from>
    <xdr:to>
      <xdr:col>12</xdr:col>
      <xdr:colOff>633212</xdr:colOff>
      <xdr:row>358</xdr:row>
      <xdr:rowOff>75126</xdr:rowOff>
    </xdr:to>
    <xdr:sp macro="" textlink="">
      <xdr:nvSpPr>
        <xdr:cNvPr id="15" name="TextBox 14">
          <a:extLst>
            <a:ext uri="{FF2B5EF4-FFF2-40B4-BE49-F238E27FC236}">
              <a16:creationId xmlns:a16="http://schemas.microsoft.com/office/drawing/2014/main" id="{71A24A4C-91AF-B896-3BC9-F58167DB4A1F}"/>
            </a:ext>
          </a:extLst>
        </xdr:cNvPr>
        <xdr:cNvSpPr txBox="1"/>
      </xdr:nvSpPr>
      <xdr:spPr>
        <a:xfrm>
          <a:off x="311241" y="57654422"/>
          <a:ext cx="15057548" cy="7738056"/>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a:t>Task 1: Data Preprocessing &amp; Cleaning</a:t>
          </a:r>
        </a:p>
        <a:p>
          <a:r>
            <a:rPr lang="en-IN" sz="1400"/>
            <a:t>Removed duplicates, unified platform names, formatted numbers, standardized dates, and split hashtags for accurate post-level analysis.</a:t>
          </a:r>
        </a:p>
        <a:p>
          <a:endParaRPr lang="en-IN" sz="1400"/>
        </a:p>
        <a:p>
          <a:endParaRPr lang="en-IN" sz="1400"/>
        </a:p>
        <a:p>
          <a:r>
            <a:rPr lang="en-IN" sz="1400"/>
            <a:t>Task 2: Engagement Analysis</a:t>
          </a:r>
        </a:p>
        <a:p>
          <a:r>
            <a:rPr lang="en-IN" sz="1400"/>
            <a:t>Which platforms and hashtags showed top engagement?</a:t>
          </a:r>
        </a:p>
        <a:p>
          <a:r>
            <a:rPr lang="en-IN" sz="1400"/>
            <a:t>Instagram and YouTube had the highest engagement rates. Top hashtags: #Cybertruck, #ModelY, and #EV-driving maximum clicks and shares.</a:t>
          </a:r>
        </a:p>
        <a:p>
          <a:endParaRPr lang="en-IN" sz="1400"/>
        </a:p>
        <a:p>
          <a:endParaRPr lang="en-IN" sz="1400"/>
        </a:p>
        <a:p>
          <a:r>
            <a:rPr lang="en-IN" sz="1400"/>
            <a:t>Task 3: Platform Analysis</a:t>
          </a:r>
        </a:p>
        <a:p>
          <a:r>
            <a:rPr lang="en-IN" sz="1400"/>
            <a:t>Which platform performed best, and what's the strategy?</a:t>
          </a:r>
        </a:p>
        <a:p>
          <a:r>
            <a:rPr lang="en-IN" sz="1400"/>
            <a:t>YouTube had the best ROI; Instagram had consistent growth. Focus on YouTube + Twitter while keeping a light multi-platform presence.</a:t>
          </a:r>
        </a:p>
        <a:p>
          <a:endParaRPr lang="en-IN" sz="1400"/>
        </a:p>
        <a:p>
          <a:endParaRPr lang="en-IN" sz="1400"/>
        </a:p>
        <a:p>
          <a:r>
            <a:rPr lang="en-IN" sz="1400"/>
            <a:t>Task 4: Hashtag &amp; Content Strategy</a:t>
          </a:r>
        </a:p>
        <a:p>
          <a:r>
            <a:rPr lang="en-IN" sz="1400"/>
            <a:t>Which hashtags and content types work best?</a:t>
          </a:r>
        </a:p>
        <a:p>
          <a:r>
            <a:rPr lang="en-IN" sz="1400"/>
            <a:t>Product hashtags (#Cybertruck, #ModelY) drive most engagement. Videos outperform images; videos on YouTube and visuals on Instagram could provide better ROI.</a:t>
          </a:r>
        </a:p>
        <a:p>
          <a:endParaRPr lang="en-IN" sz="1400"/>
        </a:p>
        <a:p>
          <a:endParaRPr lang="en-IN" sz="1400"/>
        </a:p>
        <a:p>
          <a:r>
            <a:rPr lang="en-IN" sz="1400"/>
            <a:t>Task 5: Campaign Effectiveness</a:t>
          </a:r>
        </a:p>
        <a:p>
          <a:r>
            <a:rPr lang="en-IN" sz="1400"/>
            <a:t>Which campaign performed best and what was the uplift?</a:t>
          </a:r>
        </a:p>
        <a:p>
          <a:r>
            <a:rPr lang="en-IN" sz="1400"/>
            <a:t>Cybertruck launch showed the highest engagement uplift and ROI, followed by Model Y. Sustainability Week had moderate but steady impact.</a:t>
          </a:r>
        </a:p>
        <a:p>
          <a:endParaRPr lang="en-IN" sz="1400"/>
        </a:p>
        <a:p>
          <a:endParaRPr lang="en-IN" sz="1400"/>
        </a:p>
        <a:p>
          <a:r>
            <a:rPr lang="en-IN" sz="1400"/>
            <a:t>Task 6: Follower Retention &amp; Loyalty</a:t>
          </a:r>
        </a:p>
        <a:p>
          <a:r>
            <a:rPr lang="en-IN" sz="1400"/>
            <a:t>What are the growth and loyalty trends?</a:t>
          </a:r>
        </a:p>
        <a:p>
          <a:r>
            <a:rPr lang="en-IN" sz="1400"/>
            <a:t>Follower growth peaked during Week 21 (Cybertruck). Moving averages showed steady upward loyalty; ad spend and growth are positively correlated.</a:t>
          </a:r>
        </a:p>
        <a:p>
          <a:endParaRPr lang="en-IN" sz="1400"/>
        </a:p>
        <a:p>
          <a:r>
            <a:rPr lang="en-IN" sz="1400"/>
            <a:t>Task 7: Key Findings &amp; Recommendations</a:t>
          </a:r>
        </a:p>
        <a:p>
          <a:r>
            <a:rPr lang="en-IN" sz="1400"/>
            <a:t>What are the key insights and actions?</a:t>
          </a:r>
        </a:p>
        <a:p>
          <a:r>
            <a:rPr lang="en-IN" sz="1400"/>
            <a:t>Focus on YouTube and Instagram for ROI, continue product-driven campaigns, promote #SustainableEnergy for brand value, and balance ad spend across platforms.</a:t>
          </a:r>
        </a:p>
        <a:p>
          <a:endParaRPr lang="en-IN" sz="14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HUL" refreshedDate="45949.532025462962" createdVersion="8" refreshedVersion="8" minRefreshableVersion="3" recordCount="300" xr:uid="{C9054694-5C83-40B5-8729-FBA3C78CF988}">
  <cacheSource type="worksheet">
    <worksheetSource name="Table5"/>
  </cacheSource>
  <cacheFields count="17">
    <cacheField name="Post ID" numFmtId="0">
      <sharedItems count="300">
        <s v="P001"/>
        <s v="P002"/>
        <s v="P003"/>
        <s v="P004"/>
        <s v="P005"/>
        <s v="P006"/>
        <s v="P007"/>
        <s v="P008"/>
        <s v="P009"/>
        <s v="P010"/>
        <s v="P011"/>
        <s v="P012"/>
        <s v="P013"/>
        <s v="P014"/>
        <s v="P015"/>
        <s v="P016"/>
        <s v="P017"/>
        <s v="P018"/>
        <s v="P019"/>
        <s v="P020"/>
        <s v="P021"/>
        <s v="P022"/>
        <s v="P023"/>
        <s v="P024"/>
        <s v="P025"/>
        <s v="P026"/>
        <s v="P027"/>
        <s v="P028"/>
        <s v="P029"/>
        <s v="P030"/>
        <s v="P031"/>
        <s v="P032"/>
        <s v="P033"/>
        <s v="P034"/>
        <s v="P035"/>
        <s v="P036"/>
        <s v="P037"/>
        <s v="P038"/>
        <s v="P039"/>
        <s v="P040"/>
        <s v="P041"/>
        <s v="P042"/>
        <s v="P043"/>
        <s v="P044"/>
        <s v="P045"/>
        <s v="P046"/>
        <s v="P047"/>
        <s v="P048"/>
        <s v="P049"/>
        <s v="P050"/>
        <s v="P051"/>
        <s v="P052"/>
        <s v="P053"/>
        <s v="P054"/>
        <s v="P055"/>
        <s v="P056"/>
        <s v="P057"/>
        <s v="P058"/>
        <s v="P059"/>
        <s v="P060"/>
        <s v="P061"/>
        <s v="P062"/>
        <s v="P063"/>
        <s v="P064"/>
        <s v="P065"/>
        <s v="P066"/>
        <s v="P067"/>
        <s v="P068"/>
        <s v="P069"/>
        <s v="P070"/>
        <s v="P071"/>
        <s v="P072"/>
        <s v="P073"/>
        <s v="P074"/>
        <s v="P075"/>
        <s v="P076"/>
        <s v="P077"/>
        <s v="P078"/>
        <s v="P079"/>
        <s v="P080"/>
        <s v="P081"/>
        <s v="P082"/>
        <s v="P083"/>
        <s v="P084"/>
        <s v="P085"/>
        <s v="P086"/>
        <s v="P087"/>
        <s v="P088"/>
        <s v="P089"/>
        <s v="P090"/>
        <s v="P091"/>
        <s v="P092"/>
        <s v="P093"/>
        <s v="P094"/>
        <s v="P095"/>
        <s v="P096"/>
        <s v="P097"/>
        <s v="P098"/>
        <s v="P099"/>
        <s v="P100"/>
        <s v="P101"/>
        <s v="P102"/>
        <s v="P103"/>
        <s v="P104"/>
        <s v="P105"/>
        <s v="P106"/>
        <s v="P107"/>
        <s v="P108"/>
        <s v="P109"/>
        <s v="P110"/>
        <s v="P111"/>
        <s v="P112"/>
        <s v="P113"/>
        <s v="P114"/>
        <s v="P115"/>
        <s v="P116"/>
        <s v="P117"/>
        <s v="P118"/>
        <s v="P119"/>
        <s v="P120"/>
        <s v="P121"/>
        <s v="P122"/>
        <s v="P123"/>
        <s v="P124"/>
        <s v="P125"/>
        <s v="P126"/>
        <s v="P127"/>
        <s v="P128"/>
        <s v="P129"/>
        <s v="P130"/>
        <s v="P131"/>
        <s v="P132"/>
        <s v="P133"/>
        <s v="P134"/>
        <s v="P135"/>
        <s v="P136"/>
        <s v="P137"/>
        <s v="P138"/>
        <s v="P139"/>
        <s v="P140"/>
        <s v="P141"/>
        <s v="P142"/>
        <s v="P143"/>
        <s v="P144"/>
        <s v="P145"/>
        <s v="P146"/>
        <s v="P147"/>
        <s v="P148"/>
        <s v="P149"/>
        <s v="P150"/>
        <s v="P151"/>
        <s v="P152"/>
        <s v="P153"/>
        <s v="P154"/>
        <s v="P155"/>
        <s v="P156"/>
        <s v="P157"/>
        <s v="P158"/>
        <s v="P159"/>
        <s v="P160"/>
        <s v="P161"/>
        <s v="P162"/>
        <s v="P163"/>
        <s v="P164"/>
        <s v="P165"/>
        <s v="P166"/>
        <s v="P167"/>
        <s v="P168"/>
        <s v="P169"/>
        <s v="P170"/>
        <s v="P171"/>
        <s v="P172"/>
        <s v="P173"/>
        <s v="P174"/>
        <s v="P175"/>
        <s v="P176"/>
        <s v="P177"/>
        <s v="P178"/>
        <s v="P179"/>
        <s v="P180"/>
        <s v="P181"/>
        <s v="P182"/>
        <s v="P183"/>
        <s v="P184"/>
        <s v="P185"/>
        <s v="P186"/>
        <s v="P187"/>
        <s v="P188"/>
        <s v="P189"/>
        <s v="P190"/>
        <s v="P191"/>
        <s v="P192"/>
        <s v="P193"/>
        <s v="P194"/>
        <s v="P195"/>
        <s v="P196"/>
        <s v="P197"/>
        <s v="P198"/>
        <s v="P199"/>
        <s v="P200"/>
        <s v="P201"/>
        <s v="P202"/>
        <s v="P203"/>
        <s v="P204"/>
        <s v="P205"/>
        <s v="P206"/>
        <s v="P207"/>
        <s v="P208"/>
        <s v="P209"/>
        <s v="P210"/>
        <s v="P211"/>
        <s v="P212"/>
        <s v="P213"/>
        <s v="P214"/>
        <s v="P215"/>
        <s v="P216"/>
        <s v="P217"/>
        <s v="P218"/>
        <s v="P219"/>
        <s v="P220"/>
        <s v="P221"/>
        <s v="P222"/>
        <s v="P223"/>
        <s v="P224"/>
        <s v="P225"/>
        <s v="P226"/>
        <s v="P227"/>
        <s v="P228"/>
        <s v="P229"/>
        <s v="P230"/>
        <s v="P231"/>
        <s v="P232"/>
        <s v="P233"/>
        <s v="P234"/>
        <s v="P235"/>
        <s v="P236"/>
        <s v="P237"/>
        <s v="P238"/>
        <s v="P239"/>
        <s v="P240"/>
        <s v="P241"/>
        <s v="P242"/>
        <s v="P243"/>
        <s v="P244"/>
        <s v="P245"/>
        <s v="P246"/>
        <s v="P247"/>
        <s v="P248"/>
        <s v="P249"/>
        <s v="P250"/>
        <s v="P251"/>
        <s v="P252"/>
        <s v="P253"/>
        <s v="P254"/>
        <s v="P255"/>
        <s v="P256"/>
        <s v="P257"/>
        <s v="P258"/>
        <s v="P259"/>
        <s v="P260"/>
        <s v="P261"/>
        <s v="P262"/>
        <s v="P263"/>
        <s v="P264"/>
        <s v="P265"/>
        <s v="P266"/>
        <s v="P267"/>
        <s v="P268"/>
        <s v="P269"/>
        <s v="P270"/>
        <s v="P271"/>
        <s v="P272"/>
        <s v="P273"/>
        <s v="P274"/>
        <s v="P275"/>
        <s v="P276"/>
        <s v="P277"/>
        <s v="P278"/>
        <s v="P279"/>
        <s v="P280"/>
        <s v="P281"/>
        <s v="P282"/>
        <s v="P283"/>
        <s v="P284"/>
        <s v="P285"/>
        <s v="P286"/>
        <s v="P287"/>
        <s v="P288"/>
        <s v="P289"/>
        <s v="P290"/>
        <s v="P291"/>
        <s v="P292"/>
        <s v="P293"/>
        <s v="P294"/>
        <s v="P295"/>
        <s v="P296"/>
        <s v="P297"/>
        <s v="P298"/>
        <s v="P299"/>
        <s v="P300"/>
      </sharedItems>
    </cacheField>
    <cacheField name="Platform" numFmtId="0">
      <sharedItems count="4">
        <s v="Twitter"/>
        <s v="YouTube"/>
        <s v="Instagram"/>
        <s v="Facebook"/>
      </sharedItems>
    </cacheField>
    <cacheField name="Date" numFmtId="0">
      <sharedItems/>
    </cacheField>
    <cacheField name="Month" numFmtId="0">
      <sharedItems count="12">
        <s v="December"/>
        <s v="April"/>
        <s v="May"/>
        <s v="August"/>
        <s v="June"/>
        <s v="October"/>
        <s v="July"/>
        <s v="March"/>
        <s v="February"/>
        <s v="November"/>
        <s v="September"/>
        <s v="January"/>
      </sharedItems>
    </cacheField>
    <cacheField name="Year" numFmtId="0">
      <sharedItems count="2">
        <s v="2024"/>
        <s v="2025"/>
      </sharedItems>
    </cacheField>
    <cacheField name="Content Type" numFmtId="0">
      <sharedItems count="6">
        <s v="Reel"/>
        <s v="Text"/>
        <s v="Story"/>
        <s v="Carousel"/>
        <s v="Image"/>
        <s v="Video"/>
      </sharedItems>
    </cacheField>
    <cacheField name="Post Text" numFmtId="0">
      <sharedItems count="24">
        <s v="Check Out Our Latest Reel On Twitter!"/>
        <s v="Check Out Our Latest Text On Twitter!"/>
        <s v="Check Out Our Latest Reel On Youtube!"/>
        <s v="Check Out Our Latest Story On Instagram!"/>
        <s v="Check Out Our Latest Carousel On Facebook!"/>
        <s v="Check Out Our Latest Carousel On Twitter!"/>
        <s v="Check Out Our Latest Image On Youtube!"/>
        <s v="Check Out Our Latest Text On Facebook!"/>
        <s v="Check Out Our Latest Image On Facebook!"/>
        <s v="Check Out Our Latest Reel On Facebook!"/>
        <s v="Check Out Our Latest Carousel On Youtube!"/>
        <s v="Check Out Our Latest Story On Facebook!"/>
        <s v="Check Out Our Latest Video On Facebook!"/>
        <s v="Check Out Our Latest Reel On Instagram!"/>
        <s v="Check Out Our Latest Video On Instagram!"/>
        <s v="Check Out Our Latest Carousel On Instagram!"/>
        <s v="Check Out Our Latest Text On Youtube!"/>
        <s v="Check Out Our Latest Text On Instagram!"/>
        <s v="Check Out Our Latest Image On Twitter!"/>
        <s v="Check Out Our Latest Video On Twitter!"/>
        <s v="Check Out Our Latest Story On Twitter!"/>
        <s v="Check Out Our Latest Story On Youtube!"/>
        <s v="Check Out Our Latest Image On Instagram!"/>
        <s v="Check Out Our Latest Video On Youtube!"/>
      </sharedItems>
    </cacheField>
    <cacheField name="Likes" numFmtId="1">
      <sharedItems containsSemiMixedTypes="0" containsString="0" containsNumber="1" containsInteger="1" minValue="53" maxValue="4941"/>
    </cacheField>
    <cacheField name="Shares" numFmtId="1">
      <sharedItems containsSemiMixedTypes="0" containsString="0" containsNumber="1" containsInteger="1" minValue="10" maxValue="983"/>
    </cacheField>
    <cacheField name="Comments" numFmtId="1">
      <sharedItems containsSemiMixedTypes="0" containsString="0" containsNumber="1" containsInteger="1" minValue="7" maxValue="500"/>
    </cacheField>
    <cacheField name="Impressions" numFmtId="1">
      <sharedItems containsSemiMixedTypes="0" containsString="0" containsNumber="1" containsInteger="1" minValue="588" maxValue="98100"/>
    </cacheField>
    <cacheField name="Reach" numFmtId="1">
      <sharedItems containsSemiMixedTypes="0" containsString="0" containsNumber="1" containsInteger="1" minValue="7" maxValue="97772"/>
    </cacheField>
    <cacheField name="Clicks" numFmtId="1">
      <sharedItems containsSemiMixedTypes="0" containsString="0" containsNumber="1" containsInteger="1" minValue="10" maxValue="300"/>
    </cacheField>
    <cacheField name="Hashtags Used" numFmtId="0">
      <sharedItems count="18">
        <s v="#FutureOfDriving,#AnytimeIsTeslaTime"/>
        <s v="#TeslaCoInnovation,#BetterWithTesla"/>
        <s v="#TeslaCoInnovation"/>
        <s v="#EVRevolution"/>
        <s v="#EVRevolution,#TeslaCoInnovation"/>
        <s v="#FutureOfDriving"/>
        <s v="#TeslaCoInnovation,#AnytimeIsTeslaTime"/>
        <s v="#EVRevolution,#BetterWithTesla"/>
        <s v="#EVRevolution,#TeslaCoInnovation,#AnytimeIsTeslaTime"/>
        <s v="#FutureOfDriving,#TeslaCoInnovation,#AnytimeIsTeslaTime"/>
        <s v="#EVRevolution,#SmoothLikeNitroTesla"/>
        <s v="#EVRevolution,#AnytimeIsTeslaTime"/>
        <s v="#TeslaCoInnovation,#SmoothLikeNitroTesla"/>
        <s v="#FutureOfDriving,#SmoothLikeNitroTesla"/>
        <s v="#FutureOfDriving,#AnytimeIsTeslaTime,#EVRevolution"/>
        <s v="#FutureOfDriving,#EVRevolution,#BetterWithTesla"/>
        <s v="#EVRevolution,#EVRevolution,#BetterWithTesla"/>
        <s v="#TeslaCoInnovation,#EVRevolution,#BetterWithTesla"/>
      </sharedItems>
    </cacheField>
    <cacheField name="Campaign_Name" numFmtId="0">
      <sharedItems count="5">
        <s v="CybertruckLaunch"/>
        <s v="ModelYCampaign"/>
        <s v="FSDUpdate"/>
        <s v="SustainabilityDrive"/>
        <s v="NA"/>
      </sharedItems>
    </cacheField>
    <cacheField name="Totatl Engagement" numFmtId="0">
      <sharedItems containsSemiMixedTypes="0" containsString="0" containsNumber="1" containsInteger="1" minValue="315" maxValue="6278"/>
    </cacheField>
    <cacheField name="Engagement_rate" numFmtId="10">
      <sharedItems containsSemiMixedTypes="0" containsString="0" containsNumber="1" minValue="5.2551586421122697E-2" maxValue="1.8129251700680271"/>
    </cacheField>
  </cacheFields>
  <extLst>
    <ext xmlns:x14="http://schemas.microsoft.com/office/spreadsheetml/2009/9/main" uri="{725AE2AE-9491-48be-B2B4-4EB974FC3084}">
      <x14:pivotCacheDefinition pivotCacheId="2080211129"/>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HUL" refreshedDate="45949.923405208334" createdVersion="8" refreshedVersion="8" minRefreshableVersion="3" recordCount="339" xr:uid="{E61DF63B-C4F3-4CC3-8D78-168D7DC98FE7}">
  <cacheSource type="worksheet">
    <worksheetSource name="Table15"/>
  </cacheSource>
  <cacheFields count="17">
    <cacheField name="Post ID" numFmtId="0">
      <sharedItems/>
    </cacheField>
    <cacheField name="Platform" numFmtId="0">
      <sharedItems count="4">
        <s v="Twitter"/>
        <s v="YouTube"/>
        <s v="Instagram"/>
        <s v="Facebook"/>
      </sharedItems>
    </cacheField>
    <cacheField name="Date" numFmtId="0">
      <sharedItems count="198">
        <s v="2024-12-23"/>
        <s v="2025-04-03"/>
        <s v="2025-05-12"/>
        <s v="2024-08-12"/>
        <s v="2024-06-26"/>
        <s v="2024-10-31"/>
        <s v="2024-06-24"/>
        <s v="2024-07-13"/>
        <s v="2024-08-30"/>
        <s v="2025-03-11"/>
        <s v="2025-02-02"/>
        <s v="2024-07-21"/>
        <s v="2024-11-18"/>
        <s v="2025-02-16"/>
        <s v="2024-10-24"/>
        <s v="2024-08-26"/>
        <s v="2025-05-05"/>
        <s v="2024-08-19"/>
        <s v="2024-06-23"/>
        <s v="2024-09-09"/>
        <s v="2025-01-04"/>
        <s v="2025-02-27"/>
        <s v="2024-11-06"/>
        <s v="2025-01-23"/>
        <s v="2025-04-10"/>
        <s v="2025-04-05"/>
        <s v="2024-09-17"/>
        <s v="2025-03-04"/>
        <s v="2025-01-31"/>
        <s v="2025-02-25"/>
        <s v="2024-12-16"/>
        <s v="2024-07-31"/>
        <s v="2024-08-21"/>
        <s v="2025-03-26"/>
        <s v="2024-11-30"/>
        <s v="2025-04-19"/>
        <s v="2025-01-06"/>
        <s v="2025-02-17"/>
        <s v="2024-11-25"/>
        <s v="2025-03-07"/>
        <s v="2025-03-08"/>
        <s v="2025-03-05"/>
        <s v="2024-12-14"/>
        <s v="2025-03-02"/>
        <s v="2024-11-01"/>
        <s v="2025-05-02"/>
        <s v="2025-02-24"/>
        <s v="2024-06-10"/>
        <s v="2024-07-03"/>
        <s v="2024-06-13"/>
        <s v="2025-01-03"/>
        <s v="2025-03-13"/>
        <s v="2024-06-17"/>
        <s v="2024-12-18"/>
        <s v="2024-10-21"/>
        <s v="2025-04-15"/>
        <s v="2024-06-22"/>
        <s v="2025-01-28"/>
        <s v="2024-09-05"/>
        <s v="2024-11-22"/>
        <s v="2024-08-17"/>
        <s v="2025-03-28"/>
        <s v="2024-07-26"/>
        <s v="2025-03-29"/>
        <s v="2024-12-08"/>
        <s v="2025-04-02"/>
        <s v="2024-09-02"/>
        <s v="2025-03-03"/>
        <s v="2024-10-18"/>
        <s v="2024-10-28"/>
        <s v="2024-08-01"/>
        <s v="2024-11-07"/>
        <s v="2024-10-09"/>
        <s v="2024-10-19"/>
        <s v="2024-07-24"/>
        <s v="2024-10-15"/>
        <s v="2024-12-09"/>
        <s v="2025-01-27"/>
        <s v="2024-06-06"/>
        <s v="2024-07-07"/>
        <s v="2025-01-10"/>
        <s v="2024-06-03"/>
        <s v="2025-03-24"/>
        <s v="2024-12-11"/>
        <s v="2024-11-08"/>
        <s v="2024-09-10"/>
        <s v="2024-08-13"/>
        <s v="2024-07-02"/>
        <s v="2025-02-10"/>
        <s v="2024-09-18"/>
        <s v="2024-06-11"/>
        <s v="2025-03-23"/>
        <s v="2024-06-14"/>
        <s v="2025-02-04"/>
        <s v="2024-06-21"/>
        <s v="2025-03-25"/>
        <s v="2024-08-08"/>
        <s v="2024-07-29"/>
        <s v="2024-11-23"/>
        <s v="2024-10-05"/>
        <s v="2024-10-02"/>
        <s v="2024-11-14"/>
        <s v="2025-05-11"/>
        <s v="2025-03-18"/>
        <s v="2024-11-04"/>
        <s v="2025-02-07"/>
        <s v="2025-04-06"/>
        <s v="2024-09-08"/>
        <s v="2024-09-29"/>
        <s v="2025-02-06"/>
        <s v="2025-04-24"/>
        <s v="2024-11-28"/>
        <s v="2024-07-11"/>
        <s v="2024-10-29"/>
        <s v="2024-07-15"/>
        <s v="2024-08-31"/>
        <s v="2024-06-05"/>
        <s v="2024-06-16"/>
        <s v="2024-08-22"/>
        <s v="2025-04-22"/>
        <s v="2025-01-01"/>
        <s v="2024-12-21"/>
        <s v="2024-10-22"/>
        <s v="2024-07-23"/>
        <s v="2024-08-11"/>
        <s v="2024-08-24"/>
        <s v="2025-02-19"/>
        <s v="2025-04-01"/>
        <s v="2025-04-08"/>
        <s v="2024-11-12"/>
        <s v="2024-12-03"/>
        <s v="2025-04-28"/>
        <s v="2024-12-31"/>
        <s v="2024-08-14"/>
        <s v="2024-12-05"/>
        <s v="2025-01-17"/>
        <s v="2024-06-20"/>
        <s v="2024-07-10"/>
        <s v="2025-03-21"/>
        <s v="2024-12-17"/>
        <s v="2024-07-28"/>
        <s v="2025-01-11"/>
        <s v="2024-12-22"/>
        <s v="2024-10-04"/>
        <s v="2024-11-29"/>
        <s v="2024-09-11"/>
        <s v="2024-08-15"/>
        <s v="2024-12-19"/>
        <s v="2024-09-14"/>
        <s v="2025-04-07"/>
        <s v="2025-01-15"/>
        <s v="2024-06-02"/>
        <s v="2024-11-21"/>
        <s v="2024-12-29"/>
        <s v="2025-03-19"/>
        <s v="2024-07-18"/>
        <s v="2025-05-01"/>
        <s v="2025-05-06"/>
        <s v="2024-10-08"/>
        <s v="2025-05-13"/>
        <s v="2024-08-07"/>
        <s v="2024-06-12"/>
        <s v="2024-07-01"/>
        <s v="2025-04-29"/>
        <s v="2024-06-01"/>
        <s v="2024-07-16"/>
        <s v="2025-01-18"/>
        <s v="2025-03-06"/>
        <s v="2024-10-25"/>
        <s v="2025-01-12"/>
        <s v="2024-10-11"/>
        <s v="2024-08-27"/>
        <s v="2025-03-27"/>
        <s v="2024-08-03"/>
        <s v="2025-01-14"/>
        <s v="2024-08-05"/>
        <s v="2025-02-12"/>
        <s v="2024-10-27"/>
        <s v="2024-08-20"/>
        <s v="2025-01-30"/>
        <s v="2025-02-20"/>
        <s v="2025-04-13"/>
        <s v="2024-11-05"/>
        <s v="2024-10-17"/>
        <s v="2024-10-12"/>
        <s v="2024-06-07"/>
        <s v="2024-11-26"/>
        <s v="2025-03-22"/>
        <s v="2024-10-03"/>
        <s v="2025-05-09"/>
        <s v="2024-09-25"/>
        <s v="2025-04-17"/>
        <s v="2024-12-20"/>
        <s v="2024-11-17"/>
        <s v="2025-05-14"/>
        <s v="2024-06-19"/>
        <s v="2025-02-11"/>
        <s v="2024-12-24"/>
      </sharedItems>
    </cacheField>
    <cacheField name="Month" numFmtId="0">
      <sharedItems/>
    </cacheField>
    <cacheField name="Year" numFmtId="0">
      <sharedItems/>
    </cacheField>
    <cacheField name="Content Type" numFmtId="0">
      <sharedItems count="6">
        <s v="Reel"/>
        <s v="Text"/>
        <s v="Story"/>
        <s v="Carousel"/>
        <s v="Image"/>
        <s v="Video"/>
      </sharedItems>
    </cacheField>
    <cacheField name="Post Text" numFmtId="0">
      <sharedItems/>
    </cacheField>
    <cacheField name="Likes" numFmtId="1">
      <sharedItems containsSemiMixedTypes="0" containsString="0" containsNumber="1" containsInteger="1" minValue="53" maxValue="4941"/>
    </cacheField>
    <cacheField name="Shares" numFmtId="1">
      <sharedItems containsSemiMixedTypes="0" containsString="0" containsNumber="1" containsInteger="1" minValue="10" maxValue="983"/>
    </cacheField>
    <cacheField name="Comments" numFmtId="1">
      <sharedItems containsSemiMixedTypes="0" containsString="0" containsNumber="1" containsInteger="1" minValue="7" maxValue="500"/>
    </cacheField>
    <cacheField name="Impressions" numFmtId="1">
      <sharedItems containsSemiMixedTypes="0" containsString="0" containsNumber="1" containsInteger="1" minValue="588" maxValue="98100"/>
    </cacheField>
    <cacheField name="Reach" numFmtId="1">
      <sharedItems containsSemiMixedTypes="0" containsString="0" containsNumber="1" containsInteger="1" minValue="7" maxValue="97772"/>
    </cacheField>
    <cacheField name="Clicks" numFmtId="1">
      <sharedItems containsSemiMixedTypes="0" containsString="0" containsNumber="1" containsInteger="1" minValue="10" maxValue="300"/>
    </cacheField>
    <cacheField name="Hashtags Used" numFmtId="0">
      <sharedItems count="6">
        <s v="#FutureOfDriving"/>
        <s v="#AnytimeIsTeslaTime"/>
        <s v="#TeslaCoInnovation"/>
        <s v="#BetterWithTesla"/>
        <s v="#EVRevolution"/>
        <s v="#SmoothLikeNitroTesla"/>
      </sharedItems>
    </cacheField>
    <cacheField name="Campaign_Name" numFmtId="0">
      <sharedItems count="5">
        <s v="CybertruckLaunch"/>
        <s v="ModelYCampaign"/>
        <s v="FSDUpdate"/>
        <s v="SustainabilityDrive"/>
        <s v="NA"/>
      </sharedItems>
    </cacheField>
    <cacheField name="Total_Engagement" numFmtId="0">
      <sharedItems containsSemiMixedTypes="0" containsString="0" containsNumber="1" containsInteger="1" minValue="315" maxValue="6278"/>
    </cacheField>
    <cacheField name="Engagement_rate" numFmtId="10">
      <sharedItems containsSemiMixedTypes="0" containsString="0" containsNumber="1" minValue="5.2551586421122697E-2" maxValue="1.8129251700680271"/>
    </cacheField>
  </cacheFields>
  <extLst>
    <ext xmlns:x14="http://schemas.microsoft.com/office/spreadsheetml/2009/9/main" uri="{725AE2AE-9491-48be-B2B4-4EB974FC3084}">
      <x14:pivotCacheDefinition pivotCacheId="869311370"/>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HUL" refreshedDate="45949.923406481481" createdVersion="8" refreshedVersion="8" minRefreshableVersion="3" recordCount="200" xr:uid="{263E040E-0BE3-4C9B-9FF6-2D316F88A363}">
  <cacheSource type="worksheet">
    <worksheetSource name="Table2"/>
  </cacheSource>
  <cacheFields count="13">
    <cacheField name="Week_Start_Date" numFmtId="0">
      <sharedItems/>
    </cacheField>
    <cacheField name="Week_Number" numFmtId="0">
      <sharedItems containsSemiMixedTypes="0" containsString="0" containsNumber="1" containsInteger="1" minValue="1" maxValue="50" count="50">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sharedItems>
    </cacheField>
    <cacheField name="Month" numFmtId="0">
      <sharedItems count="12">
        <s v="June"/>
        <s v="July"/>
        <s v="August"/>
        <s v="September"/>
        <s v="October"/>
        <s v="November"/>
        <s v="December"/>
        <s v="January"/>
        <s v="February"/>
        <s v="March"/>
        <s v="April"/>
        <s v="May"/>
      </sharedItems>
    </cacheField>
    <cacheField name="Year" numFmtId="0">
      <sharedItems count="2">
        <s v="2024"/>
        <s v="2025"/>
      </sharedItems>
    </cacheField>
    <cacheField name="Platform" numFmtId="0">
      <sharedItems count="4">
        <s v="Facebook"/>
        <s v="Instagram"/>
        <s v="Twitter"/>
        <s v="YouTube"/>
      </sharedItems>
    </cacheField>
    <cacheField name="New_Followers" numFmtId="0">
      <sharedItems containsSemiMixedTypes="0" containsString="0" containsNumber="1" containsInteger="1" minValue="115" maxValue="1980"/>
    </cacheField>
    <cacheField name="Unfollows" numFmtId="0">
      <sharedItems containsSemiMixedTypes="0" containsString="0" containsNumber="1" containsInteger="1" minValue="20" maxValue="498"/>
    </cacheField>
    <cacheField name="Total_Followers" numFmtId="0">
      <sharedItems containsSemiMixedTypes="0" containsString="0" containsNumber="1" containsInteger="1" minValue="11435" maxValue="496982"/>
    </cacheField>
    <cacheField name="Engagement_Rate" numFmtId="0">
      <sharedItems containsSemiMixedTypes="0" containsString="0" containsNumber="1" minValue="1.53" maxValue="9.48"/>
    </cacheField>
    <cacheField name="Ad_Spend" numFmtId="0">
      <sharedItems containsSemiMixedTypes="0" containsString="0" containsNumber="1" containsInteger="1" minValue="1083" maxValue="49772"/>
    </cacheField>
    <cacheField name="Follower growth rate" numFmtId="0">
      <sharedItems containsSemiMixedTypes="0" containsString="0" containsNumber="1" minValue="-0.24750024750024749" maxValue="10.825114265095021"/>
    </cacheField>
    <cacheField name="Follower ROI" numFmtId="0">
      <sharedItems containsSemiMixedTypes="0" containsString="0" containsNumber="1" minValue="3.9152464302164899E-3" maxValue="1.0243093922651934"/>
    </cacheField>
    <cacheField name="Engagement ROI" numFmtId="165">
      <sharedItems containsSemiMixedTypes="0" containsString="0" containsNumber="1" minValue="3.1175499724922059E-5" maxValue="2.9350196249454865E-3" count="200">
        <n v="5.2059376960066908E-4"/>
        <n v="2.9909136799596164E-4"/>
        <n v="1.7377330190700664E-4"/>
        <n v="2.97698710625102E-4"/>
        <n v="1.0589264187959441E-4"/>
        <n v="4.9469049469049466E-5"/>
        <n v="1.4831874712114234E-4"/>
        <n v="3.0153067096328693E-4"/>
        <n v="1.5974374870841085E-3"/>
        <n v="2.3095823095823097E-4"/>
        <n v="1.5856264675619345E-4"/>
        <n v="6.2240371752446671E-4"/>
        <n v="3.3574744661095634E-4"/>
        <n v="2.6287729658792654E-4"/>
        <n v="4.3480409111122092E-5"/>
        <n v="1.9383928195187728E-4"/>
        <n v="6.184354255944879E-4"/>
        <n v="7.6457883369330452E-4"/>
        <n v="3.9921525686650243E-5"/>
        <n v="5.3260123541523673E-4"/>
        <n v="7.3790397907715305E-5"/>
        <n v="1.4761368901833587E-4"/>
        <n v="6.6453162530024019E-4"/>
        <n v="2.2625611151565585E-4"/>
        <n v="6.7005025376903269E-5"/>
        <n v="2.1755912695627764E-4"/>
        <n v="1.8350381182239588E-4"/>
        <n v="4.0159131229503789E-4"/>
        <n v="4.3471269296740993E-4"/>
        <n v="4.2524525283145975E-5"/>
        <n v="1.2291169451073984E-4"/>
        <n v="4.5679906411899053E-4"/>
        <n v="1.2273562614859544E-4"/>
        <n v="1.8907474950739949E-4"/>
        <n v="3.0982490272373544E-4"/>
        <n v="2.1575775611933635E-4"/>
        <n v="3.4186214823960149E-4"/>
        <n v="1.2086773616299879E-4"/>
        <n v="3.4341566503764362E-4"/>
        <n v="2.2137887413029727E-4"/>
        <n v="4.3595338687961373E-4"/>
        <n v="1.6966616293446904E-4"/>
        <n v="3.9714725213256888E-4"/>
        <n v="4.0322236903797797E-4"/>
        <n v="5.230762767052497E-5"/>
        <n v="1.863425925925926E-4"/>
        <n v="3.3015873015873018E-4"/>
        <n v="1.077610273590173E-3"/>
        <n v="1.1545054627315723E-4"/>
        <n v="8.0971659919028339E-5"/>
        <n v="1.3651761517615177E-3"/>
        <n v="9.1229838709677431E-4"/>
        <n v="2.1714184835378234E-4"/>
        <n v="3.8337950138504155E-4"/>
        <n v="9.784653982855948E-4"/>
        <n v="3.8454769447377683E-4"/>
        <n v="3.4823091247672254E-4"/>
        <n v="4.5475530932594641E-4"/>
        <n v="2.637920927506025E-4"/>
        <n v="1.5881386528203152E-4"/>
        <n v="1.322689539500223E-4"/>
        <n v="9.1546716993887501E-5"/>
        <n v="2.2919760767470799E-4"/>
        <n v="1.8927278014221893E-4"/>
        <n v="3.4092187675805423E-4"/>
        <n v="1.5497515839372805E-4"/>
        <n v="2.1791320406278855E-3"/>
        <n v="1.079313164349959E-4"/>
        <n v="1.5164381899793764E-4"/>
        <n v="2.4452564771821852E-4"/>
        <n v="2.0013547632243364E-4"/>
        <n v="4.4602012808783162E-4"/>
        <n v="1.8775353579651352E-4"/>
        <n v="9.7465071530159796E-5"/>
        <n v="3.1862662106795788E-4"/>
        <n v="2.8563535911602209E-3"/>
        <n v="1.0497742569869541E-4"/>
        <n v="7.9651469811652879E-5"/>
        <n v="1.6044848250531605E-4"/>
        <n v="1.8022635062993806E-3"/>
        <n v="4.0806862972408997E-4"/>
        <n v="1.4273402994721533E-4"/>
        <n v="2.2683530382183116E-4"/>
        <n v="2.1427577570613609E-4"/>
        <n v="3.6160626836434869E-4"/>
        <n v="3.5935334872979214E-4"/>
        <n v="1.3910681955340979E-3"/>
        <n v="6.4857019751910562E-5"/>
        <n v="8.7197621152455194E-5"/>
        <n v="2.5503713127607324E-4"/>
        <n v="1.1483481575603558E-3"/>
        <n v="8.1645569620253172E-4"/>
        <n v="3.1175499724922059E-5"/>
        <n v="2.7095937770095073E-4"/>
        <n v="1.3095238095238095E-3"/>
        <n v="2.9350196249454865E-3"/>
        <n v="3.637725351735944E-4"/>
        <n v="4.0025323579065842E-4"/>
        <n v="1.8243911206974027E-4"/>
        <n v="9.080930046901507E-5"/>
        <n v="3.1063098086124406E-4"/>
        <n v="4.4995511669658885E-4"/>
        <n v="3.6429143314651717E-4"/>
        <n v="1.1189258312020461E-4"/>
        <n v="1.046668921203923E-3"/>
        <n v="1.5893587994542974E-3"/>
        <n v="2.6425462291235761E-4"/>
        <n v="1.6298873729511949E-4"/>
        <n v="1.1102057445508251E-4"/>
        <n v="7.6146640826873385E-4"/>
        <n v="2.570810030669313E-4"/>
        <n v="3.2603800774565434E-4"/>
        <n v="3.9328102997384832E-4"/>
        <n v="3.1088886304609059E-4"/>
        <n v="5.970535021969501E-4"/>
        <n v="2.8377931945820946E-4"/>
        <n v="3.559830127404447E-4"/>
        <n v="1.7204478103391503E-4"/>
        <n v="1.1022399645154136E-3"/>
        <n v="1.7785012359076386E-4"/>
        <n v="3.8900414937759333E-4"/>
        <n v="3.2981613698110823E-4"/>
        <n v="1.5736251558387589E-4"/>
        <n v="8.0846588668331804E-5"/>
        <n v="1.3578185865331107E-3"/>
        <n v="6.8049582595497085E-5"/>
        <n v="1.8437047756874095E-3"/>
        <n v="2.0133263026700542E-4"/>
        <n v="5.0015019525383002E-4"/>
        <n v="2.1889759325772787E-4"/>
        <n v="5.1327045404694004E-4"/>
        <n v="7.9342387419585429E-4"/>
        <n v="2.0728744939271256E-4"/>
        <n v="1.1524900837373293E-4"/>
        <n v="1.0513102149694021E-4"/>
        <n v="1.4398176921483324E-4"/>
        <n v="1.6319574150168098E-4"/>
        <n v="1.9396322669784248E-4"/>
        <n v="4.4161504932323931E-4"/>
        <n v="8.3283343331333731E-4"/>
        <n v="3.4777883439750034E-4"/>
        <n v="1.2794995735001421E-4"/>
        <n v="2.6257062817530035E-4"/>
        <n v="6.3532401524777639E-4"/>
        <n v="1.0473885113117959E-4"/>
        <n v="4.8028998640688717E-4"/>
        <n v="2.8804155353559204E-4"/>
        <n v="9.723076923076924E-5"/>
        <n v="2.1982785311784009E-4"/>
        <n v="1.8891939106563515E-3"/>
        <n v="1.3400280395161555E-4"/>
        <n v="1.4902145720348974E-4"/>
        <n v="1.4354460576646239E-4"/>
        <n v="1.4694335389792486E-3"/>
        <n v="2.9008649367930805E-4"/>
        <n v="1.9109548138809634E-4"/>
        <n v="1.6014609819484441E-4"/>
        <n v="2.0867987297746861E-4"/>
        <n v="2.0709354915496311E-4"/>
        <n v="8.1827756623187227E-5"/>
        <n v="7.8380332610267537E-4"/>
        <n v="6.0196440727414179E-4"/>
        <n v="2.3778432384827963E-4"/>
        <n v="3.052348568717381E-4"/>
        <n v="8.7990603895468341E-4"/>
        <n v="6.4314590224182283E-4"/>
        <n v="2.0908880487616698E-4"/>
        <n v="1.9972320968223388E-4"/>
        <n v="3.3426784558982105E-4"/>
        <n v="2.2693562741026401E-4"/>
        <n v="1.2206403285124434E-4"/>
        <n v="4.2664494136311984E-5"/>
        <n v="3.6976220884266862E-4"/>
        <n v="8.5985543208544606E-4"/>
        <n v="2.0918070889018012E-4"/>
        <n v="2.3497729432886262E-4"/>
        <n v="6.4811191547642344E-5"/>
        <n v="1.1646112600536193E-4"/>
        <n v="1.6324306872755155E-4"/>
        <n v="2.0418256323300835E-4"/>
        <n v="1.1219353384588417E-4"/>
        <n v="5.5367231638418074E-4"/>
        <n v="8.0503083096799459E-5"/>
        <n v="6.0739779364049314E-4"/>
        <n v="8.4547376076729019E-5"/>
        <n v="5.2663740903283152E-4"/>
        <n v="3.686617130725892E-4"/>
        <n v="3.9485127848321445E-4"/>
        <n v="1.6858394609413032E-4"/>
        <n v="3.0335301900797111E-4"/>
        <n v="5.3676535184046391E-4"/>
        <n v="2.4133404094857686E-4"/>
        <n v="9.3224986290443198E-5"/>
        <n v="2.9619888534034695E-4"/>
        <n v="1.6256293364727101E-4"/>
        <n v="3.1543915497033717E-4"/>
        <n v="2.1930447125621008E-4"/>
        <n v="2.34192037470726E-4"/>
        <n v="6.9088980241347299E-4"/>
        <n v="5.5938886150813205E-4"/>
      </sharedItems>
    </cacheField>
  </cacheFields>
  <extLst>
    <ext xmlns:x14="http://schemas.microsoft.com/office/spreadsheetml/2009/9/main" uri="{725AE2AE-9491-48be-B2B4-4EB974FC3084}">
      <x14:pivotCacheDefinition pivotCacheId="119328948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
  <r>
    <x v="0"/>
    <x v="0"/>
    <s v="2024-12-23"/>
    <x v="0"/>
    <x v="0"/>
    <x v="0"/>
    <x v="0"/>
    <n v="1461"/>
    <n v="184"/>
    <n v="344"/>
    <n v="21915"/>
    <n v="21675"/>
    <n v="15"/>
    <x v="0"/>
    <x v="0"/>
    <n v="1989"/>
    <n v="9.0759753593429152E-2"/>
  </r>
  <r>
    <x v="1"/>
    <x v="0"/>
    <s v="2025-04-03"/>
    <x v="1"/>
    <x v="1"/>
    <x v="1"/>
    <x v="1"/>
    <n v="4054"/>
    <n v="389"/>
    <n v="493"/>
    <n v="64864"/>
    <n v="64383"/>
    <n v="117"/>
    <x v="1"/>
    <x v="1"/>
    <n v="4936"/>
    <n v="7.6097681302417369E-2"/>
  </r>
  <r>
    <x v="2"/>
    <x v="1"/>
    <s v="2025-05-12"/>
    <x v="2"/>
    <x v="1"/>
    <x v="0"/>
    <x v="2"/>
    <n v="2795"/>
    <n v="105"/>
    <n v="49"/>
    <n v="53105"/>
    <n v="52307"/>
    <n v="204"/>
    <x v="2"/>
    <x v="2"/>
    <n v="2949"/>
    <n v="5.5531494209584788E-2"/>
  </r>
  <r>
    <x v="3"/>
    <x v="2"/>
    <s v="2024-08-12"/>
    <x v="3"/>
    <x v="0"/>
    <x v="2"/>
    <x v="3"/>
    <n v="2404"/>
    <n v="363"/>
    <n v="138"/>
    <n v="19232"/>
    <n v="18636"/>
    <n v="128"/>
    <x v="3"/>
    <x v="3"/>
    <n v="2905"/>
    <n v="0.15105033277870217"/>
  </r>
  <r>
    <x v="4"/>
    <x v="1"/>
    <s v="2024-06-26"/>
    <x v="4"/>
    <x v="0"/>
    <x v="0"/>
    <x v="2"/>
    <n v="3557"/>
    <n v="687"/>
    <n v="424"/>
    <n v="71140"/>
    <n v="70701"/>
    <n v="224"/>
    <x v="4"/>
    <x v="0"/>
    <n v="4668"/>
    <n v="6.5617093055946027E-2"/>
  </r>
  <r>
    <x v="5"/>
    <x v="3"/>
    <s v="2024-10-31"/>
    <x v="5"/>
    <x v="0"/>
    <x v="3"/>
    <x v="4"/>
    <n v="2945"/>
    <n v="930"/>
    <n v="355"/>
    <n v="23560"/>
    <n v="23275"/>
    <n v="256"/>
    <x v="2"/>
    <x v="1"/>
    <n v="4230"/>
    <n v="0.17954159592529711"/>
  </r>
  <r>
    <x v="6"/>
    <x v="0"/>
    <s v="2024-06-24"/>
    <x v="4"/>
    <x v="0"/>
    <x v="3"/>
    <x v="5"/>
    <n v="3860"/>
    <n v="201"/>
    <n v="279"/>
    <n v="61760"/>
    <n v="61660"/>
    <n v="235"/>
    <x v="2"/>
    <x v="1"/>
    <n v="4340"/>
    <n v="7.0272020725388601E-2"/>
  </r>
  <r>
    <x v="7"/>
    <x v="1"/>
    <s v="2024-07-13"/>
    <x v="6"/>
    <x v="0"/>
    <x v="4"/>
    <x v="6"/>
    <n v="3929"/>
    <n v="262"/>
    <n v="278"/>
    <n v="43219"/>
    <n v="42841"/>
    <n v="39"/>
    <x v="3"/>
    <x v="3"/>
    <n v="4469"/>
    <n v="0.10340359564080613"/>
  </r>
  <r>
    <x v="8"/>
    <x v="3"/>
    <s v="2024-08-30"/>
    <x v="3"/>
    <x v="0"/>
    <x v="1"/>
    <x v="7"/>
    <n v="3784"/>
    <n v="808"/>
    <n v="404"/>
    <n v="56760"/>
    <n v="56343"/>
    <n v="131"/>
    <x v="2"/>
    <x v="1"/>
    <n v="4996"/>
    <n v="8.8019732205778717E-2"/>
  </r>
  <r>
    <x v="9"/>
    <x v="3"/>
    <s v="2025-03-11"/>
    <x v="7"/>
    <x v="1"/>
    <x v="4"/>
    <x v="8"/>
    <n v="4241"/>
    <n v="902"/>
    <n v="47"/>
    <n v="72097"/>
    <n v="71598"/>
    <n v="167"/>
    <x v="2"/>
    <x v="1"/>
    <n v="5190"/>
    <n v="7.198635172059864E-2"/>
  </r>
  <r>
    <x v="10"/>
    <x v="2"/>
    <s v="2025-02-02"/>
    <x v="8"/>
    <x v="1"/>
    <x v="2"/>
    <x v="3"/>
    <n v="1792"/>
    <n v="614"/>
    <n v="497"/>
    <n v="25088"/>
    <n v="24675"/>
    <n v="65"/>
    <x v="5"/>
    <x v="3"/>
    <n v="2903"/>
    <n v="0.11571269132653061"/>
  </r>
  <r>
    <x v="11"/>
    <x v="3"/>
    <s v="2024-07-21"/>
    <x v="6"/>
    <x v="0"/>
    <x v="0"/>
    <x v="9"/>
    <n v="1946"/>
    <n v="686"/>
    <n v="377"/>
    <n v="23352"/>
    <n v="22982"/>
    <n v="213"/>
    <x v="5"/>
    <x v="2"/>
    <n v="3009"/>
    <n v="0.12885405960945528"/>
  </r>
  <r>
    <x v="12"/>
    <x v="1"/>
    <s v="2024-11-18"/>
    <x v="9"/>
    <x v="0"/>
    <x v="3"/>
    <x v="10"/>
    <n v="1171"/>
    <n v="286"/>
    <n v="231"/>
    <n v="22249"/>
    <n v="21282"/>
    <n v="114"/>
    <x v="3"/>
    <x v="0"/>
    <n v="1688"/>
    <n v="7.5868578363072495E-2"/>
  </r>
  <r>
    <x v="13"/>
    <x v="3"/>
    <s v="2025-02-16"/>
    <x v="8"/>
    <x v="1"/>
    <x v="2"/>
    <x v="11"/>
    <n v="4242"/>
    <n v="555"/>
    <n v="131"/>
    <n v="33936"/>
    <n v="33802"/>
    <n v="265"/>
    <x v="5"/>
    <x v="4"/>
    <n v="4928"/>
    <n v="0.14521452145214522"/>
  </r>
  <r>
    <x v="14"/>
    <x v="3"/>
    <s v="2024-10-24"/>
    <x v="5"/>
    <x v="0"/>
    <x v="5"/>
    <x v="12"/>
    <n v="3888"/>
    <n v="604"/>
    <n v="128"/>
    <n v="77760"/>
    <n v="77167"/>
    <n v="20"/>
    <x v="5"/>
    <x v="0"/>
    <n v="4620"/>
    <n v="5.941358024691358E-2"/>
  </r>
  <r>
    <x v="15"/>
    <x v="3"/>
    <s v="2024-08-26"/>
    <x v="3"/>
    <x v="0"/>
    <x v="1"/>
    <x v="7"/>
    <n v="3452"/>
    <n v="377"/>
    <n v="360"/>
    <n v="55232"/>
    <n v="55075"/>
    <n v="87"/>
    <x v="5"/>
    <x v="2"/>
    <n v="4189"/>
    <n v="7.5843713789107758E-2"/>
  </r>
  <r>
    <x v="16"/>
    <x v="3"/>
    <s v="2025-05-05"/>
    <x v="2"/>
    <x v="1"/>
    <x v="1"/>
    <x v="7"/>
    <n v="4441"/>
    <n v="511"/>
    <n v="70"/>
    <n v="53292"/>
    <n v="53082"/>
    <n v="159"/>
    <x v="3"/>
    <x v="3"/>
    <n v="5022"/>
    <n v="9.4235532537716729E-2"/>
  </r>
  <r>
    <x v="17"/>
    <x v="2"/>
    <s v="2024-08-19"/>
    <x v="3"/>
    <x v="0"/>
    <x v="0"/>
    <x v="13"/>
    <n v="3000"/>
    <n v="382"/>
    <n v="325"/>
    <n v="36000"/>
    <n v="35819"/>
    <n v="19"/>
    <x v="5"/>
    <x v="0"/>
    <n v="3707"/>
    <n v="0.10297222222222223"/>
  </r>
  <r>
    <x v="18"/>
    <x v="2"/>
    <s v="2024-06-23"/>
    <x v="4"/>
    <x v="0"/>
    <x v="5"/>
    <x v="14"/>
    <n v="1071"/>
    <n v="519"/>
    <n v="22"/>
    <n v="16065"/>
    <n v="15865"/>
    <n v="103"/>
    <x v="2"/>
    <x v="3"/>
    <n v="1612"/>
    <n v="0.10034235916588857"/>
  </r>
  <r>
    <x v="19"/>
    <x v="2"/>
    <s v="2024-09-09"/>
    <x v="10"/>
    <x v="0"/>
    <x v="3"/>
    <x v="15"/>
    <n v="4054"/>
    <n v="488"/>
    <n v="373"/>
    <n v="77026"/>
    <n v="76881"/>
    <n v="25"/>
    <x v="2"/>
    <x v="0"/>
    <n v="4915"/>
    <n v="6.3809622724794221E-2"/>
  </r>
  <r>
    <x v="20"/>
    <x v="2"/>
    <s v="2025-01-04"/>
    <x v="11"/>
    <x v="1"/>
    <x v="0"/>
    <x v="13"/>
    <n v="4838"/>
    <n v="640"/>
    <n v="128"/>
    <n v="72570"/>
    <n v="72396"/>
    <n v="83"/>
    <x v="5"/>
    <x v="3"/>
    <n v="5606"/>
    <n v="7.7249552156538517E-2"/>
  </r>
  <r>
    <x v="21"/>
    <x v="3"/>
    <s v="2025-02-27"/>
    <x v="8"/>
    <x v="1"/>
    <x v="1"/>
    <x v="7"/>
    <n v="1570"/>
    <n v="187"/>
    <n v="260"/>
    <n v="25120"/>
    <n v="24613"/>
    <n v="133"/>
    <x v="2"/>
    <x v="3"/>
    <n v="2017"/>
    <n v="8.0294585987261149E-2"/>
  </r>
  <r>
    <x v="22"/>
    <x v="3"/>
    <s v="2024-11-06"/>
    <x v="9"/>
    <x v="0"/>
    <x v="5"/>
    <x v="12"/>
    <n v="1606"/>
    <n v="547"/>
    <n v="316"/>
    <n v="32120"/>
    <n v="31736"/>
    <n v="225"/>
    <x v="6"/>
    <x v="1"/>
    <n v="2469"/>
    <n v="7.6867995018679955E-2"/>
  </r>
  <r>
    <x v="23"/>
    <x v="3"/>
    <s v="2025-01-23"/>
    <x v="11"/>
    <x v="1"/>
    <x v="5"/>
    <x v="12"/>
    <n v="3961"/>
    <n v="761"/>
    <n v="131"/>
    <n v="67337"/>
    <n v="66615"/>
    <n v="161"/>
    <x v="5"/>
    <x v="2"/>
    <n v="4853"/>
    <n v="7.2070332803659209E-2"/>
  </r>
  <r>
    <x v="24"/>
    <x v="0"/>
    <s v="2025-04-10"/>
    <x v="1"/>
    <x v="1"/>
    <x v="3"/>
    <x v="5"/>
    <n v="3128"/>
    <n v="211"/>
    <n v="197"/>
    <n v="59432"/>
    <n v="59182"/>
    <n v="238"/>
    <x v="3"/>
    <x v="4"/>
    <n v="3536"/>
    <n v="5.9496567505720827E-2"/>
  </r>
  <r>
    <x v="25"/>
    <x v="1"/>
    <s v="2025-04-05"/>
    <x v="1"/>
    <x v="1"/>
    <x v="0"/>
    <x v="2"/>
    <n v="3009"/>
    <n v="413"/>
    <n v="358"/>
    <n v="42126"/>
    <n v="41309"/>
    <n v="211"/>
    <x v="5"/>
    <x v="1"/>
    <n v="3780"/>
    <n v="8.9730807577268201E-2"/>
  </r>
  <r>
    <x v="26"/>
    <x v="1"/>
    <s v="2024-09-17"/>
    <x v="10"/>
    <x v="0"/>
    <x v="1"/>
    <x v="16"/>
    <n v="2076"/>
    <n v="195"/>
    <n v="104"/>
    <n v="33216"/>
    <n v="32244"/>
    <n v="51"/>
    <x v="5"/>
    <x v="3"/>
    <n v="2375"/>
    <n v="7.1501685934489398E-2"/>
  </r>
  <r>
    <x v="27"/>
    <x v="2"/>
    <s v="2025-03-04"/>
    <x v="7"/>
    <x v="1"/>
    <x v="5"/>
    <x v="14"/>
    <n v="432"/>
    <n v="624"/>
    <n v="123"/>
    <n v="6912"/>
    <n v="6259"/>
    <n v="79"/>
    <x v="5"/>
    <x v="3"/>
    <n v="1179"/>
    <n v="0.17057291666666666"/>
  </r>
  <r>
    <x v="28"/>
    <x v="2"/>
    <s v="2025-01-31"/>
    <x v="11"/>
    <x v="1"/>
    <x v="3"/>
    <x v="15"/>
    <n v="2566"/>
    <n v="118"/>
    <n v="37"/>
    <n v="12830"/>
    <n v="12264"/>
    <n v="221"/>
    <x v="5"/>
    <x v="2"/>
    <n v="2721"/>
    <n v="0.21208106001558846"/>
  </r>
  <r>
    <x v="29"/>
    <x v="2"/>
    <s v="2025-02-25"/>
    <x v="8"/>
    <x v="1"/>
    <x v="5"/>
    <x v="14"/>
    <n v="3095"/>
    <n v="39"/>
    <n v="78"/>
    <n v="55710"/>
    <n v="54808"/>
    <n v="93"/>
    <x v="3"/>
    <x v="4"/>
    <n v="3212"/>
    <n v="5.7655717106444085E-2"/>
  </r>
  <r>
    <x v="30"/>
    <x v="2"/>
    <s v="2024-12-16"/>
    <x v="0"/>
    <x v="0"/>
    <x v="1"/>
    <x v="17"/>
    <n v="438"/>
    <n v="153"/>
    <n v="275"/>
    <n v="3066"/>
    <n v="2701"/>
    <n v="282"/>
    <x v="2"/>
    <x v="1"/>
    <n v="866"/>
    <n v="0.28245270711024134"/>
  </r>
  <r>
    <x v="31"/>
    <x v="0"/>
    <s v="2024-07-31"/>
    <x v="6"/>
    <x v="0"/>
    <x v="3"/>
    <x v="5"/>
    <n v="2278"/>
    <n v="10"/>
    <n v="321"/>
    <n v="13668"/>
    <n v="12676"/>
    <n v="275"/>
    <x v="3"/>
    <x v="0"/>
    <n v="2609"/>
    <n v="0.19088381621305239"/>
  </r>
  <r>
    <x v="32"/>
    <x v="3"/>
    <s v="2024-08-21"/>
    <x v="3"/>
    <x v="0"/>
    <x v="4"/>
    <x v="8"/>
    <n v="1407"/>
    <n v="400"/>
    <n v="351"/>
    <n v="16884"/>
    <n v="15954"/>
    <n v="113"/>
    <x v="2"/>
    <x v="0"/>
    <n v="2158"/>
    <n v="0.12781331438047855"/>
  </r>
  <r>
    <x v="33"/>
    <x v="3"/>
    <s v="2025-03-26"/>
    <x v="7"/>
    <x v="1"/>
    <x v="1"/>
    <x v="7"/>
    <n v="1652"/>
    <n v="89"/>
    <n v="357"/>
    <n v="29736"/>
    <n v="28771"/>
    <n v="215"/>
    <x v="2"/>
    <x v="2"/>
    <n v="2098"/>
    <n v="7.055421038471886E-2"/>
  </r>
  <r>
    <x v="34"/>
    <x v="2"/>
    <s v="2024-11-30"/>
    <x v="9"/>
    <x v="0"/>
    <x v="5"/>
    <x v="14"/>
    <n v="3775"/>
    <n v="16"/>
    <n v="239"/>
    <n v="33975"/>
    <n v="33310"/>
    <n v="271"/>
    <x v="5"/>
    <x v="1"/>
    <n v="4030"/>
    <n v="0.11861662987490802"/>
  </r>
  <r>
    <x v="35"/>
    <x v="2"/>
    <s v="2025-04-19"/>
    <x v="1"/>
    <x v="1"/>
    <x v="2"/>
    <x v="3"/>
    <n v="4518"/>
    <n v="285"/>
    <n v="383"/>
    <n v="67770"/>
    <n v="67621"/>
    <n v="31"/>
    <x v="3"/>
    <x v="1"/>
    <n v="5186"/>
    <n v="7.6523535487678915E-2"/>
  </r>
  <r>
    <x v="36"/>
    <x v="3"/>
    <s v="2025-01-06"/>
    <x v="11"/>
    <x v="1"/>
    <x v="3"/>
    <x v="4"/>
    <n v="3024"/>
    <n v="925"/>
    <n v="350"/>
    <n v="24192"/>
    <n v="23518"/>
    <n v="36"/>
    <x v="3"/>
    <x v="1"/>
    <n v="4299"/>
    <n v="0.17770337301587302"/>
  </r>
  <r>
    <x v="37"/>
    <x v="1"/>
    <s v="2025-02-17"/>
    <x v="8"/>
    <x v="1"/>
    <x v="0"/>
    <x v="2"/>
    <n v="3138"/>
    <n v="123"/>
    <n v="291"/>
    <n v="28242"/>
    <n v="27550"/>
    <n v="87"/>
    <x v="2"/>
    <x v="3"/>
    <n v="3552"/>
    <n v="0.12577012959422137"/>
  </r>
  <r>
    <x v="38"/>
    <x v="3"/>
    <s v="2024-11-25"/>
    <x v="9"/>
    <x v="0"/>
    <x v="4"/>
    <x v="8"/>
    <n v="3564"/>
    <n v="629"/>
    <n v="177"/>
    <n v="60588"/>
    <n v="59627"/>
    <n v="92"/>
    <x v="2"/>
    <x v="4"/>
    <n v="4370"/>
    <n v="7.2126493695121141E-2"/>
  </r>
  <r>
    <x v="39"/>
    <x v="0"/>
    <s v="2025-03-07"/>
    <x v="7"/>
    <x v="1"/>
    <x v="4"/>
    <x v="18"/>
    <n v="4750"/>
    <n v="151"/>
    <n v="415"/>
    <n v="38000"/>
    <n v="37792"/>
    <n v="299"/>
    <x v="3"/>
    <x v="3"/>
    <n v="5316"/>
    <n v="0.13989473684210527"/>
  </r>
  <r>
    <x v="40"/>
    <x v="2"/>
    <s v="2025-03-08"/>
    <x v="7"/>
    <x v="1"/>
    <x v="0"/>
    <x v="13"/>
    <n v="456"/>
    <n v="629"/>
    <n v="428"/>
    <n v="8208"/>
    <n v="7377"/>
    <n v="205"/>
    <x v="5"/>
    <x v="3"/>
    <n v="1513"/>
    <n v="0.18433235867446393"/>
  </r>
  <r>
    <x v="41"/>
    <x v="1"/>
    <s v="2025-03-05"/>
    <x v="7"/>
    <x v="1"/>
    <x v="0"/>
    <x v="2"/>
    <n v="1543"/>
    <n v="820"/>
    <n v="333"/>
    <n v="12344"/>
    <n v="11496"/>
    <n v="241"/>
    <x v="3"/>
    <x v="4"/>
    <n v="2696"/>
    <n v="0.21840570317563188"/>
  </r>
  <r>
    <x v="42"/>
    <x v="2"/>
    <s v="2024-12-14"/>
    <x v="0"/>
    <x v="0"/>
    <x v="3"/>
    <x v="15"/>
    <n v="2174"/>
    <n v="658"/>
    <n v="15"/>
    <n v="13044"/>
    <n v="12206"/>
    <n v="137"/>
    <x v="2"/>
    <x v="2"/>
    <n v="2847"/>
    <n v="0.21826126954921804"/>
  </r>
  <r>
    <x v="43"/>
    <x v="0"/>
    <s v="2025-03-02"/>
    <x v="7"/>
    <x v="1"/>
    <x v="4"/>
    <x v="18"/>
    <n v="2358"/>
    <n v="784"/>
    <n v="344"/>
    <n v="35370"/>
    <n v="34475"/>
    <n v="216"/>
    <x v="2"/>
    <x v="4"/>
    <n v="3486"/>
    <n v="9.8558100084817649E-2"/>
  </r>
  <r>
    <x v="44"/>
    <x v="3"/>
    <s v="2024-11-01"/>
    <x v="9"/>
    <x v="0"/>
    <x v="5"/>
    <x v="12"/>
    <n v="3371"/>
    <n v="106"/>
    <n v="327"/>
    <n v="50565"/>
    <n v="49816"/>
    <n v="176"/>
    <x v="5"/>
    <x v="0"/>
    <n v="3804"/>
    <n v="7.5229902106199939E-2"/>
  </r>
  <r>
    <x v="45"/>
    <x v="0"/>
    <s v="2025-05-02"/>
    <x v="2"/>
    <x v="1"/>
    <x v="5"/>
    <x v="19"/>
    <n v="1108"/>
    <n v="177"/>
    <n v="212"/>
    <n v="8864"/>
    <n v="8710"/>
    <n v="97"/>
    <x v="2"/>
    <x v="3"/>
    <n v="1497"/>
    <n v="0.16888537906137185"/>
  </r>
  <r>
    <x v="46"/>
    <x v="0"/>
    <s v="2025-02-24"/>
    <x v="8"/>
    <x v="1"/>
    <x v="3"/>
    <x v="5"/>
    <n v="2704"/>
    <n v="752"/>
    <n v="153"/>
    <n v="21632"/>
    <n v="20792"/>
    <n v="127"/>
    <x v="5"/>
    <x v="4"/>
    <n v="3609"/>
    <n v="0.16683616863905326"/>
  </r>
  <r>
    <x v="47"/>
    <x v="0"/>
    <s v="2025-03-11"/>
    <x v="7"/>
    <x v="1"/>
    <x v="2"/>
    <x v="20"/>
    <n v="1950"/>
    <n v="295"/>
    <n v="478"/>
    <n v="37050"/>
    <n v="36272"/>
    <n v="119"/>
    <x v="2"/>
    <x v="4"/>
    <n v="2723"/>
    <n v="7.349527665317139E-2"/>
  </r>
  <r>
    <x v="48"/>
    <x v="0"/>
    <s v="2024-06-10"/>
    <x v="4"/>
    <x v="0"/>
    <x v="2"/>
    <x v="20"/>
    <n v="2164"/>
    <n v="549"/>
    <n v="274"/>
    <n v="28132"/>
    <n v="27361"/>
    <n v="177"/>
    <x v="2"/>
    <x v="3"/>
    <n v="2987"/>
    <n v="0.10617801791554102"/>
  </r>
  <r>
    <x v="49"/>
    <x v="1"/>
    <s v="2024-07-03"/>
    <x v="6"/>
    <x v="0"/>
    <x v="2"/>
    <x v="21"/>
    <n v="2754"/>
    <n v="130"/>
    <n v="90"/>
    <n v="22032"/>
    <n v="21288"/>
    <n v="112"/>
    <x v="2"/>
    <x v="2"/>
    <n v="2974"/>
    <n v="0.13498547567175018"/>
  </r>
  <r>
    <x v="50"/>
    <x v="3"/>
    <s v="2024-06-13"/>
    <x v="4"/>
    <x v="0"/>
    <x v="3"/>
    <x v="4"/>
    <n v="2200"/>
    <n v="504"/>
    <n v="239"/>
    <n v="37400"/>
    <n v="36938"/>
    <n v="225"/>
    <x v="5"/>
    <x v="1"/>
    <n v="2943"/>
    <n v="7.8689839572192513E-2"/>
  </r>
  <r>
    <x v="51"/>
    <x v="3"/>
    <s v="2025-01-03"/>
    <x v="11"/>
    <x v="1"/>
    <x v="4"/>
    <x v="8"/>
    <n v="947"/>
    <n v="338"/>
    <n v="350"/>
    <n v="10417"/>
    <n v="9730"/>
    <n v="34"/>
    <x v="2"/>
    <x v="3"/>
    <n v="1635"/>
    <n v="0.1569549774407219"/>
  </r>
  <r>
    <x v="52"/>
    <x v="1"/>
    <s v="2025-02-24"/>
    <x v="8"/>
    <x v="1"/>
    <x v="3"/>
    <x v="10"/>
    <n v="804"/>
    <n v="639"/>
    <n v="43"/>
    <n v="4020"/>
    <n v="3144"/>
    <n v="11"/>
    <x v="7"/>
    <x v="4"/>
    <n v="1486"/>
    <n v="0.36965174129353234"/>
  </r>
  <r>
    <x v="53"/>
    <x v="1"/>
    <s v="2025-03-13"/>
    <x v="7"/>
    <x v="1"/>
    <x v="3"/>
    <x v="10"/>
    <n v="1686"/>
    <n v="904"/>
    <n v="472"/>
    <n v="18546"/>
    <n v="18171"/>
    <n v="52"/>
    <x v="5"/>
    <x v="1"/>
    <n v="3062"/>
    <n v="0.16510298716704411"/>
  </r>
  <r>
    <x v="54"/>
    <x v="3"/>
    <s v="2024-06-17"/>
    <x v="4"/>
    <x v="0"/>
    <x v="4"/>
    <x v="8"/>
    <n v="1226"/>
    <n v="119"/>
    <n v="7"/>
    <n v="14712"/>
    <n v="14049"/>
    <n v="123"/>
    <x v="3"/>
    <x v="3"/>
    <n v="1352"/>
    <n v="9.1897770527460579E-2"/>
  </r>
  <r>
    <x v="55"/>
    <x v="3"/>
    <s v="2024-12-18"/>
    <x v="0"/>
    <x v="0"/>
    <x v="3"/>
    <x v="4"/>
    <n v="2946"/>
    <n v="498"/>
    <n v="367"/>
    <n v="29460"/>
    <n v="28527"/>
    <n v="60"/>
    <x v="5"/>
    <x v="2"/>
    <n v="3811"/>
    <n v="0.12936184657162253"/>
  </r>
  <r>
    <x v="56"/>
    <x v="0"/>
    <s v="2024-10-21"/>
    <x v="5"/>
    <x v="0"/>
    <x v="5"/>
    <x v="19"/>
    <n v="2825"/>
    <n v="535"/>
    <n v="295"/>
    <n v="45200"/>
    <n v="44739"/>
    <n v="169"/>
    <x v="2"/>
    <x v="0"/>
    <n v="3655"/>
    <n v="8.0862831858407078E-2"/>
  </r>
  <r>
    <x v="57"/>
    <x v="2"/>
    <s v="2025-04-15"/>
    <x v="1"/>
    <x v="1"/>
    <x v="0"/>
    <x v="13"/>
    <n v="103"/>
    <n v="770"/>
    <n v="19"/>
    <n v="1030"/>
    <n v="410"/>
    <n v="262"/>
    <x v="2"/>
    <x v="3"/>
    <n v="892"/>
    <n v="0.86601941747572819"/>
  </r>
  <r>
    <x v="58"/>
    <x v="2"/>
    <s v="2024-06-22"/>
    <x v="4"/>
    <x v="0"/>
    <x v="1"/>
    <x v="17"/>
    <n v="2180"/>
    <n v="263"/>
    <n v="387"/>
    <n v="30520"/>
    <n v="30059"/>
    <n v="174"/>
    <x v="3"/>
    <x v="4"/>
    <n v="2830"/>
    <n v="9.2726081258191345E-2"/>
  </r>
  <r>
    <x v="59"/>
    <x v="2"/>
    <s v="2025-01-28"/>
    <x v="11"/>
    <x v="1"/>
    <x v="5"/>
    <x v="14"/>
    <n v="904"/>
    <n v="973"/>
    <n v="63"/>
    <n v="11752"/>
    <n v="11580"/>
    <n v="84"/>
    <x v="8"/>
    <x v="2"/>
    <n v="1940"/>
    <n v="0.1650782845473111"/>
  </r>
  <r>
    <x v="60"/>
    <x v="0"/>
    <s v="2024-09-05"/>
    <x v="10"/>
    <x v="0"/>
    <x v="5"/>
    <x v="19"/>
    <n v="4886"/>
    <n v="983"/>
    <n v="409"/>
    <n v="43974"/>
    <n v="43239"/>
    <n v="65"/>
    <x v="2"/>
    <x v="0"/>
    <n v="6278"/>
    <n v="0.14276618001546368"/>
  </r>
  <r>
    <x v="61"/>
    <x v="0"/>
    <s v="2024-11-22"/>
    <x v="9"/>
    <x v="0"/>
    <x v="3"/>
    <x v="5"/>
    <n v="53"/>
    <n v="81"/>
    <n v="379"/>
    <n v="954"/>
    <n v="7"/>
    <n v="148"/>
    <x v="2"/>
    <x v="2"/>
    <n v="513"/>
    <n v="0.53773584905660377"/>
  </r>
  <r>
    <x v="62"/>
    <x v="0"/>
    <s v="2024-07-31"/>
    <x v="6"/>
    <x v="0"/>
    <x v="3"/>
    <x v="5"/>
    <n v="4507"/>
    <n v="217"/>
    <n v="13"/>
    <n v="90140"/>
    <n v="89591"/>
    <n v="125"/>
    <x v="5"/>
    <x v="2"/>
    <n v="4737"/>
    <n v="5.2551586421122697E-2"/>
  </r>
  <r>
    <x v="63"/>
    <x v="3"/>
    <s v="2024-08-17"/>
    <x v="3"/>
    <x v="0"/>
    <x v="4"/>
    <x v="8"/>
    <n v="2878"/>
    <n v="248"/>
    <n v="416"/>
    <n v="43170"/>
    <n v="42667"/>
    <n v="75"/>
    <x v="5"/>
    <x v="2"/>
    <n v="3542"/>
    <n v="8.2047718322909427E-2"/>
  </r>
  <r>
    <x v="64"/>
    <x v="2"/>
    <s v="2025-03-28"/>
    <x v="7"/>
    <x v="1"/>
    <x v="2"/>
    <x v="3"/>
    <n v="1881"/>
    <n v="501"/>
    <n v="99"/>
    <n v="20691"/>
    <n v="19987"/>
    <n v="289"/>
    <x v="3"/>
    <x v="4"/>
    <n v="2481"/>
    <n v="0.11990720603160794"/>
  </r>
  <r>
    <x v="65"/>
    <x v="0"/>
    <s v="2024-07-26"/>
    <x v="6"/>
    <x v="0"/>
    <x v="3"/>
    <x v="5"/>
    <n v="432"/>
    <n v="171"/>
    <n v="280"/>
    <n v="3024"/>
    <n v="2285"/>
    <n v="184"/>
    <x v="3"/>
    <x v="0"/>
    <n v="883"/>
    <n v="0.29199735449735448"/>
  </r>
  <r>
    <x v="66"/>
    <x v="3"/>
    <s v="2025-03-29"/>
    <x v="7"/>
    <x v="1"/>
    <x v="3"/>
    <x v="4"/>
    <n v="4712"/>
    <n v="568"/>
    <n v="127"/>
    <n v="84816"/>
    <n v="84691"/>
    <n v="100"/>
    <x v="3"/>
    <x v="2"/>
    <n v="5407"/>
    <n v="6.3749764195434822E-2"/>
  </r>
  <r>
    <x v="67"/>
    <x v="2"/>
    <s v="2024-12-08"/>
    <x v="0"/>
    <x v="0"/>
    <x v="2"/>
    <x v="3"/>
    <n v="2610"/>
    <n v="126"/>
    <n v="288"/>
    <n v="15660"/>
    <n v="15145"/>
    <n v="73"/>
    <x v="3"/>
    <x v="4"/>
    <n v="3024"/>
    <n v="0.19310344827586207"/>
  </r>
  <r>
    <x v="68"/>
    <x v="0"/>
    <s v="2025-03-08"/>
    <x v="7"/>
    <x v="1"/>
    <x v="1"/>
    <x v="1"/>
    <n v="1292"/>
    <n v="626"/>
    <n v="496"/>
    <n v="25840"/>
    <n v="24916"/>
    <n v="149"/>
    <x v="5"/>
    <x v="2"/>
    <n v="2414"/>
    <n v="9.3421052631578946E-2"/>
  </r>
  <r>
    <x v="69"/>
    <x v="3"/>
    <s v="2025-04-02"/>
    <x v="1"/>
    <x v="1"/>
    <x v="5"/>
    <x v="12"/>
    <n v="199"/>
    <n v="772"/>
    <n v="400"/>
    <n v="3582"/>
    <n v="2988"/>
    <n v="43"/>
    <x v="2"/>
    <x v="4"/>
    <n v="1371"/>
    <n v="0.38274706867671693"/>
  </r>
  <r>
    <x v="70"/>
    <x v="1"/>
    <s v="2024-09-02"/>
    <x v="10"/>
    <x v="0"/>
    <x v="3"/>
    <x v="10"/>
    <n v="2551"/>
    <n v="915"/>
    <n v="205"/>
    <n v="30612"/>
    <n v="30360"/>
    <n v="227"/>
    <x v="2"/>
    <x v="1"/>
    <n v="3671"/>
    <n v="0.1199202926956749"/>
  </r>
  <r>
    <x v="71"/>
    <x v="1"/>
    <s v="2025-03-03"/>
    <x v="7"/>
    <x v="1"/>
    <x v="0"/>
    <x v="2"/>
    <n v="296"/>
    <n v="60"/>
    <n v="141"/>
    <n v="5624"/>
    <n v="5239"/>
    <n v="88"/>
    <x v="3"/>
    <x v="1"/>
    <n v="497"/>
    <n v="8.837126600284495E-2"/>
  </r>
  <r>
    <x v="72"/>
    <x v="3"/>
    <s v="2024-10-18"/>
    <x v="5"/>
    <x v="0"/>
    <x v="2"/>
    <x v="11"/>
    <n v="4126"/>
    <n v="426"/>
    <n v="486"/>
    <n v="78394"/>
    <n v="77798"/>
    <n v="88"/>
    <x v="5"/>
    <x v="3"/>
    <n v="5038"/>
    <n v="6.4265122330790625E-2"/>
  </r>
  <r>
    <x v="73"/>
    <x v="1"/>
    <s v="2024-10-28"/>
    <x v="5"/>
    <x v="0"/>
    <x v="0"/>
    <x v="2"/>
    <n v="1855"/>
    <n v="200"/>
    <n v="174"/>
    <n v="16695"/>
    <n v="16330"/>
    <n v="123"/>
    <x v="2"/>
    <x v="2"/>
    <n v="2229"/>
    <n v="0.13351302785265048"/>
  </r>
  <r>
    <x v="74"/>
    <x v="2"/>
    <s v="2024-08-01"/>
    <x v="3"/>
    <x v="0"/>
    <x v="0"/>
    <x v="13"/>
    <n v="1674"/>
    <n v="929"/>
    <n v="37"/>
    <n v="21762"/>
    <n v="20998"/>
    <n v="255"/>
    <x v="2"/>
    <x v="3"/>
    <n v="2640"/>
    <n v="0.12131237937689551"/>
  </r>
  <r>
    <x v="75"/>
    <x v="0"/>
    <s v="2024-11-07"/>
    <x v="9"/>
    <x v="0"/>
    <x v="2"/>
    <x v="20"/>
    <n v="1121"/>
    <n v="135"/>
    <n v="18"/>
    <n v="15694"/>
    <n v="14957"/>
    <n v="99"/>
    <x v="2"/>
    <x v="3"/>
    <n v="1274"/>
    <n v="8.1177520071364848E-2"/>
  </r>
  <r>
    <x v="76"/>
    <x v="3"/>
    <s v="2025-03-04"/>
    <x v="7"/>
    <x v="1"/>
    <x v="2"/>
    <x v="11"/>
    <n v="1249"/>
    <n v="116"/>
    <n v="420"/>
    <n v="8743"/>
    <n v="8538"/>
    <n v="63"/>
    <x v="2"/>
    <x v="4"/>
    <n v="1785"/>
    <n v="0.20416333066453163"/>
  </r>
  <r>
    <x v="77"/>
    <x v="0"/>
    <s v="2024-06-17"/>
    <x v="4"/>
    <x v="0"/>
    <x v="4"/>
    <x v="18"/>
    <n v="954"/>
    <n v="324"/>
    <n v="288"/>
    <n v="19080"/>
    <n v="18859"/>
    <n v="21"/>
    <x v="5"/>
    <x v="3"/>
    <n v="1566"/>
    <n v="8.2075471698113203E-2"/>
  </r>
  <r>
    <x v="78"/>
    <x v="2"/>
    <s v="2024-10-09"/>
    <x v="5"/>
    <x v="0"/>
    <x v="3"/>
    <x v="15"/>
    <n v="3068"/>
    <n v="137"/>
    <n v="329"/>
    <n v="39884"/>
    <n v="39404"/>
    <n v="266"/>
    <x v="3"/>
    <x v="1"/>
    <n v="3534"/>
    <n v="8.860696018453515E-2"/>
  </r>
  <r>
    <x v="79"/>
    <x v="2"/>
    <s v="2024-06-13"/>
    <x v="4"/>
    <x v="0"/>
    <x v="2"/>
    <x v="3"/>
    <n v="2103"/>
    <n v="892"/>
    <n v="103"/>
    <n v="39957"/>
    <n v="39466"/>
    <n v="28"/>
    <x v="5"/>
    <x v="4"/>
    <n v="3098"/>
    <n v="7.7533348349475686E-2"/>
  </r>
  <r>
    <x v="80"/>
    <x v="2"/>
    <s v="2024-10-19"/>
    <x v="5"/>
    <x v="0"/>
    <x v="2"/>
    <x v="3"/>
    <n v="1816"/>
    <n v="29"/>
    <n v="41"/>
    <n v="19976"/>
    <n v="19262"/>
    <n v="283"/>
    <x v="2"/>
    <x v="2"/>
    <n v="1886"/>
    <n v="9.4413295955146179E-2"/>
  </r>
  <r>
    <x v="81"/>
    <x v="2"/>
    <s v="2024-07-24"/>
    <x v="6"/>
    <x v="0"/>
    <x v="4"/>
    <x v="22"/>
    <n v="725"/>
    <n v="88"/>
    <n v="428"/>
    <n v="14500"/>
    <n v="13637"/>
    <n v="200"/>
    <x v="9"/>
    <x v="2"/>
    <n v="1241"/>
    <n v="8.558620689655172E-2"/>
  </r>
  <r>
    <x v="82"/>
    <x v="1"/>
    <s v="2024-10-15"/>
    <x v="5"/>
    <x v="0"/>
    <x v="5"/>
    <x v="23"/>
    <n v="1094"/>
    <n v="472"/>
    <n v="21"/>
    <n v="9846"/>
    <n v="9609"/>
    <n v="112"/>
    <x v="3"/>
    <x v="4"/>
    <n v="1587"/>
    <n v="0.16118220597196831"/>
  </r>
  <r>
    <x v="83"/>
    <x v="3"/>
    <s v="2024-12-09"/>
    <x v="0"/>
    <x v="0"/>
    <x v="4"/>
    <x v="8"/>
    <n v="1841"/>
    <n v="851"/>
    <n v="342"/>
    <n v="34979"/>
    <n v="34154"/>
    <n v="255"/>
    <x v="5"/>
    <x v="3"/>
    <n v="3034"/>
    <n v="8.6737756939878216E-2"/>
  </r>
  <r>
    <x v="84"/>
    <x v="2"/>
    <s v="2025-04-19"/>
    <x v="1"/>
    <x v="1"/>
    <x v="4"/>
    <x v="22"/>
    <n v="4177"/>
    <n v="569"/>
    <n v="55"/>
    <n v="25062"/>
    <n v="24847"/>
    <n v="230"/>
    <x v="5"/>
    <x v="0"/>
    <n v="4801"/>
    <n v="0.19156491900087783"/>
  </r>
  <r>
    <x v="85"/>
    <x v="1"/>
    <s v="2025-01-27"/>
    <x v="11"/>
    <x v="1"/>
    <x v="1"/>
    <x v="16"/>
    <n v="3428"/>
    <n v="305"/>
    <n v="85"/>
    <n v="58276"/>
    <n v="58052"/>
    <n v="242"/>
    <x v="7"/>
    <x v="3"/>
    <n v="3818"/>
    <n v="6.5515821264328367E-2"/>
  </r>
  <r>
    <x v="86"/>
    <x v="0"/>
    <s v="2024-06-06"/>
    <x v="4"/>
    <x v="0"/>
    <x v="5"/>
    <x v="19"/>
    <n v="1436"/>
    <n v="765"/>
    <n v="496"/>
    <n v="12924"/>
    <n v="12701"/>
    <n v="197"/>
    <x v="5"/>
    <x v="2"/>
    <n v="2697"/>
    <n v="0.20868152274837512"/>
  </r>
  <r>
    <x v="87"/>
    <x v="3"/>
    <s v="2024-07-07"/>
    <x v="6"/>
    <x v="0"/>
    <x v="2"/>
    <x v="11"/>
    <n v="302"/>
    <n v="47"/>
    <n v="430"/>
    <n v="5738"/>
    <n v="4890"/>
    <n v="25"/>
    <x v="2"/>
    <x v="3"/>
    <n v="779"/>
    <n v="0.13576158940397351"/>
  </r>
  <r>
    <x v="88"/>
    <x v="0"/>
    <s v="2025-01-10"/>
    <x v="11"/>
    <x v="1"/>
    <x v="4"/>
    <x v="18"/>
    <n v="2214"/>
    <n v="249"/>
    <n v="152"/>
    <n v="15498"/>
    <n v="14800"/>
    <n v="180"/>
    <x v="3"/>
    <x v="4"/>
    <n v="2615"/>
    <n v="0.16873144921925409"/>
  </r>
  <r>
    <x v="89"/>
    <x v="2"/>
    <s v="2024-06-03"/>
    <x v="4"/>
    <x v="0"/>
    <x v="4"/>
    <x v="22"/>
    <n v="3861"/>
    <n v="960"/>
    <n v="101"/>
    <n v="69498"/>
    <n v="68817"/>
    <n v="297"/>
    <x v="2"/>
    <x v="3"/>
    <n v="4922"/>
    <n v="7.0822181933293038E-2"/>
  </r>
  <r>
    <x v="90"/>
    <x v="3"/>
    <s v="2025-03-24"/>
    <x v="7"/>
    <x v="1"/>
    <x v="4"/>
    <x v="8"/>
    <n v="1263"/>
    <n v="397"/>
    <n v="357"/>
    <n v="25260"/>
    <n v="24615"/>
    <n v="137"/>
    <x v="3"/>
    <x v="3"/>
    <n v="2017"/>
    <n v="7.984956452889945E-2"/>
  </r>
  <r>
    <x v="91"/>
    <x v="0"/>
    <s v="2024-10-21"/>
    <x v="5"/>
    <x v="0"/>
    <x v="2"/>
    <x v="20"/>
    <n v="3801"/>
    <n v="967"/>
    <n v="401"/>
    <n v="38010"/>
    <n v="37625"/>
    <n v="236"/>
    <x v="5"/>
    <x v="2"/>
    <n v="5169"/>
    <n v="0.13599052880820836"/>
  </r>
  <r>
    <x v="92"/>
    <x v="2"/>
    <s v="2024-12-11"/>
    <x v="0"/>
    <x v="0"/>
    <x v="5"/>
    <x v="14"/>
    <n v="1431"/>
    <n v="951"/>
    <n v="26"/>
    <n v="8586"/>
    <n v="8396"/>
    <n v="150"/>
    <x v="3"/>
    <x v="2"/>
    <n v="2408"/>
    <n v="0.28045655718611695"/>
  </r>
  <r>
    <x v="93"/>
    <x v="2"/>
    <s v="2024-11-07"/>
    <x v="9"/>
    <x v="0"/>
    <x v="4"/>
    <x v="22"/>
    <n v="2647"/>
    <n v="304"/>
    <n v="170"/>
    <n v="18529"/>
    <n v="17841"/>
    <n v="46"/>
    <x v="5"/>
    <x v="2"/>
    <n v="3121"/>
    <n v="0.16843866371633656"/>
  </r>
  <r>
    <x v="94"/>
    <x v="2"/>
    <s v="2024-11-08"/>
    <x v="9"/>
    <x v="0"/>
    <x v="1"/>
    <x v="17"/>
    <n v="3182"/>
    <n v="559"/>
    <n v="160"/>
    <n v="57276"/>
    <n v="56890"/>
    <n v="163"/>
    <x v="5"/>
    <x v="3"/>
    <n v="3901"/>
    <n v="6.8108806480899509E-2"/>
  </r>
  <r>
    <x v="95"/>
    <x v="0"/>
    <s v="2024-09-10"/>
    <x v="10"/>
    <x v="0"/>
    <x v="4"/>
    <x v="18"/>
    <n v="1238"/>
    <n v="366"/>
    <n v="444"/>
    <n v="19808"/>
    <n v="19334"/>
    <n v="123"/>
    <x v="5"/>
    <x v="4"/>
    <n v="2048"/>
    <n v="0.10339256865912763"/>
  </r>
  <r>
    <x v="96"/>
    <x v="2"/>
    <s v="2024-08-13"/>
    <x v="3"/>
    <x v="0"/>
    <x v="4"/>
    <x v="22"/>
    <n v="4739"/>
    <n v="527"/>
    <n v="135"/>
    <n v="61607"/>
    <n v="61333"/>
    <n v="36"/>
    <x v="6"/>
    <x v="1"/>
    <n v="5401"/>
    <n v="8.7668609086629767E-2"/>
  </r>
  <r>
    <x v="97"/>
    <x v="0"/>
    <s v="2024-06-10"/>
    <x v="4"/>
    <x v="0"/>
    <x v="2"/>
    <x v="20"/>
    <n v="1575"/>
    <n v="771"/>
    <n v="486"/>
    <n v="25200"/>
    <n v="24826"/>
    <n v="17"/>
    <x v="5"/>
    <x v="3"/>
    <n v="2832"/>
    <n v="0.11238095238095239"/>
  </r>
  <r>
    <x v="98"/>
    <x v="1"/>
    <s v="2024-07-02"/>
    <x v="6"/>
    <x v="0"/>
    <x v="3"/>
    <x v="10"/>
    <n v="4171"/>
    <n v="548"/>
    <n v="86"/>
    <n v="66736"/>
    <n v="66634"/>
    <n v="173"/>
    <x v="5"/>
    <x v="2"/>
    <n v="4805"/>
    <n v="7.2000119875329657E-2"/>
  </r>
  <r>
    <x v="99"/>
    <x v="1"/>
    <s v="2025-02-10"/>
    <x v="8"/>
    <x v="1"/>
    <x v="5"/>
    <x v="23"/>
    <n v="1766"/>
    <n v="92"/>
    <n v="424"/>
    <n v="24724"/>
    <n v="24333"/>
    <n v="52"/>
    <x v="3"/>
    <x v="4"/>
    <n v="2282"/>
    <n v="9.2298980747451867E-2"/>
  </r>
  <r>
    <x v="100"/>
    <x v="1"/>
    <s v="2024-10-18"/>
    <x v="5"/>
    <x v="0"/>
    <x v="5"/>
    <x v="23"/>
    <n v="4450"/>
    <n v="983"/>
    <n v="143"/>
    <n v="75650"/>
    <n v="75008"/>
    <n v="12"/>
    <x v="5"/>
    <x v="2"/>
    <n v="5576"/>
    <n v="7.3707865168539333E-2"/>
  </r>
  <r>
    <x v="101"/>
    <x v="0"/>
    <s v="2024-09-18"/>
    <x v="10"/>
    <x v="0"/>
    <x v="0"/>
    <x v="0"/>
    <n v="1000"/>
    <n v="978"/>
    <n v="162"/>
    <n v="6000"/>
    <n v="5221"/>
    <n v="223"/>
    <x v="3"/>
    <x v="1"/>
    <n v="2140"/>
    <n v="0.35666666666666669"/>
  </r>
  <r>
    <x v="102"/>
    <x v="3"/>
    <s v="2024-06-11"/>
    <x v="4"/>
    <x v="0"/>
    <x v="4"/>
    <x v="8"/>
    <n v="3689"/>
    <n v="48"/>
    <n v="306"/>
    <n v="40579"/>
    <n v="39588"/>
    <n v="212"/>
    <x v="3"/>
    <x v="1"/>
    <n v="4043"/>
    <n v="9.9632815002833983E-2"/>
  </r>
  <r>
    <x v="103"/>
    <x v="1"/>
    <s v="2025-03-23"/>
    <x v="7"/>
    <x v="1"/>
    <x v="2"/>
    <x v="21"/>
    <n v="3655"/>
    <n v="568"/>
    <n v="286"/>
    <n v="32895"/>
    <n v="32015"/>
    <n v="199"/>
    <x v="2"/>
    <x v="2"/>
    <n v="4509"/>
    <n v="0.13707250341997265"/>
  </r>
  <r>
    <x v="104"/>
    <x v="2"/>
    <s v="2024-06-14"/>
    <x v="4"/>
    <x v="0"/>
    <x v="3"/>
    <x v="15"/>
    <n v="498"/>
    <n v="38"/>
    <n v="42"/>
    <n v="4482"/>
    <n v="3647"/>
    <n v="32"/>
    <x v="5"/>
    <x v="0"/>
    <n v="578"/>
    <n v="0.12896028558679162"/>
  </r>
  <r>
    <x v="105"/>
    <x v="2"/>
    <s v="2025-02-04"/>
    <x v="8"/>
    <x v="1"/>
    <x v="4"/>
    <x v="22"/>
    <n v="4619"/>
    <n v="821"/>
    <n v="499"/>
    <n v="69285"/>
    <n v="69141"/>
    <n v="298"/>
    <x v="2"/>
    <x v="3"/>
    <n v="5939"/>
    <n v="8.5718409468138843E-2"/>
  </r>
  <r>
    <x v="106"/>
    <x v="1"/>
    <s v="2024-06-21"/>
    <x v="4"/>
    <x v="0"/>
    <x v="4"/>
    <x v="6"/>
    <n v="4832"/>
    <n v="893"/>
    <n v="10"/>
    <n v="91808"/>
    <n v="91296"/>
    <n v="182"/>
    <x v="2"/>
    <x v="4"/>
    <n v="5735"/>
    <n v="6.2467323109097243E-2"/>
  </r>
  <r>
    <x v="107"/>
    <x v="0"/>
    <s v="2025-03-25"/>
    <x v="7"/>
    <x v="1"/>
    <x v="5"/>
    <x v="19"/>
    <n v="4050"/>
    <n v="871"/>
    <n v="347"/>
    <n v="52650"/>
    <n v="51755"/>
    <n v="209"/>
    <x v="2"/>
    <x v="1"/>
    <n v="5268"/>
    <n v="0.10005698005698006"/>
  </r>
  <r>
    <x v="108"/>
    <x v="0"/>
    <s v="2024-08-08"/>
    <x v="3"/>
    <x v="0"/>
    <x v="2"/>
    <x v="20"/>
    <n v="3649"/>
    <n v="215"/>
    <n v="413"/>
    <n v="25543"/>
    <n v="24963"/>
    <n v="167"/>
    <x v="5"/>
    <x v="2"/>
    <n v="4277"/>
    <n v="0.16744313510550835"/>
  </r>
  <r>
    <x v="109"/>
    <x v="2"/>
    <s v="2024-07-29"/>
    <x v="6"/>
    <x v="0"/>
    <x v="0"/>
    <x v="13"/>
    <n v="3523"/>
    <n v="753"/>
    <n v="482"/>
    <n v="38753"/>
    <n v="38579"/>
    <n v="270"/>
    <x v="3"/>
    <x v="1"/>
    <n v="4758"/>
    <n v="0.12277759141227776"/>
  </r>
  <r>
    <x v="110"/>
    <x v="1"/>
    <s v="2024-11-23"/>
    <x v="9"/>
    <x v="0"/>
    <x v="4"/>
    <x v="6"/>
    <n v="2719"/>
    <n v="17"/>
    <n v="285"/>
    <n v="40785"/>
    <n v="40281"/>
    <n v="40"/>
    <x v="2"/>
    <x v="1"/>
    <n v="3021"/>
    <n v="7.4071349760941527E-2"/>
  </r>
  <r>
    <x v="111"/>
    <x v="0"/>
    <s v="2024-10-05"/>
    <x v="5"/>
    <x v="0"/>
    <x v="2"/>
    <x v="20"/>
    <n v="1957"/>
    <n v="877"/>
    <n v="238"/>
    <n v="17613"/>
    <n v="16865"/>
    <n v="297"/>
    <x v="5"/>
    <x v="2"/>
    <n v="3072"/>
    <n v="0.17441662408448305"/>
  </r>
  <r>
    <x v="112"/>
    <x v="0"/>
    <s v="2024-10-02"/>
    <x v="5"/>
    <x v="0"/>
    <x v="3"/>
    <x v="5"/>
    <n v="4419"/>
    <n v="236"/>
    <n v="369"/>
    <n v="44190"/>
    <n v="43582"/>
    <n v="10"/>
    <x v="3"/>
    <x v="0"/>
    <n v="5024"/>
    <n v="0.11369088028965829"/>
  </r>
  <r>
    <x v="113"/>
    <x v="0"/>
    <s v="2024-11-14"/>
    <x v="9"/>
    <x v="0"/>
    <x v="2"/>
    <x v="20"/>
    <n v="4000"/>
    <n v="689"/>
    <n v="488"/>
    <n v="40000"/>
    <n v="39569"/>
    <n v="44"/>
    <x v="5"/>
    <x v="0"/>
    <n v="5177"/>
    <n v="0.12942500000000001"/>
  </r>
  <r>
    <x v="114"/>
    <x v="0"/>
    <s v="2025-05-11"/>
    <x v="2"/>
    <x v="1"/>
    <x v="4"/>
    <x v="18"/>
    <n v="2493"/>
    <n v="97"/>
    <n v="44"/>
    <n v="42381"/>
    <n v="41991"/>
    <n v="242"/>
    <x v="6"/>
    <x v="3"/>
    <n v="2634"/>
    <n v="6.2150491965739366E-2"/>
  </r>
  <r>
    <x v="115"/>
    <x v="1"/>
    <s v="2025-03-18"/>
    <x v="7"/>
    <x v="1"/>
    <x v="0"/>
    <x v="2"/>
    <n v="3704"/>
    <n v="186"/>
    <n v="458"/>
    <n v="25928"/>
    <n v="25081"/>
    <n v="131"/>
    <x v="2"/>
    <x v="4"/>
    <n v="4348"/>
    <n v="0.16769515581610614"/>
  </r>
  <r>
    <x v="116"/>
    <x v="0"/>
    <s v="2024-11-04"/>
    <x v="9"/>
    <x v="0"/>
    <x v="4"/>
    <x v="18"/>
    <n v="1606"/>
    <n v="451"/>
    <n v="405"/>
    <n v="20878"/>
    <n v="20190"/>
    <n v="219"/>
    <x v="3"/>
    <x v="3"/>
    <n v="2462"/>
    <n v="0.11792317271769326"/>
  </r>
  <r>
    <x v="117"/>
    <x v="3"/>
    <s v="2024-11-04"/>
    <x v="9"/>
    <x v="0"/>
    <x v="4"/>
    <x v="8"/>
    <n v="4551"/>
    <n v="714"/>
    <n v="207"/>
    <n v="68265"/>
    <n v="67754"/>
    <n v="57"/>
    <x v="5"/>
    <x v="2"/>
    <n v="5472"/>
    <n v="8.0158206987475278E-2"/>
  </r>
  <r>
    <x v="118"/>
    <x v="2"/>
    <s v="2025-02-07"/>
    <x v="8"/>
    <x v="1"/>
    <x v="0"/>
    <x v="13"/>
    <n v="1970"/>
    <n v="675"/>
    <n v="478"/>
    <n v="9850"/>
    <n v="8924"/>
    <n v="117"/>
    <x v="5"/>
    <x v="4"/>
    <n v="3123"/>
    <n v="0.31705583756345179"/>
  </r>
  <r>
    <x v="119"/>
    <x v="3"/>
    <s v="2024-10-21"/>
    <x v="5"/>
    <x v="0"/>
    <x v="2"/>
    <x v="11"/>
    <n v="780"/>
    <n v="928"/>
    <n v="301"/>
    <n v="8580"/>
    <n v="8081"/>
    <n v="91"/>
    <x v="3"/>
    <x v="2"/>
    <n v="2009"/>
    <n v="0.23414918414918415"/>
  </r>
  <r>
    <x v="120"/>
    <x v="2"/>
    <s v="2024-07-29"/>
    <x v="6"/>
    <x v="0"/>
    <x v="2"/>
    <x v="3"/>
    <n v="498"/>
    <n v="701"/>
    <n v="412"/>
    <n v="4980"/>
    <n v="4185"/>
    <n v="185"/>
    <x v="5"/>
    <x v="4"/>
    <n v="1611"/>
    <n v="0.32349397590361445"/>
  </r>
  <r>
    <x v="121"/>
    <x v="2"/>
    <s v="2024-10-02"/>
    <x v="5"/>
    <x v="0"/>
    <x v="1"/>
    <x v="17"/>
    <n v="3432"/>
    <n v="869"/>
    <n v="123"/>
    <n v="54912"/>
    <n v="53916"/>
    <n v="264"/>
    <x v="3"/>
    <x v="1"/>
    <n v="4424"/>
    <n v="8.0565268065268064E-2"/>
  </r>
  <r>
    <x v="122"/>
    <x v="2"/>
    <s v="2024-06-14"/>
    <x v="4"/>
    <x v="0"/>
    <x v="2"/>
    <x v="3"/>
    <n v="4363"/>
    <n v="649"/>
    <n v="140"/>
    <n v="21815"/>
    <n v="21481"/>
    <n v="157"/>
    <x v="3"/>
    <x v="0"/>
    <n v="5152"/>
    <n v="0.23616777446710979"/>
  </r>
  <r>
    <x v="123"/>
    <x v="1"/>
    <s v="2025-04-06"/>
    <x v="1"/>
    <x v="1"/>
    <x v="3"/>
    <x v="10"/>
    <n v="736"/>
    <n v="771"/>
    <n v="225"/>
    <n v="5152"/>
    <n v="4706"/>
    <n v="19"/>
    <x v="3"/>
    <x v="0"/>
    <n v="1732"/>
    <n v="0.33618012422360249"/>
  </r>
  <r>
    <x v="124"/>
    <x v="0"/>
    <s v="2024-09-08"/>
    <x v="10"/>
    <x v="0"/>
    <x v="3"/>
    <x v="5"/>
    <n v="3811"/>
    <n v="866"/>
    <n v="216"/>
    <n v="34299"/>
    <n v="34088"/>
    <n v="233"/>
    <x v="2"/>
    <x v="3"/>
    <n v="4893"/>
    <n v="0.14265722032712325"/>
  </r>
  <r>
    <x v="125"/>
    <x v="2"/>
    <s v="2025-03-28"/>
    <x v="7"/>
    <x v="1"/>
    <x v="3"/>
    <x v="15"/>
    <n v="4158"/>
    <n v="167"/>
    <n v="241"/>
    <n v="45738"/>
    <n v="45183"/>
    <n v="142"/>
    <x v="5"/>
    <x v="4"/>
    <n v="4566"/>
    <n v="9.9829463465827106E-2"/>
  </r>
  <r>
    <x v="126"/>
    <x v="3"/>
    <s v="2025-01-27"/>
    <x v="11"/>
    <x v="1"/>
    <x v="0"/>
    <x v="9"/>
    <n v="3452"/>
    <n v="652"/>
    <n v="442"/>
    <n v="65588"/>
    <n v="65049"/>
    <n v="158"/>
    <x v="5"/>
    <x v="2"/>
    <n v="4546"/>
    <n v="6.9311459413307311E-2"/>
  </r>
  <r>
    <x v="127"/>
    <x v="0"/>
    <s v="2025-01-10"/>
    <x v="11"/>
    <x v="1"/>
    <x v="4"/>
    <x v="18"/>
    <n v="3092"/>
    <n v="106"/>
    <n v="291"/>
    <n v="27828"/>
    <n v="27217"/>
    <n v="102"/>
    <x v="5"/>
    <x v="4"/>
    <n v="3489"/>
    <n v="0.12537731780940059"/>
  </r>
  <r>
    <x v="128"/>
    <x v="0"/>
    <s v="2024-07-21"/>
    <x v="6"/>
    <x v="0"/>
    <x v="1"/>
    <x v="1"/>
    <n v="2147"/>
    <n v="430"/>
    <n v="393"/>
    <n v="17176"/>
    <n v="16483"/>
    <n v="170"/>
    <x v="2"/>
    <x v="4"/>
    <n v="2970"/>
    <n v="0.17291569632044715"/>
  </r>
  <r>
    <x v="129"/>
    <x v="1"/>
    <s v="2024-09-29"/>
    <x v="10"/>
    <x v="0"/>
    <x v="0"/>
    <x v="2"/>
    <n v="2936"/>
    <n v="439"/>
    <n v="44"/>
    <n v="38168"/>
    <n v="37571"/>
    <n v="22"/>
    <x v="3"/>
    <x v="3"/>
    <n v="3419"/>
    <n v="8.9577656675749323E-2"/>
  </r>
  <r>
    <x v="130"/>
    <x v="2"/>
    <s v="2024-10-21"/>
    <x v="5"/>
    <x v="0"/>
    <x v="0"/>
    <x v="13"/>
    <n v="4840"/>
    <n v="658"/>
    <n v="211"/>
    <n v="43560"/>
    <n v="43225"/>
    <n v="57"/>
    <x v="5"/>
    <x v="2"/>
    <n v="5709"/>
    <n v="0.13106060606060607"/>
  </r>
  <r>
    <x v="131"/>
    <x v="2"/>
    <s v="2025-03-04"/>
    <x v="7"/>
    <x v="1"/>
    <x v="2"/>
    <x v="3"/>
    <n v="1947"/>
    <n v="842"/>
    <n v="101"/>
    <n v="21417"/>
    <n v="20967"/>
    <n v="186"/>
    <x v="5"/>
    <x v="1"/>
    <n v="2890"/>
    <n v="0.13493953401503478"/>
  </r>
  <r>
    <x v="132"/>
    <x v="3"/>
    <s v="2025-02-06"/>
    <x v="8"/>
    <x v="1"/>
    <x v="4"/>
    <x v="8"/>
    <n v="2072"/>
    <n v="532"/>
    <n v="71"/>
    <n v="37296"/>
    <n v="36467"/>
    <n v="25"/>
    <x v="2"/>
    <x v="3"/>
    <n v="2675"/>
    <n v="7.172350922350923E-2"/>
  </r>
  <r>
    <x v="133"/>
    <x v="0"/>
    <s v="2025-04-24"/>
    <x v="1"/>
    <x v="1"/>
    <x v="0"/>
    <x v="0"/>
    <n v="3731"/>
    <n v="115"/>
    <n v="135"/>
    <n v="55965"/>
    <n v="55436"/>
    <n v="103"/>
    <x v="2"/>
    <x v="0"/>
    <n v="3981"/>
    <n v="7.1133744304476013E-2"/>
  </r>
  <r>
    <x v="134"/>
    <x v="3"/>
    <s v="2024-11-28"/>
    <x v="9"/>
    <x v="0"/>
    <x v="1"/>
    <x v="7"/>
    <n v="4213"/>
    <n v="253"/>
    <n v="434"/>
    <n v="75834"/>
    <n v="75437"/>
    <n v="272"/>
    <x v="5"/>
    <x v="3"/>
    <n v="4900"/>
    <n v="6.461481657304112E-2"/>
  </r>
  <r>
    <x v="135"/>
    <x v="2"/>
    <s v="2024-07-11"/>
    <x v="6"/>
    <x v="0"/>
    <x v="1"/>
    <x v="17"/>
    <n v="3134"/>
    <n v="888"/>
    <n v="444"/>
    <n v="21938"/>
    <n v="21337"/>
    <n v="130"/>
    <x v="3"/>
    <x v="3"/>
    <n v="4466"/>
    <n v="0.20357370772176134"/>
  </r>
  <r>
    <x v="136"/>
    <x v="3"/>
    <s v="2024-07-31"/>
    <x v="6"/>
    <x v="0"/>
    <x v="5"/>
    <x v="12"/>
    <n v="3008"/>
    <n v="94"/>
    <n v="37"/>
    <n v="15040"/>
    <n v="14639"/>
    <n v="277"/>
    <x v="5"/>
    <x v="4"/>
    <n v="3139"/>
    <n v="0.20871010638297871"/>
  </r>
  <r>
    <x v="137"/>
    <x v="0"/>
    <s v="2025-03-29"/>
    <x v="7"/>
    <x v="1"/>
    <x v="4"/>
    <x v="18"/>
    <n v="305"/>
    <n v="187"/>
    <n v="243"/>
    <n v="4575"/>
    <n v="3704"/>
    <n v="234"/>
    <x v="5"/>
    <x v="2"/>
    <n v="735"/>
    <n v="0.16065573770491803"/>
  </r>
  <r>
    <x v="138"/>
    <x v="1"/>
    <s v="2024-10-29"/>
    <x v="5"/>
    <x v="0"/>
    <x v="1"/>
    <x v="16"/>
    <n v="2746"/>
    <n v="156"/>
    <n v="203"/>
    <n v="32952"/>
    <n v="32147"/>
    <n v="147"/>
    <x v="3"/>
    <x v="0"/>
    <n v="3105"/>
    <n v="9.422796795338674E-2"/>
  </r>
  <r>
    <x v="139"/>
    <x v="3"/>
    <s v="2024-07-15"/>
    <x v="6"/>
    <x v="0"/>
    <x v="4"/>
    <x v="8"/>
    <n v="2291"/>
    <n v="78"/>
    <n v="485"/>
    <n v="18328"/>
    <n v="18101"/>
    <n v="10"/>
    <x v="10"/>
    <x v="1"/>
    <n v="2854"/>
    <n v="0.15571802706241816"/>
  </r>
  <r>
    <x v="140"/>
    <x v="0"/>
    <s v="2024-08-31"/>
    <x v="3"/>
    <x v="0"/>
    <x v="4"/>
    <x v="18"/>
    <n v="3170"/>
    <n v="857"/>
    <n v="379"/>
    <n v="19020"/>
    <n v="18559"/>
    <n v="240"/>
    <x v="5"/>
    <x v="4"/>
    <n v="4406"/>
    <n v="0.2316508937960042"/>
  </r>
  <r>
    <x v="141"/>
    <x v="1"/>
    <s v="2025-03-25"/>
    <x v="7"/>
    <x v="1"/>
    <x v="2"/>
    <x v="21"/>
    <n v="2070"/>
    <n v="275"/>
    <n v="386"/>
    <n v="39330"/>
    <n v="38627"/>
    <n v="114"/>
    <x v="5"/>
    <x v="3"/>
    <n v="2731"/>
    <n v="6.9438087973557078E-2"/>
  </r>
  <r>
    <x v="142"/>
    <x v="1"/>
    <s v="2024-10-02"/>
    <x v="5"/>
    <x v="0"/>
    <x v="3"/>
    <x v="10"/>
    <n v="80"/>
    <n v="362"/>
    <n v="80"/>
    <n v="1040"/>
    <n v="349"/>
    <n v="117"/>
    <x v="2"/>
    <x v="2"/>
    <n v="522"/>
    <n v="0.50192307692307692"/>
  </r>
  <r>
    <x v="143"/>
    <x v="1"/>
    <s v="2024-10-28"/>
    <x v="5"/>
    <x v="0"/>
    <x v="2"/>
    <x v="21"/>
    <n v="4929"/>
    <n v="749"/>
    <n v="452"/>
    <n v="93651"/>
    <n v="92810"/>
    <n v="66"/>
    <x v="3"/>
    <x v="3"/>
    <n v="6130"/>
    <n v="6.5455787978772245E-2"/>
  </r>
  <r>
    <x v="144"/>
    <x v="2"/>
    <s v="2024-08-12"/>
    <x v="3"/>
    <x v="0"/>
    <x v="3"/>
    <x v="15"/>
    <n v="1878"/>
    <n v="62"/>
    <n v="179"/>
    <n v="37560"/>
    <n v="36874"/>
    <n v="142"/>
    <x v="2"/>
    <x v="3"/>
    <n v="2119"/>
    <n v="5.6416400425985093E-2"/>
  </r>
  <r>
    <x v="145"/>
    <x v="1"/>
    <s v="2024-06-05"/>
    <x v="4"/>
    <x v="0"/>
    <x v="0"/>
    <x v="2"/>
    <n v="3065"/>
    <n v="772"/>
    <n v="142"/>
    <n v="18390"/>
    <n v="17875"/>
    <n v="200"/>
    <x v="11"/>
    <x v="4"/>
    <n v="3979"/>
    <n v="0.21636759108210984"/>
  </r>
  <r>
    <x v="146"/>
    <x v="2"/>
    <s v="2024-10-21"/>
    <x v="5"/>
    <x v="0"/>
    <x v="0"/>
    <x v="13"/>
    <n v="3256"/>
    <n v="459"/>
    <n v="266"/>
    <n v="26048"/>
    <n v="25529"/>
    <n v="143"/>
    <x v="2"/>
    <x v="1"/>
    <n v="3981"/>
    <n v="0.15283323095823095"/>
  </r>
  <r>
    <x v="147"/>
    <x v="2"/>
    <s v="2025-04-15"/>
    <x v="1"/>
    <x v="1"/>
    <x v="5"/>
    <x v="14"/>
    <n v="4133"/>
    <n v="466"/>
    <n v="327"/>
    <n v="24798"/>
    <n v="24620"/>
    <n v="176"/>
    <x v="3"/>
    <x v="3"/>
    <n v="4926"/>
    <n v="0.19864505202032423"/>
  </r>
  <r>
    <x v="148"/>
    <x v="0"/>
    <s v="2024-06-16"/>
    <x v="4"/>
    <x v="0"/>
    <x v="5"/>
    <x v="19"/>
    <n v="1702"/>
    <n v="750"/>
    <n v="179"/>
    <n v="34040"/>
    <n v="33174"/>
    <n v="76"/>
    <x v="3"/>
    <x v="0"/>
    <n v="2631"/>
    <n v="7.7291421856639245E-2"/>
  </r>
  <r>
    <x v="149"/>
    <x v="1"/>
    <s v="2024-08-22"/>
    <x v="3"/>
    <x v="0"/>
    <x v="3"/>
    <x v="10"/>
    <n v="4295"/>
    <n v="853"/>
    <n v="325"/>
    <n v="85900"/>
    <n v="85788"/>
    <n v="290"/>
    <x v="2"/>
    <x v="3"/>
    <n v="5473"/>
    <n v="6.3713620488940623E-2"/>
  </r>
  <r>
    <x v="150"/>
    <x v="2"/>
    <s v="2024-07-26"/>
    <x v="6"/>
    <x v="0"/>
    <x v="4"/>
    <x v="22"/>
    <n v="3559"/>
    <n v="59"/>
    <n v="289"/>
    <n v="35590"/>
    <n v="35105"/>
    <n v="122"/>
    <x v="3"/>
    <x v="0"/>
    <n v="3907"/>
    <n v="0.10977802753582468"/>
  </r>
  <r>
    <x v="151"/>
    <x v="3"/>
    <s v="2025-04-22"/>
    <x v="1"/>
    <x v="1"/>
    <x v="4"/>
    <x v="8"/>
    <n v="4804"/>
    <n v="550"/>
    <n v="270"/>
    <n v="28824"/>
    <n v="28370"/>
    <n v="47"/>
    <x v="3"/>
    <x v="3"/>
    <n v="5624"/>
    <n v="0.19511518179295032"/>
  </r>
  <r>
    <x v="152"/>
    <x v="0"/>
    <s v="2025-01-01"/>
    <x v="11"/>
    <x v="1"/>
    <x v="5"/>
    <x v="19"/>
    <n v="754"/>
    <n v="197"/>
    <n v="257"/>
    <n v="6786"/>
    <n v="6221"/>
    <n v="212"/>
    <x v="2"/>
    <x v="2"/>
    <n v="1208"/>
    <n v="0.17801355732390214"/>
  </r>
  <r>
    <x v="153"/>
    <x v="2"/>
    <s v="2024-10-09"/>
    <x v="5"/>
    <x v="0"/>
    <x v="3"/>
    <x v="15"/>
    <n v="985"/>
    <n v="932"/>
    <n v="287"/>
    <n v="6895"/>
    <n v="6757"/>
    <n v="64"/>
    <x v="5"/>
    <x v="3"/>
    <n v="2204"/>
    <n v="0.31965192168237855"/>
  </r>
  <r>
    <x v="154"/>
    <x v="1"/>
    <s v="2024-12-21"/>
    <x v="0"/>
    <x v="0"/>
    <x v="4"/>
    <x v="6"/>
    <n v="2283"/>
    <n v="210"/>
    <n v="130"/>
    <n v="22830"/>
    <n v="22617"/>
    <n v="143"/>
    <x v="5"/>
    <x v="1"/>
    <n v="2623"/>
    <n v="0.11489268506351293"/>
  </r>
  <r>
    <x v="155"/>
    <x v="3"/>
    <s v="2024-10-22"/>
    <x v="5"/>
    <x v="0"/>
    <x v="3"/>
    <x v="4"/>
    <n v="3352"/>
    <n v="941"/>
    <n v="482"/>
    <n v="43576"/>
    <n v="43338"/>
    <n v="240"/>
    <x v="5"/>
    <x v="1"/>
    <n v="4775"/>
    <n v="0.1095786671562328"/>
  </r>
  <r>
    <x v="156"/>
    <x v="1"/>
    <s v="2024-07-23"/>
    <x v="6"/>
    <x v="0"/>
    <x v="2"/>
    <x v="21"/>
    <n v="4775"/>
    <n v="173"/>
    <n v="206"/>
    <n v="47750"/>
    <n v="47544"/>
    <n v="187"/>
    <x v="5"/>
    <x v="1"/>
    <n v="5154"/>
    <n v="0.10793717277486911"/>
  </r>
  <r>
    <x v="157"/>
    <x v="2"/>
    <s v="2024-08-11"/>
    <x v="3"/>
    <x v="0"/>
    <x v="2"/>
    <x v="3"/>
    <n v="1762"/>
    <n v="405"/>
    <n v="423"/>
    <n v="22906"/>
    <n v="21925"/>
    <n v="25"/>
    <x v="2"/>
    <x v="0"/>
    <n v="2590"/>
    <n v="0.11307081114118571"/>
  </r>
  <r>
    <x v="158"/>
    <x v="3"/>
    <s v="2024-11-25"/>
    <x v="9"/>
    <x v="0"/>
    <x v="2"/>
    <x v="11"/>
    <n v="2120"/>
    <n v="158"/>
    <n v="488"/>
    <n v="12720"/>
    <n v="12085"/>
    <n v="17"/>
    <x v="5"/>
    <x v="1"/>
    <n v="2766"/>
    <n v="0.21745283018867925"/>
  </r>
  <r>
    <x v="159"/>
    <x v="0"/>
    <s v="2024-08-24"/>
    <x v="3"/>
    <x v="0"/>
    <x v="5"/>
    <x v="19"/>
    <n v="1082"/>
    <n v="209"/>
    <n v="484"/>
    <n v="19476"/>
    <n v="18654"/>
    <n v="20"/>
    <x v="2"/>
    <x v="4"/>
    <n v="1775"/>
    <n v="9.1137810638734856E-2"/>
  </r>
  <r>
    <x v="160"/>
    <x v="0"/>
    <s v="2025-02-19"/>
    <x v="8"/>
    <x v="1"/>
    <x v="1"/>
    <x v="1"/>
    <n v="4671"/>
    <n v="876"/>
    <n v="366"/>
    <n v="51381"/>
    <n v="50565"/>
    <n v="245"/>
    <x v="2"/>
    <x v="3"/>
    <n v="5913"/>
    <n v="0.11508145034156594"/>
  </r>
  <r>
    <x v="161"/>
    <x v="3"/>
    <s v="2025-04-01"/>
    <x v="1"/>
    <x v="1"/>
    <x v="2"/>
    <x v="11"/>
    <n v="3430"/>
    <n v="566"/>
    <n v="164"/>
    <n v="48020"/>
    <n v="47305"/>
    <n v="120"/>
    <x v="5"/>
    <x v="4"/>
    <n v="4160"/>
    <n v="8.6630570595585168E-2"/>
  </r>
  <r>
    <x v="162"/>
    <x v="2"/>
    <s v="2025-04-08"/>
    <x v="1"/>
    <x v="1"/>
    <x v="4"/>
    <x v="22"/>
    <n v="4501"/>
    <n v="375"/>
    <n v="323"/>
    <n v="22505"/>
    <n v="21836"/>
    <n v="132"/>
    <x v="2"/>
    <x v="1"/>
    <n v="5199"/>
    <n v="0.23101532992668297"/>
  </r>
  <r>
    <x v="163"/>
    <x v="1"/>
    <s v="2025-02-27"/>
    <x v="8"/>
    <x v="1"/>
    <x v="1"/>
    <x v="16"/>
    <n v="4934"/>
    <n v="971"/>
    <n v="156"/>
    <n v="39472"/>
    <n v="39025"/>
    <n v="169"/>
    <x v="6"/>
    <x v="3"/>
    <n v="6061"/>
    <n v="0.15355188488042157"/>
  </r>
  <r>
    <x v="164"/>
    <x v="0"/>
    <s v="2024-12-11"/>
    <x v="0"/>
    <x v="0"/>
    <x v="1"/>
    <x v="1"/>
    <n v="3239"/>
    <n v="43"/>
    <n v="211"/>
    <n v="22673"/>
    <n v="22171"/>
    <n v="230"/>
    <x v="2"/>
    <x v="1"/>
    <n v="3493"/>
    <n v="0.15405989502933004"/>
  </r>
  <r>
    <x v="165"/>
    <x v="0"/>
    <s v="2025-02-16"/>
    <x v="8"/>
    <x v="1"/>
    <x v="0"/>
    <x v="0"/>
    <n v="1076"/>
    <n v="313"/>
    <n v="306"/>
    <n v="11836"/>
    <n v="11596"/>
    <n v="104"/>
    <x v="5"/>
    <x v="0"/>
    <n v="1695"/>
    <n v="0.14320716458262928"/>
  </r>
  <r>
    <x v="166"/>
    <x v="2"/>
    <s v="2024-11-28"/>
    <x v="9"/>
    <x v="0"/>
    <x v="1"/>
    <x v="17"/>
    <n v="4771"/>
    <n v="818"/>
    <n v="56"/>
    <n v="57252"/>
    <n v="56378"/>
    <n v="150"/>
    <x v="5"/>
    <x v="4"/>
    <n v="5645"/>
    <n v="9.859917557465242E-2"/>
  </r>
  <r>
    <x v="167"/>
    <x v="3"/>
    <s v="2024-11-12"/>
    <x v="9"/>
    <x v="0"/>
    <x v="1"/>
    <x v="7"/>
    <n v="2418"/>
    <n v="754"/>
    <n v="54"/>
    <n v="43524"/>
    <n v="42743"/>
    <n v="182"/>
    <x v="3"/>
    <x v="0"/>
    <n v="3226"/>
    <n v="7.412002573292896E-2"/>
  </r>
  <r>
    <x v="168"/>
    <x v="1"/>
    <s v="2024-12-03"/>
    <x v="0"/>
    <x v="0"/>
    <x v="5"/>
    <x v="23"/>
    <n v="3809"/>
    <n v="273"/>
    <n v="200"/>
    <n v="34281"/>
    <n v="33534"/>
    <n v="83"/>
    <x v="3"/>
    <x v="0"/>
    <n v="4282"/>
    <n v="0.12490884163239112"/>
  </r>
  <r>
    <x v="169"/>
    <x v="0"/>
    <s v="2025-04-28"/>
    <x v="1"/>
    <x v="1"/>
    <x v="1"/>
    <x v="1"/>
    <n v="3577"/>
    <n v="596"/>
    <n v="493"/>
    <n v="67963"/>
    <n v="67839"/>
    <n v="53"/>
    <x v="2"/>
    <x v="2"/>
    <n v="4666"/>
    <n v="6.8655003457763777E-2"/>
  </r>
  <r>
    <x v="170"/>
    <x v="1"/>
    <s v="2024-12-31"/>
    <x v="0"/>
    <x v="0"/>
    <x v="5"/>
    <x v="23"/>
    <n v="1018"/>
    <n v="447"/>
    <n v="332"/>
    <n v="18324"/>
    <n v="18164"/>
    <n v="38"/>
    <x v="5"/>
    <x v="1"/>
    <n v="1797"/>
    <n v="9.8068107400130972E-2"/>
  </r>
  <r>
    <x v="171"/>
    <x v="3"/>
    <s v="2024-08-14"/>
    <x v="3"/>
    <x v="0"/>
    <x v="3"/>
    <x v="4"/>
    <n v="3073"/>
    <n v="553"/>
    <n v="174"/>
    <n v="52241"/>
    <n v="51605"/>
    <n v="246"/>
    <x v="3"/>
    <x v="2"/>
    <n v="3800"/>
    <n v="7.2739802071170159E-2"/>
  </r>
  <r>
    <x v="172"/>
    <x v="0"/>
    <s v="2024-12-05"/>
    <x v="0"/>
    <x v="0"/>
    <x v="5"/>
    <x v="19"/>
    <n v="1330"/>
    <n v="925"/>
    <n v="35"/>
    <n v="15960"/>
    <n v="15379"/>
    <n v="229"/>
    <x v="5"/>
    <x v="2"/>
    <n v="2290"/>
    <n v="0.14348370927318296"/>
  </r>
  <r>
    <x v="173"/>
    <x v="3"/>
    <s v="2024-06-22"/>
    <x v="4"/>
    <x v="0"/>
    <x v="1"/>
    <x v="7"/>
    <n v="3828"/>
    <n v="148"/>
    <n v="253"/>
    <n v="30624"/>
    <n v="30229"/>
    <n v="235"/>
    <x v="3"/>
    <x v="4"/>
    <n v="4229"/>
    <n v="0.13809430512016718"/>
  </r>
  <r>
    <x v="174"/>
    <x v="2"/>
    <s v="2025-01-17"/>
    <x v="11"/>
    <x v="1"/>
    <x v="0"/>
    <x v="13"/>
    <n v="142"/>
    <n v="784"/>
    <n v="183"/>
    <n v="1704"/>
    <n v="995"/>
    <n v="154"/>
    <x v="5"/>
    <x v="3"/>
    <n v="1109"/>
    <n v="0.6508215962441315"/>
  </r>
  <r>
    <x v="175"/>
    <x v="3"/>
    <s v="2024-06-20"/>
    <x v="4"/>
    <x v="0"/>
    <x v="5"/>
    <x v="12"/>
    <n v="3798"/>
    <n v="31"/>
    <n v="279"/>
    <n v="75960"/>
    <n v="75813"/>
    <n v="266"/>
    <x v="2"/>
    <x v="0"/>
    <n v="4108"/>
    <n v="5.4081095313322801E-2"/>
  </r>
  <r>
    <x v="176"/>
    <x v="2"/>
    <s v="2024-07-10"/>
    <x v="6"/>
    <x v="0"/>
    <x v="3"/>
    <x v="15"/>
    <n v="3099"/>
    <n v="694"/>
    <n v="171"/>
    <n v="43386"/>
    <n v="42921"/>
    <n v="52"/>
    <x v="2"/>
    <x v="2"/>
    <n v="3964"/>
    <n v="9.1365878393951966E-2"/>
  </r>
  <r>
    <x v="177"/>
    <x v="2"/>
    <s v="2024-11-07"/>
    <x v="9"/>
    <x v="0"/>
    <x v="5"/>
    <x v="14"/>
    <n v="129"/>
    <n v="643"/>
    <n v="136"/>
    <n v="1290"/>
    <n v="839"/>
    <n v="238"/>
    <x v="2"/>
    <x v="3"/>
    <n v="908"/>
    <n v="0.70387596899224802"/>
  </r>
  <r>
    <x v="178"/>
    <x v="3"/>
    <s v="2024-07-15"/>
    <x v="6"/>
    <x v="0"/>
    <x v="3"/>
    <x v="4"/>
    <n v="3796"/>
    <n v="667"/>
    <n v="395"/>
    <n v="64532"/>
    <n v="63550"/>
    <n v="292"/>
    <x v="2"/>
    <x v="4"/>
    <n v="4858"/>
    <n v="7.5280481001673588E-2"/>
  </r>
  <r>
    <x v="179"/>
    <x v="1"/>
    <s v="2024-12-03"/>
    <x v="0"/>
    <x v="0"/>
    <x v="1"/>
    <x v="16"/>
    <n v="3711"/>
    <n v="352"/>
    <n v="290"/>
    <n v="48243"/>
    <n v="47579"/>
    <n v="11"/>
    <x v="2"/>
    <x v="0"/>
    <n v="4353"/>
    <n v="9.023070704558174E-2"/>
  </r>
  <r>
    <x v="180"/>
    <x v="1"/>
    <s v="2025-03-21"/>
    <x v="7"/>
    <x v="1"/>
    <x v="4"/>
    <x v="6"/>
    <n v="606"/>
    <n v="789"/>
    <n v="470"/>
    <n v="7878"/>
    <n v="7389"/>
    <n v="239"/>
    <x v="3"/>
    <x v="2"/>
    <n v="1865"/>
    <n v="0.23673521198273673"/>
  </r>
  <r>
    <x v="181"/>
    <x v="3"/>
    <s v="2024-07-31"/>
    <x v="6"/>
    <x v="0"/>
    <x v="4"/>
    <x v="8"/>
    <n v="4689"/>
    <n v="134"/>
    <n v="403"/>
    <n v="51579"/>
    <n v="50924"/>
    <n v="173"/>
    <x v="2"/>
    <x v="3"/>
    <n v="5226"/>
    <n v="0.10132030477519921"/>
  </r>
  <r>
    <x v="182"/>
    <x v="2"/>
    <s v="2024-12-17"/>
    <x v="0"/>
    <x v="0"/>
    <x v="2"/>
    <x v="3"/>
    <n v="360"/>
    <n v="590"/>
    <n v="393"/>
    <n v="4680"/>
    <n v="4322"/>
    <n v="208"/>
    <x v="5"/>
    <x v="1"/>
    <n v="1343"/>
    <n v="0.28696581196581195"/>
  </r>
  <r>
    <x v="183"/>
    <x v="0"/>
    <s v="2024-07-28"/>
    <x v="6"/>
    <x v="0"/>
    <x v="4"/>
    <x v="18"/>
    <n v="3215"/>
    <n v="960"/>
    <n v="202"/>
    <n v="32150"/>
    <n v="31404"/>
    <n v="251"/>
    <x v="3"/>
    <x v="0"/>
    <n v="4377"/>
    <n v="0.13614307931570763"/>
  </r>
  <r>
    <x v="184"/>
    <x v="2"/>
    <s v="2025-01-11"/>
    <x v="11"/>
    <x v="1"/>
    <x v="3"/>
    <x v="15"/>
    <n v="4523"/>
    <n v="61"/>
    <n v="157"/>
    <n v="49753"/>
    <n v="49329"/>
    <n v="71"/>
    <x v="3"/>
    <x v="4"/>
    <n v="4741"/>
    <n v="9.5290736237010829E-2"/>
  </r>
  <r>
    <x v="185"/>
    <x v="3"/>
    <s v="2024-08-24"/>
    <x v="3"/>
    <x v="0"/>
    <x v="3"/>
    <x v="4"/>
    <n v="4292"/>
    <n v="51"/>
    <n v="392"/>
    <n v="55796"/>
    <n v="54826"/>
    <n v="264"/>
    <x v="3"/>
    <x v="2"/>
    <n v="4735"/>
    <n v="8.4862714173059003E-2"/>
  </r>
  <r>
    <x v="186"/>
    <x v="0"/>
    <s v="2024-12-22"/>
    <x v="0"/>
    <x v="0"/>
    <x v="0"/>
    <x v="0"/>
    <n v="1644"/>
    <n v="546"/>
    <n v="150"/>
    <n v="27948"/>
    <n v="27184"/>
    <n v="300"/>
    <x v="3"/>
    <x v="2"/>
    <n v="2340"/>
    <n v="8.3726921425504502E-2"/>
  </r>
  <r>
    <x v="187"/>
    <x v="1"/>
    <s v="2024-06-06"/>
    <x v="4"/>
    <x v="0"/>
    <x v="0"/>
    <x v="2"/>
    <n v="2728"/>
    <n v="533"/>
    <n v="215"/>
    <n v="40920"/>
    <n v="40816"/>
    <n v="137"/>
    <x v="5"/>
    <x v="1"/>
    <n v="3476"/>
    <n v="8.4946236559139784E-2"/>
  </r>
  <r>
    <x v="188"/>
    <x v="3"/>
    <s v="2025-03-24"/>
    <x v="7"/>
    <x v="1"/>
    <x v="0"/>
    <x v="9"/>
    <n v="3360"/>
    <n v="525"/>
    <n v="500"/>
    <n v="60480"/>
    <n v="59610"/>
    <n v="192"/>
    <x v="2"/>
    <x v="0"/>
    <n v="4385"/>
    <n v="7.2503306878306875E-2"/>
  </r>
  <r>
    <x v="189"/>
    <x v="1"/>
    <s v="2024-10-04"/>
    <x v="5"/>
    <x v="0"/>
    <x v="1"/>
    <x v="16"/>
    <n v="1963"/>
    <n v="213"/>
    <n v="19"/>
    <n v="39260"/>
    <n v="38771"/>
    <n v="145"/>
    <x v="5"/>
    <x v="4"/>
    <n v="2195"/>
    <n v="5.5909322465613857E-2"/>
  </r>
  <r>
    <x v="190"/>
    <x v="1"/>
    <s v="2024-12-03"/>
    <x v="0"/>
    <x v="0"/>
    <x v="2"/>
    <x v="21"/>
    <n v="4285"/>
    <n v="886"/>
    <n v="376"/>
    <n v="55705"/>
    <n v="55556"/>
    <n v="51"/>
    <x v="5"/>
    <x v="2"/>
    <n v="5547"/>
    <n v="9.9578134817341346E-2"/>
  </r>
  <r>
    <x v="191"/>
    <x v="2"/>
    <s v="2024-11-29"/>
    <x v="9"/>
    <x v="0"/>
    <x v="5"/>
    <x v="14"/>
    <n v="1176"/>
    <n v="464"/>
    <n v="394"/>
    <n v="14112"/>
    <n v="13588"/>
    <n v="272"/>
    <x v="3"/>
    <x v="4"/>
    <n v="2034"/>
    <n v="0.1441326530612245"/>
  </r>
  <r>
    <x v="192"/>
    <x v="0"/>
    <s v="2024-09-11"/>
    <x v="10"/>
    <x v="0"/>
    <x v="4"/>
    <x v="18"/>
    <n v="4858"/>
    <n v="317"/>
    <n v="129"/>
    <n v="53438"/>
    <n v="52687"/>
    <n v="223"/>
    <x v="3"/>
    <x v="2"/>
    <n v="5304"/>
    <n v="9.9255211647142488E-2"/>
  </r>
  <r>
    <x v="193"/>
    <x v="1"/>
    <s v="2024-10-02"/>
    <x v="5"/>
    <x v="0"/>
    <x v="2"/>
    <x v="21"/>
    <n v="4350"/>
    <n v="771"/>
    <n v="7"/>
    <n v="60900"/>
    <n v="60592"/>
    <n v="195"/>
    <x v="3"/>
    <x v="0"/>
    <n v="5128"/>
    <n v="8.4203612479474554E-2"/>
  </r>
  <r>
    <x v="194"/>
    <x v="2"/>
    <s v="2024-08-15"/>
    <x v="3"/>
    <x v="0"/>
    <x v="3"/>
    <x v="15"/>
    <n v="914"/>
    <n v="464"/>
    <n v="246"/>
    <n v="11882"/>
    <n v="11500"/>
    <n v="282"/>
    <x v="9"/>
    <x v="3"/>
    <n v="1624"/>
    <n v="0.13667732704931829"/>
  </r>
  <r>
    <x v="195"/>
    <x v="2"/>
    <s v="2024-12-19"/>
    <x v="0"/>
    <x v="0"/>
    <x v="1"/>
    <x v="17"/>
    <n v="1813"/>
    <n v="623"/>
    <n v="72"/>
    <n v="19943"/>
    <n v="18959"/>
    <n v="85"/>
    <x v="3"/>
    <x v="2"/>
    <n v="2508"/>
    <n v="0.12575841147269717"/>
  </r>
  <r>
    <x v="196"/>
    <x v="0"/>
    <s v="2024-10-22"/>
    <x v="5"/>
    <x v="0"/>
    <x v="0"/>
    <x v="0"/>
    <n v="4782"/>
    <n v="721"/>
    <n v="82"/>
    <n v="86076"/>
    <n v="85339"/>
    <n v="19"/>
    <x v="3"/>
    <x v="0"/>
    <n v="5585"/>
    <n v="6.4884520656164318E-2"/>
  </r>
  <r>
    <x v="197"/>
    <x v="0"/>
    <s v="2024-09-14"/>
    <x v="10"/>
    <x v="0"/>
    <x v="4"/>
    <x v="18"/>
    <n v="1048"/>
    <n v="374"/>
    <n v="450"/>
    <n v="9432"/>
    <n v="8882"/>
    <n v="158"/>
    <x v="2"/>
    <x v="2"/>
    <n v="1872"/>
    <n v="0.19847328244274809"/>
  </r>
  <r>
    <x v="198"/>
    <x v="1"/>
    <s v="2024-11-30"/>
    <x v="9"/>
    <x v="0"/>
    <x v="3"/>
    <x v="10"/>
    <n v="2509"/>
    <n v="324"/>
    <n v="171"/>
    <n v="35126"/>
    <n v="34685"/>
    <n v="277"/>
    <x v="2"/>
    <x v="1"/>
    <n v="3004"/>
    <n v="8.5520696919660646E-2"/>
  </r>
  <r>
    <x v="199"/>
    <x v="3"/>
    <s v="2025-04-07"/>
    <x v="1"/>
    <x v="1"/>
    <x v="0"/>
    <x v="9"/>
    <n v="3718"/>
    <n v="385"/>
    <n v="310"/>
    <n v="70642"/>
    <n v="69749"/>
    <n v="233"/>
    <x v="2"/>
    <x v="1"/>
    <n v="4413"/>
    <n v="6.246991874522239E-2"/>
  </r>
  <r>
    <x v="200"/>
    <x v="0"/>
    <s v="2025-01-15"/>
    <x v="11"/>
    <x v="1"/>
    <x v="0"/>
    <x v="0"/>
    <n v="802"/>
    <n v="262"/>
    <n v="244"/>
    <n v="14436"/>
    <n v="14280"/>
    <n v="49"/>
    <x v="3"/>
    <x v="0"/>
    <n v="1308"/>
    <n v="9.0606816292601824E-2"/>
  </r>
  <r>
    <x v="201"/>
    <x v="3"/>
    <s v="2024-06-02"/>
    <x v="4"/>
    <x v="0"/>
    <x v="4"/>
    <x v="8"/>
    <n v="1871"/>
    <n v="252"/>
    <n v="335"/>
    <n v="29936"/>
    <n v="29576"/>
    <n v="288"/>
    <x v="3"/>
    <x v="2"/>
    <n v="2458"/>
    <n v="8.2108498129342594E-2"/>
  </r>
  <r>
    <x v="202"/>
    <x v="2"/>
    <s v="2024-11-21"/>
    <x v="9"/>
    <x v="0"/>
    <x v="3"/>
    <x v="15"/>
    <n v="3773"/>
    <n v="299"/>
    <n v="38"/>
    <n v="71687"/>
    <n v="71447"/>
    <n v="286"/>
    <x v="5"/>
    <x v="0"/>
    <n v="4110"/>
    <n v="5.7332570758993957E-2"/>
  </r>
  <r>
    <x v="203"/>
    <x v="2"/>
    <s v="2025-01-01"/>
    <x v="11"/>
    <x v="1"/>
    <x v="3"/>
    <x v="15"/>
    <n v="2234"/>
    <n v="653"/>
    <n v="432"/>
    <n v="11170"/>
    <n v="10569"/>
    <n v="198"/>
    <x v="5"/>
    <x v="2"/>
    <n v="3319"/>
    <n v="0.29713518352730528"/>
  </r>
  <r>
    <x v="204"/>
    <x v="0"/>
    <s v="2025-04-24"/>
    <x v="1"/>
    <x v="1"/>
    <x v="5"/>
    <x v="19"/>
    <n v="3820"/>
    <n v="697"/>
    <n v="268"/>
    <n v="45840"/>
    <n v="45631"/>
    <n v="171"/>
    <x v="12"/>
    <x v="3"/>
    <n v="4785"/>
    <n v="0.1043848167539267"/>
  </r>
  <r>
    <x v="205"/>
    <x v="0"/>
    <s v="2024-06-24"/>
    <x v="4"/>
    <x v="0"/>
    <x v="1"/>
    <x v="1"/>
    <n v="941"/>
    <n v="121"/>
    <n v="458"/>
    <n v="14115"/>
    <n v="13838"/>
    <n v="87"/>
    <x v="3"/>
    <x v="0"/>
    <n v="1520"/>
    <n v="0.10768685795253277"/>
  </r>
  <r>
    <x v="206"/>
    <x v="0"/>
    <s v="2024-12-29"/>
    <x v="0"/>
    <x v="0"/>
    <x v="3"/>
    <x v="5"/>
    <n v="4274"/>
    <n v="340"/>
    <n v="281"/>
    <n v="34192"/>
    <n v="33446"/>
    <n v="129"/>
    <x v="12"/>
    <x v="2"/>
    <n v="4895"/>
    <n v="0.14316214319138981"/>
  </r>
  <r>
    <x v="207"/>
    <x v="1"/>
    <s v="2024-06-24"/>
    <x v="4"/>
    <x v="0"/>
    <x v="5"/>
    <x v="23"/>
    <n v="2949"/>
    <n v="476"/>
    <n v="403"/>
    <n v="44235"/>
    <n v="43705"/>
    <n v="135"/>
    <x v="2"/>
    <x v="1"/>
    <n v="3828"/>
    <n v="8.6537809426924378E-2"/>
  </r>
  <r>
    <x v="208"/>
    <x v="0"/>
    <s v="2025-03-19"/>
    <x v="7"/>
    <x v="1"/>
    <x v="5"/>
    <x v="19"/>
    <n v="3160"/>
    <n v="204"/>
    <n v="297"/>
    <n v="44240"/>
    <n v="43666"/>
    <n v="49"/>
    <x v="0"/>
    <x v="3"/>
    <n v="3661"/>
    <n v="8.2753164556962022E-2"/>
  </r>
  <r>
    <x v="209"/>
    <x v="1"/>
    <s v="2025-02-19"/>
    <x v="8"/>
    <x v="1"/>
    <x v="4"/>
    <x v="6"/>
    <n v="257"/>
    <n v="966"/>
    <n v="398"/>
    <n v="3341"/>
    <n v="2753"/>
    <n v="287"/>
    <x v="5"/>
    <x v="0"/>
    <n v="1621"/>
    <n v="0.48518407662376534"/>
  </r>
  <r>
    <x v="210"/>
    <x v="0"/>
    <s v="2024-07-18"/>
    <x v="6"/>
    <x v="0"/>
    <x v="3"/>
    <x v="5"/>
    <n v="2120"/>
    <n v="38"/>
    <n v="212"/>
    <n v="12720"/>
    <n v="12564"/>
    <n v="21"/>
    <x v="5"/>
    <x v="3"/>
    <n v="2370"/>
    <n v="0.18632075471698112"/>
  </r>
  <r>
    <x v="211"/>
    <x v="1"/>
    <s v="2025-03-03"/>
    <x v="7"/>
    <x v="1"/>
    <x v="5"/>
    <x v="23"/>
    <n v="3874"/>
    <n v="884"/>
    <n v="19"/>
    <n v="38740"/>
    <n v="38552"/>
    <n v="219"/>
    <x v="2"/>
    <x v="1"/>
    <n v="4777"/>
    <n v="0.123309241094476"/>
  </r>
  <r>
    <x v="212"/>
    <x v="3"/>
    <s v="2025-05-01"/>
    <x v="2"/>
    <x v="1"/>
    <x v="3"/>
    <x v="4"/>
    <n v="2696"/>
    <n v="628"/>
    <n v="443"/>
    <n v="45832"/>
    <n v="45632"/>
    <n v="248"/>
    <x v="3"/>
    <x v="3"/>
    <n v="3767"/>
    <n v="8.21914819340199E-2"/>
  </r>
  <r>
    <x v="213"/>
    <x v="2"/>
    <s v="2024-12-23"/>
    <x v="0"/>
    <x v="0"/>
    <x v="4"/>
    <x v="22"/>
    <n v="521"/>
    <n v="746"/>
    <n v="315"/>
    <n v="4168"/>
    <n v="3399"/>
    <n v="282"/>
    <x v="5"/>
    <x v="1"/>
    <n v="1582"/>
    <n v="0.37955854126679461"/>
  </r>
  <r>
    <x v="214"/>
    <x v="3"/>
    <s v="2025-05-06"/>
    <x v="2"/>
    <x v="1"/>
    <x v="4"/>
    <x v="8"/>
    <n v="4872"/>
    <n v="925"/>
    <n v="176"/>
    <n v="82824"/>
    <n v="82543"/>
    <n v="89"/>
    <x v="3"/>
    <x v="1"/>
    <n v="5973"/>
    <n v="7.2116777745580993E-2"/>
  </r>
  <r>
    <x v="215"/>
    <x v="1"/>
    <s v="2024-07-29"/>
    <x v="6"/>
    <x v="0"/>
    <x v="2"/>
    <x v="21"/>
    <n v="1509"/>
    <n v="88"/>
    <n v="163"/>
    <n v="30180"/>
    <n v="29689"/>
    <n v="119"/>
    <x v="3"/>
    <x v="1"/>
    <n v="1760"/>
    <n v="5.8316766070245198E-2"/>
  </r>
  <r>
    <x v="216"/>
    <x v="3"/>
    <s v="2024-12-03"/>
    <x v="0"/>
    <x v="0"/>
    <x v="4"/>
    <x v="8"/>
    <n v="4606"/>
    <n v="931"/>
    <n v="230"/>
    <n v="92120"/>
    <n v="91440"/>
    <n v="56"/>
    <x v="2"/>
    <x v="4"/>
    <n v="5767"/>
    <n v="6.2603126356925748E-2"/>
  </r>
  <r>
    <x v="217"/>
    <x v="3"/>
    <s v="2024-06-11"/>
    <x v="4"/>
    <x v="0"/>
    <x v="3"/>
    <x v="4"/>
    <n v="1869"/>
    <n v="453"/>
    <n v="490"/>
    <n v="14952"/>
    <n v="14309"/>
    <n v="275"/>
    <x v="2"/>
    <x v="3"/>
    <n v="2812"/>
    <n v="0.18806848582129482"/>
  </r>
  <r>
    <x v="218"/>
    <x v="0"/>
    <s v="2025-01-28"/>
    <x v="11"/>
    <x v="1"/>
    <x v="0"/>
    <x v="0"/>
    <n v="1188"/>
    <n v="470"/>
    <n v="174"/>
    <n v="7128"/>
    <n v="6145"/>
    <n v="270"/>
    <x v="2"/>
    <x v="3"/>
    <n v="1832"/>
    <n v="0.25701459034792368"/>
  </r>
  <r>
    <x v="219"/>
    <x v="2"/>
    <s v="2024-06-02"/>
    <x v="4"/>
    <x v="0"/>
    <x v="2"/>
    <x v="3"/>
    <n v="84"/>
    <n v="897"/>
    <n v="85"/>
    <n v="588"/>
    <n v="8"/>
    <n v="12"/>
    <x v="3"/>
    <x v="4"/>
    <n v="1066"/>
    <n v="1.8129251700680271"/>
  </r>
  <r>
    <x v="220"/>
    <x v="3"/>
    <s v="2025-03-23"/>
    <x v="7"/>
    <x v="1"/>
    <x v="5"/>
    <x v="12"/>
    <n v="4453"/>
    <n v="111"/>
    <n v="420"/>
    <n v="31171"/>
    <n v="30565"/>
    <n v="23"/>
    <x v="2"/>
    <x v="4"/>
    <n v="4984"/>
    <n v="0.15989220750056141"/>
  </r>
  <r>
    <x v="221"/>
    <x v="3"/>
    <s v="2024-10-08"/>
    <x v="5"/>
    <x v="0"/>
    <x v="0"/>
    <x v="9"/>
    <n v="1814"/>
    <n v="653"/>
    <n v="363"/>
    <n v="25396"/>
    <n v="25286"/>
    <n v="39"/>
    <x v="13"/>
    <x v="0"/>
    <n v="2830"/>
    <n v="0.11143487163332809"/>
  </r>
  <r>
    <x v="222"/>
    <x v="0"/>
    <s v="2024-11-12"/>
    <x v="9"/>
    <x v="0"/>
    <x v="4"/>
    <x v="18"/>
    <n v="3338"/>
    <n v="277"/>
    <n v="118"/>
    <n v="60084"/>
    <n v="59842"/>
    <n v="252"/>
    <x v="2"/>
    <x v="4"/>
    <n v="3733"/>
    <n v="6.2129685107516146E-2"/>
  </r>
  <r>
    <x v="223"/>
    <x v="3"/>
    <s v="2025-05-13"/>
    <x v="2"/>
    <x v="1"/>
    <x v="4"/>
    <x v="8"/>
    <n v="602"/>
    <n v="594"/>
    <n v="156"/>
    <n v="4214"/>
    <n v="3363"/>
    <n v="164"/>
    <x v="2"/>
    <x v="2"/>
    <n v="1352"/>
    <n v="0.32083531086853345"/>
  </r>
  <r>
    <x v="224"/>
    <x v="0"/>
    <s v="2024-06-20"/>
    <x v="4"/>
    <x v="0"/>
    <x v="3"/>
    <x v="5"/>
    <n v="4672"/>
    <n v="325"/>
    <n v="32"/>
    <n v="88768"/>
    <n v="87833"/>
    <n v="118"/>
    <x v="3"/>
    <x v="4"/>
    <n v="5029"/>
    <n v="5.6653298485940883E-2"/>
  </r>
  <r>
    <x v="225"/>
    <x v="2"/>
    <s v="2024-08-07"/>
    <x v="3"/>
    <x v="0"/>
    <x v="3"/>
    <x v="15"/>
    <n v="1741"/>
    <n v="164"/>
    <n v="318"/>
    <n v="8705"/>
    <n v="8272"/>
    <n v="121"/>
    <x v="2"/>
    <x v="4"/>
    <n v="2223"/>
    <n v="0.25537047673750718"/>
  </r>
  <r>
    <x v="226"/>
    <x v="2"/>
    <s v="2024-06-12"/>
    <x v="4"/>
    <x v="0"/>
    <x v="1"/>
    <x v="17"/>
    <n v="246"/>
    <n v="149"/>
    <n v="130"/>
    <n v="4674"/>
    <n v="4390"/>
    <n v="217"/>
    <x v="5"/>
    <x v="2"/>
    <n v="525"/>
    <n v="0.11232349165596919"/>
  </r>
  <r>
    <x v="227"/>
    <x v="2"/>
    <s v="2024-07-01"/>
    <x v="6"/>
    <x v="0"/>
    <x v="2"/>
    <x v="3"/>
    <n v="4808"/>
    <n v="772"/>
    <n v="320"/>
    <n v="72120"/>
    <n v="71696"/>
    <n v="195"/>
    <x v="3"/>
    <x v="0"/>
    <n v="5900"/>
    <n v="8.1808097615085965E-2"/>
  </r>
  <r>
    <x v="228"/>
    <x v="2"/>
    <s v="2024-07-03"/>
    <x v="6"/>
    <x v="0"/>
    <x v="3"/>
    <x v="15"/>
    <n v="4799"/>
    <n v="694"/>
    <n v="289"/>
    <n v="43191"/>
    <n v="42228"/>
    <n v="118"/>
    <x v="2"/>
    <x v="4"/>
    <n v="5782"/>
    <n v="0.13387048227640017"/>
  </r>
  <r>
    <x v="229"/>
    <x v="3"/>
    <s v="2024-07-15"/>
    <x v="6"/>
    <x v="0"/>
    <x v="0"/>
    <x v="9"/>
    <n v="3663"/>
    <n v="17"/>
    <n v="295"/>
    <n v="51282"/>
    <n v="50567"/>
    <n v="84"/>
    <x v="3"/>
    <x v="2"/>
    <n v="3975"/>
    <n v="7.7512577512577507E-2"/>
  </r>
  <r>
    <x v="230"/>
    <x v="2"/>
    <s v="2025-05-01"/>
    <x v="2"/>
    <x v="1"/>
    <x v="1"/>
    <x v="17"/>
    <n v="1430"/>
    <n v="376"/>
    <n v="33"/>
    <n v="21450"/>
    <n v="20509"/>
    <n v="251"/>
    <x v="5"/>
    <x v="0"/>
    <n v="1839"/>
    <n v="8.5734265734265735E-2"/>
  </r>
  <r>
    <x v="231"/>
    <x v="0"/>
    <s v="2025-04-29"/>
    <x v="1"/>
    <x v="1"/>
    <x v="2"/>
    <x v="20"/>
    <n v="249"/>
    <n v="592"/>
    <n v="230"/>
    <n v="1494"/>
    <n v="1044"/>
    <n v="201"/>
    <x v="3"/>
    <x v="3"/>
    <n v="1071"/>
    <n v="0.7168674698795181"/>
  </r>
  <r>
    <x v="232"/>
    <x v="3"/>
    <s v="2025-03-08"/>
    <x v="7"/>
    <x v="1"/>
    <x v="4"/>
    <x v="8"/>
    <n v="2382"/>
    <n v="265"/>
    <n v="134"/>
    <n v="38112"/>
    <n v="37437"/>
    <n v="249"/>
    <x v="5"/>
    <x v="3"/>
    <n v="2781"/>
    <n v="7.2969143576826198E-2"/>
  </r>
  <r>
    <x v="233"/>
    <x v="3"/>
    <s v="2024-06-01"/>
    <x v="4"/>
    <x v="0"/>
    <x v="1"/>
    <x v="7"/>
    <n v="1272"/>
    <n v="465"/>
    <n v="99"/>
    <n v="24168"/>
    <n v="23719"/>
    <n v="42"/>
    <x v="2"/>
    <x v="4"/>
    <n v="1836"/>
    <n v="7.5968222442899705E-2"/>
  </r>
  <r>
    <x v="234"/>
    <x v="3"/>
    <s v="2024-12-22"/>
    <x v="0"/>
    <x v="0"/>
    <x v="4"/>
    <x v="8"/>
    <n v="3196"/>
    <n v="941"/>
    <n v="376"/>
    <n v="35156"/>
    <n v="34444"/>
    <n v="241"/>
    <x v="2"/>
    <x v="2"/>
    <n v="4513"/>
    <n v="0.1283706906360223"/>
  </r>
  <r>
    <x v="235"/>
    <x v="3"/>
    <s v="2024-08-19"/>
    <x v="3"/>
    <x v="0"/>
    <x v="1"/>
    <x v="7"/>
    <n v="1257"/>
    <n v="19"/>
    <n v="351"/>
    <n v="12570"/>
    <n v="11660"/>
    <n v="194"/>
    <x v="14"/>
    <x v="1"/>
    <n v="1627"/>
    <n v="0.12943516308671441"/>
  </r>
  <r>
    <x v="236"/>
    <x v="2"/>
    <s v="2024-10-22"/>
    <x v="5"/>
    <x v="0"/>
    <x v="2"/>
    <x v="3"/>
    <n v="3770"/>
    <n v="917"/>
    <n v="129"/>
    <n v="71630"/>
    <n v="71322"/>
    <n v="76"/>
    <x v="5"/>
    <x v="0"/>
    <n v="4816"/>
    <n v="6.7234398994834563E-2"/>
  </r>
  <r>
    <x v="237"/>
    <x v="0"/>
    <s v="2024-07-16"/>
    <x v="6"/>
    <x v="0"/>
    <x v="1"/>
    <x v="1"/>
    <n v="4725"/>
    <n v="400"/>
    <n v="362"/>
    <n v="75600"/>
    <n v="74927"/>
    <n v="43"/>
    <x v="5"/>
    <x v="3"/>
    <n v="5487"/>
    <n v="7.2579365079365077E-2"/>
  </r>
  <r>
    <x v="238"/>
    <x v="1"/>
    <s v="2025-02-24"/>
    <x v="8"/>
    <x v="1"/>
    <x v="1"/>
    <x v="16"/>
    <n v="4188"/>
    <n v="942"/>
    <n v="118"/>
    <n v="20940"/>
    <n v="20471"/>
    <n v="102"/>
    <x v="5"/>
    <x v="4"/>
    <n v="5248"/>
    <n v="0.25062082139446035"/>
  </r>
  <r>
    <x v="239"/>
    <x v="0"/>
    <s v="2024-08-26"/>
    <x v="3"/>
    <x v="0"/>
    <x v="3"/>
    <x v="5"/>
    <n v="929"/>
    <n v="192"/>
    <n v="322"/>
    <n v="16722"/>
    <n v="15996"/>
    <n v="145"/>
    <x v="8"/>
    <x v="2"/>
    <n v="1443"/>
    <n v="8.6293505561535699E-2"/>
  </r>
  <r>
    <x v="240"/>
    <x v="3"/>
    <s v="2025-01-18"/>
    <x v="11"/>
    <x v="1"/>
    <x v="2"/>
    <x v="11"/>
    <n v="4321"/>
    <n v="874"/>
    <n v="172"/>
    <n v="30247"/>
    <n v="29254"/>
    <n v="122"/>
    <x v="2"/>
    <x v="3"/>
    <n v="5367"/>
    <n v="0.17743908486792079"/>
  </r>
  <r>
    <x v="241"/>
    <x v="3"/>
    <s v="2024-07-07"/>
    <x v="6"/>
    <x v="0"/>
    <x v="0"/>
    <x v="9"/>
    <n v="4767"/>
    <n v="190"/>
    <n v="340"/>
    <n v="28602"/>
    <n v="28044"/>
    <n v="210"/>
    <x v="3"/>
    <x v="2"/>
    <n v="5297"/>
    <n v="0.18519683938186141"/>
  </r>
  <r>
    <x v="242"/>
    <x v="0"/>
    <s v="2025-03-06"/>
    <x v="7"/>
    <x v="1"/>
    <x v="4"/>
    <x v="18"/>
    <n v="3592"/>
    <n v="911"/>
    <n v="375"/>
    <n v="50288"/>
    <n v="49490"/>
    <n v="32"/>
    <x v="5"/>
    <x v="3"/>
    <n v="4878"/>
    <n v="9.7001272669424113E-2"/>
  </r>
  <r>
    <x v="243"/>
    <x v="1"/>
    <s v="2024-10-25"/>
    <x v="5"/>
    <x v="0"/>
    <x v="5"/>
    <x v="23"/>
    <n v="4661"/>
    <n v="935"/>
    <n v="433"/>
    <n v="23305"/>
    <n v="22583"/>
    <n v="63"/>
    <x v="5"/>
    <x v="2"/>
    <n v="6029"/>
    <n v="0.25869984981763572"/>
  </r>
  <r>
    <x v="244"/>
    <x v="3"/>
    <s v="2025-01-12"/>
    <x v="11"/>
    <x v="1"/>
    <x v="0"/>
    <x v="9"/>
    <n v="4134"/>
    <n v="824"/>
    <n v="99"/>
    <n v="41340"/>
    <n v="41050"/>
    <n v="177"/>
    <x v="3"/>
    <x v="0"/>
    <n v="5057"/>
    <n v="0.12232704402515723"/>
  </r>
  <r>
    <x v="245"/>
    <x v="3"/>
    <s v="2024-10-11"/>
    <x v="5"/>
    <x v="0"/>
    <x v="4"/>
    <x v="8"/>
    <n v="400"/>
    <n v="680"/>
    <n v="434"/>
    <n v="6400"/>
    <n v="5472"/>
    <n v="160"/>
    <x v="5"/>
    <x v="1"/>
    <n v="1514"/>
    <n v="0.23656250000000001"/>
  </r>
  <r>
    <x v="246"/>
    <x v="3"/>
    <s v="2024-08-27"/>
    <x v="3"/>
    <x v="0"/>
    <x v="0"/>
    <x v="9"/>
    <n v="3960"/>
    <n v="266"/>
    <n v="8"/>
    <n v="35640"/>
    <n v="34850"/>
    <n v="208"/>
    <x v="15"/>
    <x v="4"/>
    <n v="4234"/>
    <n v="0.11879910213243547"/>
  </r>
  <r>
    <x v="247"/>
    <x v="3"/>
    <s v="2025-02-02"/>
    <x v="8"/>
    <x v="1"/>
    <x v="2"/>
    <x v="11"/>
    <n v="886"/>
    <n v="126"/>
    <n v="153"/>
    <n v="4430"/>
    <n v="4037"/>
    <n v="212"/>
    <x v="3"/>
    <x v="4"/>
    <n v="1165"/>
    <n v="0.26297968397291194"/>
  </r>
  <r>
    <x v="248"/>
    <x v="0"/>
    <s v="2024-07-18"/>
    <x v="6"/>
    <x v="0"/>
    <x v="4"/>
    <x v="18"/>
    <n v="827"/>
    <n v="77"/>
    <n v="402"/>
    <n v="14886"/>
    <n v="14129"/>
    <n v="254"/>
    <x v="3"/>
    <x v="1"/>
    <n v="1306"/>
    <n v="8.7733440816874911E-2"/>
  </r>
  <r>
    <x v="249"/>
    <x v="3"/>
    <s v="2024-06-22"/>
    <x v="4"/>
    <x v="0"/>
    <x v="0"/>
    <x v="9"/>
    <n v="3813"/>
    <n v="935"/>
    <n v="274"/>
    <n v="68634"/>
    <n v="68488"/>
    <n v="251"/>
    <x v="5"/>
    <x v="4"/>
    <n v="5022"/>
    <n v="7.3170731707317069E-2"/>
  </r>
  <r>
    <x v="250"/>
    <x v="2"/>
    <s v="2025-03-27"/>
    <x v="7"/>
    <x v="1"/>
    <x v="3"/>
    <x v="15"/>
    <n v="1377"/>
    <n v="796"/>
    <n v="387"/>
    <n v="22032"/>
    <n v="21869"/>
    <n v="189"/>
    <x v="5"/>
    <x v="4"/>
    <n v="2560"/>
    <n v="0.11619462599854757"/>
  </r>
  <r>
    <x v="251"/>
    <x v="3"/>
    <s v="2025-04-28"/>
    <x v="1"/>
    <x v="1"/>
    <x v="3"/>
    <x v="4"/>
    <n v="2089"/>
    <n v="476"/>
    <n v="69"/>
    <n v="16712"/>
    <n v="16309"/>
    <n v="64"/>
    <x v="5"/>
    <x v="2"/>
    <n v="2634"/>
    <n v="0.15761129727142173"/>
  </r>
  <r>
    <x v="252"/>
    <x v="0"/>
    <s v="2024-08-03"/>
    <x v="3"/>
    <x v="0"/>
    <x v="0"/>
    <x v="0"/>
    <n v="3791"/>
    <n v="593"/>
    <n v="228"/>
    <n v="53074"/>
    <n v="52613"/>
    <n v="205"/>
    <x v="3"/>
    <x v="4"/>
    <n v="4612"/>
    <n v="8.6897539284772202E-2"/>
  </r>
  <r>
    <x v="253"/>
    <x v="0"/>
    <s v="2025-01-14"/>
    <x v="11"/>
    <x v="1"/>
    <x v="4"/>
    <x v="18"/>
    <n v="2692"/>
    <n v="115"/>
    <n v="64"/>
    <n v="21536"/>
    <n v="21120"/>
    <n v="224"/>
    <x v="5"/>
    <x v="1"/>
    <n v="2871"/>
    <n v="0.13331166419019316"/>
  </r>
  <r>
    <x v="254"/>
    <x v="3"/>
    <s v="2025-04-03"/>
    <x v="1"/>
    <x v="1"/>
    <x v="2"/>
    <x v="11"/>
    <n v="3767"/>
    <n v="514"/>
    <n v="238"/>
    <n v="37670"/>
    <n v="36807"/>
    <n v="226"/>
    <x v="5"/>
    <x v="3"/>
    <n v="4519"/>
    <n v="0.11996283514733209"/>
  </r>
  <r>
    <x v="255"/>
    <x v="1"/>
    <s v="2024-09-18"/>
    <x v="10"/>
    <x v="0"/>
    <x v="3"/>
    <x v="10"/>
    <n v="2143"/>
    <n v="12"/>
    <n v="204"/>
    <n v="40717"/>
    <n v="40125"/>
    <n v="248"/>
    <x v="3"/>
    <x v="1"/>
    <n v="2359"/>
    <n v="5.7936488444630008E-2"/>
  </r>
  <r>
    <x v="256"/>
    <x v="3"/>
    <s v="2025-04-06"/>
    <x v="1"/>
    <x v="1"/>
    <x v="4"/>
    <x v="8"/>
    <n v="3090"/>
    <n v="697"/>
    <n v="164"/>
    <n v="49440"/>
    <n v="48524"/>
    <n v="25"/>
    <x v="16"/>
    <x v="1"/>
    <n v="3951"/>
    <n v="7.9915048543689318E-2"/>
  </r>
  <r>
    <x v="257"/>
    <x v="2"/>
    <s v="2024-08-05"/>
    <x v="3"/>
    <x v="0"/>
    <x v="2"/>
    <x v="3"/>
    <n v="3601"/>
    <n v="695"/>
    <n v="75"/>
    <n v="21606"/>
    <n v="21454"/>
    <n v="172"/>
    <x v="3"/>
    <x v="1"/>
    <n v="4371"/>
    <n v="0.2023049153013052"/>
  </r>
  <r>
    <x v="258"/>
    <x v="3"/>
    <s v="2025-02-10"/>
    <x v="8"/>
    <x v="1"/>
    <x v="1"/>
    <x v="7"/>
    <n v="562"/>
    <n v="158"/>
    <n v="149"/>
    <n v="3372"/>
    <n v="2940"/>
    <n v="93"/>
    <x v="2"/>
    <x v="0"/>
    <n v="869"/>
    <n v="0.25771055753262156"/>
  </r>
  <r>
    <x v="259"/>
    <x v="2"/>
    <s v="2025-02-12"/>
    <x v="8"/>
    <x v="1"/>
    <x v="2"/>
    <x v="3"/>
    <n v="4332"/>
    <n v="771"/>
    <n v="219"/>
    <n v="60648"/>
    <n v="60397"/>
    <n v="10"/>
    <x v="17"/>
    <x v="2"/>
    <n v="5322"/>
    <n v="8.7752275425405618E-2"/>
  </r>
  <r>
    <x v="260"/>
    <x v="2"/>
    <s v="2024-10-27"/>
    <x v="5"/>
    <x v="0"/>
    <x v="4"/>
    <x v="22"/>
    <n v="4853"/>
    <n v="837"/>
    <n v="340"/>
    <n v="72795"/>
    <n v="72237"/>
    <n v="170"/>
    <x v="3"/>
    <x v="0"/>
    <n v="6030"/>
    <n v="8.2835359571399134E-2"/>
  </r>
  <r>
    <x v="261"/>
    <x v="1"/>
    <s v="2025-01-18"/>
    <x v="11"/>
    <x v="1"/>
    <x v="4"/>
    <x v="6"/>
    <n v="1206"/>
    <n v="238"/>
    <n v="36"/>
    <n v="9648"/>
    <n v="9417"/>
    <n v="237"/>
    <x v="2"/>
    <x v="4"/>
    <n v="1480"/>
    <n v="0.15339966832504145"/>
  </r>
  <r>
    <x v="262"/>
    <x v="2"/>
    <s v="2024-08-20"/>
    <x v="3"/>
    <x v="0"/>
    <x v="0"/>
    <x v="13"/>
    <n v="2603"/>
    <n v="690"/>
    <n v="205"/>
    <n v="13015"/>
    <n v="12130"/>
    <n v="20"/>
    <x v="5"/>
    <x v="1"/>
    <n v="3498"/>
    <n v="0.26876680752977333"/>
  </r>
  <r>
    <x v="263"/>
    <x v="0"/>
    <s v="2025-01-30"/>
    <x v="11"/>
    <x v="1"/>
    <x v="4"/>
    <x v="18"/>
    <n v="59"/>
    <n v="163"/>
    <n v="93"/>
    <n v="590"/>
    <n v="475"/>
    <n v="293"/>
    <x v="2"/>
    <x v="1"/>
    <n v="315"/>
    <n v="0.53389830508474578"/>
  </r>
  <r>
    <x v="264"/>
    <x v="0"/>
    <s v="2025-02-20"/>
    <x v="8"/>
    <x v="1"/>
    <x v="3"/>
    <x v="5"/>
    <n v="1877"/>
    <n v="745"/>
    <n v="225"/>
    <n v="11262"/>
    <n v="10967"/>
    <n v="41"/>
    <x v="3"/>
    <x v="3"/>
    <n v="2847"/>
    <n v="0.25279701651571657"/>
  </r>
  <r>
    <x v="265"/>
    <x v="3"/>
    <s v="2024-11-25"/>
    <x v="9"/>
    <x v="0"/>
    <x v="2"/>
    <x v="11"/>
    <n v="4182"/>
    <n v="640"/>
    <n v="240"/>
    <n v="50184"/>
    <n v="49351"/>
    <n v="10"/>
    <x v="2"/>
    <x v="2"/>
    <n v="5062"/>
    <n v="0.10086880280567512"/>
  </r>
  <r>
    <x v="266"/>
    <x v="0"/>
    <s v="2024-10-04"/>
    <x v="5"/>
    <x v="0"/>
    <x v="0"/>
    <x v="0"/>
    <n v="4187"/>
    <n v="66"/>
    <n v="31"/>
    <n v="66992"/>
    <n v="66614"/>
    <n v="62"/>
    <x v="5"/>
    <x v="4"/>
    <n v="4284"/>
    <n v="6.3947934081681396E-2"/>
  </r>
  <r>
    <x v="267"/>
    <x v="2"/>
    <s v="2025-04-13"/>
    <x v="1"/>
    <x v="1"/>
    <x v="0"/>
    <x v="13"/>
    <n v="4579"/>
    <n v="125"/>
    <n v="300"/>
    <n v="59527"/>
    <n v="59400"/>
    <n v="269"/>
    <x v="3"/>
    <x v="0"/>
    <n v="5004"/>
    <n v="8.4062694239588759E-2"/>
  </r>
  <r>
    <x v="268"/>
    <x v="2"/>
    <s v="2024-11-05"/>
    <x v="9"/>
    <x v="0"/>
    <x v="5"/>
    <x v="14"/>
    <n v="4561"/>
    <n v="51"/>
    <n v="441"/>
    <n v="22805"/>
    <n v="21890"/>
    <n v="45"/>
    <x v="2"/>
    <x v="1"/>
    <n v="5053"/>
    <n v="0.22157421618066214"/>
  </r>
  <r>
    <x v="269"/>
    <x v="1"/>
    <s v="2025-01-15"/>
    <x v="11"/>
    <x v="1"/>
    <x v="0"/>
    <x v="2"/>
    <n v="3774"/>
    <n v="239"/>
    <n v="39"/>
    <n v="60384"/>
    <n v="59490"/>
    <n v="241"/>
    <x v="2"/>
    <x v="2"/>
    <n v="4052"/>
    <n v="6.7103868574456813E-2"/>
  </r>
  <r>
    <x v="270"/>
    <x v="2"/>
    <s v="2024-10-17"/>
    <x v="5"/>
    <x v="0"/>
    <x v="5"/>
    <x v="14"/>
    <n v="3575"/>
    <n v="749"/>
    <n v="111"/>
    <n v="21450"/>
    <n v="20785"/>
    <n v="195"/>
    <x v="3"/>
    <x v="1"/>
    <n v="4435"/>
    <n v="0.20675990675990677"/>
  </r>
  <r>
    <x v="271"/>
    <x v="2"/>
    <s v="2025-03-27"/>
    <x v="7"/>
    <x v="1"/>
    <x v="1"/>
    <x v="17"/>
    <n v="4941"/>
    <n v="414"/>
    <n v="266"/>
    <n v="39528"/>
    <n v="39154"/>
    <n v="217"/>
    <x v="2"/>
    <x v="2"/>
    <n v="5621"/>
    <n v="0.14220299534507186"/>
  </r>
  <r>
    <x v="272"/>
    <x v="1"/>
    <s v="2024-10-12"/>
    <x v="5"/>
    <x v="0"/>
    <x v="2"/>
    <x v="21"/>
    <n v="3641"/>
    <n v="226"/>
    <n v="46"/>
    <n v="40051"/>
    <n v="39319"/>
    <n v="296"/>
    <x v="3"/>
    <x v="3"/>
    <n v="3913"/>
    <n v="9.7700431949264685E-2"/>
  </r>
  <r>
    <x v="273"/>
    <x v="0"/>
    <s v="2025-01-01"/>
    <x v="11"/>
    <x v="1"/>
    <x v="3"/>
    <x v="5"/>
    <n v="3535"/>
    <n v="494"/>
    <n v="152"/>
    <n v="53025"/>
    <n v="52791"/>
    <n v="44"/>
    <x v="2"/>
    <x v="3"/>
    <n v="4181"/>
    <n v="7.8849599245638849E-2"/>
  </r>
  <r>
    <x v="274"/>
    <x v="3"/>
    <s v="2024-08-05"/>
    <x v="3"/>
    <x v="0"/>
    <x v="0"/>
    <x v="9"/>
    <n v="1741"/>
    <n v="831"/>
    <n v="345"/>
    <n v="17410"/>
    <n v="16844"/>
    <n v="58"/>
    <x v="3"/>
    <x v="2"/>
    <n v="2917"/>
    <n v="0.16754738655944859"/>
  </r>
  <r>
    <x v="275"/>
    <x v="0"/>
    <s v="2024-06-07"/>
    <x v="4"/>
    <x v="0"/>
    <x v="3"/>
    <x v="5"/>
    <n v="1556"/>
    <n v="195"/>
    <n v="131"/>
    <n v="9336"/>
    <n v="8875"/>
    <n v="137"/>
    <x v="2"/>
    <x v="1"/>
    <n v="1882"/>
    <n v="0.2015852613538989"/>
  </r>
  <r>
    <x v="276"/>
    <x v="3"/>
    <s v="2025-04-06"/>
    <x v="1"/>
    <x v="1"/>
    <x v="4"/>
    <x v="8"/>
    <n v="4236"/>
    <n v="711"/>
    <n v="298"/>
    <n v="21180"/>
    <n v="20516"/>
    <n v="238"/>
    <x v="5"/>
    <x v="0"/>
    <n v="5245"/>
    <n v="0.24763928234183191"/>
  </r>
  <r>
    <x v="277"/>
    <x v="0"/>
    <s v="2024-11-26"/>
    <x v="9"/>
    <x v="0"/>
    <x v="1"/>
    <x v="1"/>
    <n v="4516"/>
    <n v="836"/>
    <n v="169"/>
    <n v="49676"/>
    <n v="49257"/>
    <n v="282"/>
    <x v="3"/>
    <x v="3"/>
    <n v="5521"/>
    <n v="0.11114018842096787"/>
  </r>
  <r>
    <x v="278"/>
    <x v="1"/>
    <s v="2024-09-02"/>
    <x v="10"/>
    <x v="0"/>
    <x v="4"/>
    <x v="6"/>
    <n v="4905"/>
    <n v="845"/>
    <n v="129"/>
    <n v="98100"/>
    <n v="97772"/>
    <n v="279"/>
    <x v="2"/>
    <x v="1"/>
    <n v="5879"/>
    <n v="5.9928644240570844E-2"/>
  </r>
  <r>
    <x v="279"/>
    <x v="1"/>
    <s v="2024-10-21"/>
    <x v="5"/>
    <x v="0"/>
    <x v="5"/>
    <x v="23"/>
    <n v="4275"/>
    <n v="680"/>
    <n v="385"/>
    <n v="64125"/>
    <n v="63650"/>
    <n v="104"/>
    <x v="8"/>
    <x v="3"/>
    <n v="5340"/>
    <n v="8.3274853801169585E-2"/>
  </r>
  <r>
    <x v="280"/>
    <x v="1"/>
    <s v="2025-03-22"/>
    <x v="7"/>
    <x v="1"/>
    <x v="4"/>
    <x v="6"/>
    <n v="3166"/>
    <n v="90"/>
    <n v="341"/>
    <n v="56988"/>
    <n v="56125"/>
    <n v="135"/>
    <x v="3"/>
    <x v="1"/>
    <n v="3597"/>
    <n v="6.3118551273952411E-2"/>
  </r>
  <r>
    <x v="281"/>
    <x v="2"/>
    <s v="2024-10-03"/>
    <x v="5"/>
    <x v="0"/>
    <x v="5"/>
    <x v="14"/>
    <n v="1488"/>
    <n v="417"/>
    <n v="168"/>
    <n v="19344"/>
    <n v="18395"/>
    <n v="30"/>
    <x v="5"/>
    <x v="2"/>
    <n v="2073"/>
    <n v="0.1071650124069479"/>
  </r>
  <r>
    <x v="282"/>
    <x v="0"/>
    <s v="2025-05-09"/>
    <x v="2"/>
    <x v="1"/>
    <x v="0"/>
    <x v="0"/>
    <n v="3367"/>
    <n v="302"/>
    <n v="57"/>
    <n v="63973"/>
    <n v="63789"/>
    <n v="157"/>
    <x v="5"/>
    <x v="1"/>
    <n v="3726"/>
    <n v="5.8243321401216137E-2"/>
  </r>
  <r>
    <x v="283"/>
    <x v="0"/>
    <s v="2024-09-17"/>
    <x v="10"/>
    <x v="0"/>
    <x v="1"/>
    <x v="1"/>
    <n v="571"/>
    <n v="190"/>
    <n v="352"/>
    <n v="9707"/>
    <n v="9418"/>
    <n v="231"/>
    <x v="2"/>
    <x v="3"/>
    <n v="1113"/>
    <n v="0.11465952405480581"/>
  </r>
  <r>
    <x v="284"/>
    <x v="1"/>
    <s v="2024-07-18"/>
    <x v="6"/>
    <x v="0"/>
    <x v="1"/>
    <x v="16"/>
    <n v="4021"/>
    <n v="794"/>
    <n v="77"/>
    <n v="36189"/>
    <n v="35505"/>
    <n v="174"/>
    <x v="3"/>
    <x v="4"/>
    <n v="4892"/>
    <n v="0.13517919809886983"/>
  </r>
  <r>
    <x v="285"/>
    <x v="1"/>
    <s v="2024-09-25"/>
    <x v="10"/>
    <x v="0"/>
    <x v="5"/>
    <x v="23"/>
    <n v="3389"/>
    <n v="344"/>
    <n v="229"/>
    <n v="20334"/>
    <n v="19443"/>
    <n v="228"/>
    <x v="5"/>
    <x v="2"/>
    <n v="3962"/>
    <n v="0.19484607062063539"/>
  </r>
  <r>
    <x v="286"/>
    <x v="2"/>
    <s v="2024-08-15"/>
    <x v="3"/>
    <x v="0"/>
    <x v="0"/>
    <x v="13"/>
    <n v="1164"/>
    <n v="616"/>
    <n v="324"/>
    <n v="6984"/>
    <n v="6636"/>
    <n v="82"/>
    <x v="3"/>
    <x v="0"/>
    <n v="2104"/>
    <n v="0.30126002290950743"/>
  </r>
  <r>
    <x v="287"/>
    <x v="1"/>
    <s v="2025-04-17"/>
    <x v="1"/>
    <x v="1"/>
    <x v="3"/>
    <x v="10"/>
    <n v="4780"/>
    <n v="691"/>
    <n v="380"/>
    <n v="86040"/>
    <n v="85743"/>
    <n v="262"/>
    <x v="5"/>
    <x v="2"/>
    <n v="5851"/>
    <n v="6.800325430032543E-2"/>
  </r>
  <r>
    <x v="288"/>
    <x v="3"/>
    <s v="2024-11-28"/>
    <x v="9"/>
    <x v="0"/>
    <x v="3"/>
    <x v="4"/>
    <n v="2751"/>
    <n v="33"/>
    <n v="430"/>
    <n v="44016"/>
    <n v="43415"/>
    <n v="129"/>
    <x v="5"/>
    <x v="4"/>
    <n v="3214"/>
    <n v="7.3018902217375503E-2"/>
  </r>
  <r>
    <x v="289"/>
    <x v="2"/>
    <s v="2024-12-20"/>
    <x v="0"/>
    <x v="0"/>
    <x v="3"/>
    <x v="15"/>
    <n v="2107"/>
    <n v="550"/>
    <n v="349"/>
    <n v="35819"/>
    <n v="35340"/>
    <n v="191"/>
    <x v="3"/>
    <x v="3"/>
    <n v="3006"/>
    <n v="8.3921940869371006E-2"/>
  </r>
  <r>
    <x v="290"/>
    <x v="3"/>
    <s v="2024-11-06"/>
    <x v="9"/>
    <x v="0"/>
    <x v="5"/>
    <x v="12"/>
    <n v="4663"/>
    <n v="145"/>
    <n v="225"/>
    <n v="69945"/>
    <n v="69596"/>
    <n v="35"/>
    <x v="3"/>
    <x v="3"/>
    <n v="5033"/>
    <n v="7.1956537279290869E-2"/>
  </r>
  <r>
    <x v="291"/>
    <x v="3"/>
    <s v="2024-11-17"/>
    <x v="9"/>
    <x v="0"/>
    <x v="1"/>
    <x v="7"/>
    <n v="880"/>
    <n v="297"/>
    <n v="345"/>
    <n v="12320"/>
    <n v="11978"/>
    <n v="238"/>
    <x v="6"/>
    <x v="4"/>
    <n v="1522"/>
    <n v="0.12353896103896105"/>
  </r>
  <r>
    <x v="292"/>
    <x v="3"/>
    <s v="2025-05-14"/>
    <x v="2"/>
    <x v="1"/>
    <x v="1"/>
    <x v="7"/>
    <n v="2634"/>
    <n v="726"/>
    <n v="241"/>
    <n v="28974"/>
    <n v="28102"/>
    <n v="277"/>
    <x v="3"/>
    <x v="0"/>
    <n v="3601"/>
    <n v="0.12428384068475185"/>
  </r>
  <r>
    <x v="293"/>
    <x v="3"/>
    <s v="2024-06-19"/>
    <x v="4"/>
    <x v="0"/>
    <x v="3"/>
    <x v="4"/>
    <n v="4731"/>
    <n v="173"/>
    <n v="276"/>
    <n v="28386"/>
    <n v="28185"/>
    <n v="89"/>
    <x v="3"/>
    <x v="2"/>
    <n v="5180"/>
    <n v="0.18248432325794406"/>
  </r>
  <r>
    <x v="294"/>
    <x v="0"/>
    <s v="2025-05-06"/>
    <x v="2"/>
    <x v="1"/>
    <x v="4"/>
    <x v="18"/>
    <n v="1952"/>
    <n v="344"/>
    <n v="287"/>
    <n v="15616"/>
    <n v="15403"/>
    <n v="235"/>
    <x v="9"/>
    <x v="1"/>
    <n v="2583"/>
    <n v="0.16540727459016394"/>
  </r>
  <r>
    <x v="295"/>
    <x v="0"/>
    <s v="2025-02-11"/>
    <x v="8"/>
    <x v="1"/>
    <x v="5"/>
    <x v="19"/>
    <n v="3440"/>
    <n v="13"/>
    <n v="20"/>
    <n v="58480"/>
    <n v="58146"/>
    <n v="210"/>
    <x v="12"/>
    <x v="3"/>
    <n v="3473"/>
    <n v="5.9387824897400819E-2"/>
  </r>
  <r>
    <x v="296"/>
    <x v="0"/>
    <s v="2024-12-24"/>
    <x v="0"/>
    <x v="0"/>
    <x v="1"/>
    <x v="1"/>
    <n v="2166"/>
    <n v="354"/>
    <n v="117"/>
    <n v="10830"/>
    <n v="10245"/>
    <n v="24"/>
    <x v="3"/>
    <x v="3"/>
    <n v="2637"/>
    <n v="0.24349030470914126"/>
  </r>
  <r>
    <x v="297"/>
    <x v="3"/>
    <s v="2024-10-24"/>
    <x v="5"/>
    <x v="0"/>
    <x v="4"/>
    <x v="8"/>
    <n v="4303"/>
    <n v="451"/>
    <n v="286"/>
    <n v="86060"/>
    <n v="85823"/>
    <n v="14"/>
    <x v="2"/>
    <x v="2"/>
    <n v="5040"/>
    <n v="5.8563792702765516E-2"/>
  </r>
  <r>
    <x v="298"/>
    <x v="3"/>
    <s v="2024-08-26"/>
    <x v="3"/>
    <x v="0"/>
    <x v="4"/>
    <x v="8"/>
    <n v="2581"/>
    <n v="517"/>
    <n v="117"/>
    <n v="23229"/>
    <n v="22331"/>
    <n v="70"/>
    <x v="5"/>
    <x v="2"/>
    <n v="3215"/>
    <n v="0.13840458048129492"/>
  </r>
  <r>
    <x v="299"/>
    <x v="0"/>
    <s v="2024-08-31"/>
    <x v="3"/>
    <x v="0"/>
    <x v="3"/>
    <x v="5"/>
    <n v="4494"/>
    <n v="717"/>
    <n v="45"/>
    <n v="62916"/>
    <n v="62688"/>
    <n v="191"/>
    <x v="17"/>
    <x v="0"/>
    <n v="5256"/>
    <n v="8.3539958039290485E-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39">
  <r>
    <s v="P001"/>
    <x v="0"/>
    <x v="0"/>
    <s v="December"/>
    <s v="2024"/>
    <x v="0"/>
    <s v="Check Out Our Latest Reel On Twitter!"/>
    <n v="1461"/>
    <n v="184"/>
    <n v="344"/>
    <n v="21915"/>
    <n v="21675"/>
    <n v="15"/>
    <x v="0"/>
    <x v="0"/>
    <n v="1989"/>
    <n v="9.0759753593429152E-2"/>
  </r>
  <r>
    <s v="P001"/>
    <x v="0"/>
    <x v="0"/>
    <s v="December"/>
    <s v="2024"/>
    <x v="0"/>
    <s v="Check Out Our Latest Reel On Twitter!"/>
    <n v="1461"/>
    <n v="184"/>
    <n v="344"/>
    <n v="21915"/>
    <n v="21675"/>
    <n v="15"/>
    <x v="1"/>
    <x v="0"/>
    <n v="1989"/>
    <n v="9.0759753593429152E-2"/>
  </r>
  <r>
    <s v="P002"/>
    <x v="0"/>
    <x v="1"/>
    <s v="April"/>
    <s v="2025"/>
    <x v="1"/>
    <s v="Check Out Our Latest Text On Twitter!"/>
    <n v="4054"/>
    <n v="389"/>
    <n v="493"/>
    <n v="64864"/>
    <n v="64383"/>
    <n v="117"/>
    <x v="2"/>
    <x v="1"/>
    <n v="4936"/>
    <n v="7.6097681302417369E-2"/>
  </r>
  <r>
    <s v="P002"/>
    <x v="0"/>
    <x v="1"/>
    <s v="April"/>
    <s v="2025"/>
    <x v="1"/>
    <s v="Check Out Our Latest Text On Twitter!"/>
    <n v="4054"/>
    <n v="389"/>
    <n v="493"/>
    <n v="64864"/>
    <n v="64383"/>
    <n v="117"/>
    <x v="3"/>
    <x v="1"/>
    <n v="4936"/>
    <n v="7.6097681302417369E-2"/>
  </r>
  <r>
    <s v="P003"/>
    <x v="1"/>
    <x v="2"/>
    <s v="May"/>
    <s v="2025"/>
    <x v="0"/>
    <s v="Check Out Our Latest Reel On Youtube!"/>
    <n v="2795"/>
    <n v="105"/>
    <n v="49"/>
    <n v="53105"/>
    <n v="52307"/>
    <n v="204"/>
    <x v="2"/>
    <x v="2"/>
    <n v="2949"/>
    <n v="5.5531494209584788E-2"/>
  </r>
  <r>
    <s v="P004"/>
    <x v="2"/>
    <x v="3"/>
    <s v="August"/>
    <s v="2024"/>
    <x v="2"/>
    <s v="Check Out Our Latest Story On Instagram!"/>
    <n v="2404"/>
    <n v="363"/>
    <n v="138"/>
    <n v="19232"/>
    <n v="18636"/>
    <n v="128"/>
    <x v="4"/>
    <x v="3"/>
    <n v="2905"/>
    <n v="0.15105033277870217"/>
  </r>
  <r>
    <s v="P005"/>
    <x v="1"/>
    <x v="4"/>
    <s v="June"/>
    <s v="2024"/>
    <x v="0"/>
    <s v="Check Out Our Latest Reel On Youtube!"/>
    <n v="3557"/>
    <n v="687"/>
    <n v="424"/>
    <n v="71140"/>
    <n v="70701"/>
    <n v="224"/>
    <x v="4"/>
    <x v="0"/>
    <n v="4668"/>
    <n v="6.5617093055946027E-2"/>
  </r>
  <r>
    <s v="P005"/>
    <x v="1"/>
    <x v="4"/>
    <s v="June"/>
    <s v="2024"/>
    <x v="0"/>
    <s v="Check Out Our Latest Reel On Youtube!"/>
    <n v="3557"/>
    <n v="687"/>
    <n v="424"/>
    <n v="71140"/>
    <n v="70701"/>
    <n v="224"/>
    <x v="2"/>
    <x v="0"/>
    <n v="4668"/>
    <n v="6.5617093055946027E-2"/>
  </r>
  <r>
    <s v="P006"/>
    <x v="3"/>
    <x v="5"/>
    <s v="October"/>
    <s v="2024"/>
    <x v="3"/>
    <s v="Check Out Our Latest Carousel On Facebook!"/>
    <n v="2945"/>
    <n v="930"/>
    <n v="355"/>
    <n v="23560"/>
    <n v="23275"/>
    <n v="256"/>
    <x v="2"/>
    <x v="1"/>
    <n v="4230"/>
    <n v="0.17954159592529711"/>
  </r>
  <r>
    <s v="P007"/>
    <x v="0"/>
    <x v="6"/>
    <s v="June"/>
    <s v="2024"/>
    <x v="3"/>
    <s v="Check Out Our Latest Carousel On Twitter!"/>
    <n v="3860"/>
    <n v="201"/>
    <n v="279"/>
    <n v="61760"/>
    <n v="61660"/>
    <n v="235"/>
    <x v="2"/>
    <x v="1"/>
    <n v="4340"/>
    <n v="7.0272020725388601E-2"/>
  </r>
  <r>
    <s v="P008"/>
    <x v="1"/>
    <x v="7"/>
    <s v="July"/>
    <s v="2024"/>
    <x v="4"/>
    <s v="Check Out Our Latest Image On Youtube!"/>
    <n v="3929"/>
    <n v="262"/>
    <n v="278"/>
    <n v="43219"/>
    <n v="42841"/>
    <n v="39"/>
    <x v="4"/>
    <x v="3"/>
    <n v="4469"/>
    <n v="0.10340359564080613"/>
  </r>
  <r>
    <s v="P009"/>
    <x v="3"/>
    <x v="8"/>
    <s v="August"/>
    <s v="2024"/>
    <x v="1"/>
    <s v="Check Out Our Latest Text On Facebook!"/>
    <n v="3784"/>
    <n v="808"/>
    <n v="404"/>
    <n v="56760"/>
    <n v="56343"/>
    <n v="131"/>
    <x v="2"/>
    <x v="1"/>
    <n v="4996"/>
    <n v="8.8019732205778717E-2"/>
  </r>
  <r>
    <s v="P010"/>
    <x v="3"/>
    <x v="9"/>
    <s v="March"/>
    <s v="2025"/>
    <x v="4"/>
    <s v="Check Out Our Latest Image On Facebook!"/>
    <n v="4241"/>
    <n v="902"/>
    <n v="47"/>
    <n v="72097"/>
    <n v="71598"/>
    <n v="167"/>
    <x v="2"/>
    <x v="1"/>
    <n v="5190"/>
    <n v="7.198635172059864E-2"/>
  </r>
  <r>
    <s v="P011"/>
    <x v="2"/>
    <x v="10"/>
    <s v="February"/>
    <s v="2025"/>
    <x v="2"/>
    <s v="Check Out Our Latest Story On Instagram!"/>
    <n v="1792"/>
    <n v="614"/>
    <n v="497"/>
    <n v="25088"/>
    <n v="24675"/>
    <n v="65"/>
    <x v="0"/>
    <x v="3"/>
    <n v="2903"/>
    <n v="0.11571269132653061"/>
  </r>
  <r>
    <s v="P012"/>
    <x v="3"/>
    <x v="11"/>
    <s v="July"/>
    <s v="2024"/>
    <x v="0"/>
    <s v="Check Out Our Latest Reel On Facebook!"/>
    <n v="1946"/>
    <n v="686"/>
    <n v="377"/>
    <n v="23352"/>
    <n v="22982"/>
    <n v="213"/>
    <x v="0"/>
    <x v="2"/>
    <n v="3009"/>
    <n v="0.12885405960945528"/>
  </r>
  <r>
    <s v="P013"/>
    <x v="1"/>
    <x v="12"/>
    <s v="November"/>
    <s v="2024"/>
    <x v="3"/>
    <s v="Check Out Our Latest Carousel On Youtube!"/>
    <n v="1171"/>
    <n v="286"/>
    <n v="231"/>
    <n v="22249"/>
    <n v="21282"/>
    <n v="114"/>
    <x v="4"/>
    <x v="0"/>
    <n v="1688"/>
    <n v="7.5868578363072495E-2"/>
  </r>
  <r>
    <s v="P014"/>
    <x v="3"/>
    <x v="13"/>
    <s v="February"/>
    <s v="2025"/>
    <x v="2"/>
    <s v="Check Out Our Latest Story On Facebook!"/>
    <n v="4242"/>
    <n v="555"/>
    <n v="131"/>
    <n v="33936"/>
    <n v="33802"/>
    <n v="265"/>
    <x v="0"/>
    <x v="4"/>
    <n v="4928"/>
    <n v="0.14521452145214522"/>
  </r>
  <r>
    <s v="P015"/>
    <x v="3"/>
    <x v="14"/>
    <s v="October"/>
    <s v="2024"/>
    <x v="5"/>
    <s v="Check Out Our Latest Video On Facebook!"/>
    <n v="3888"/>
    <n v="604"/>
    <n v="128"/>
    <n v="77760"/>
    <n v="77167"/>
    <n v="20"/>
    <x v="0"/>
    <x v="0"/>
    <n v="4620"/>
    <n v="5.941358024691358E-2"/>
  </r>
  <r>
    <s v="P016"/>
    <x v="3"/>
    <x v="15"/>
    <s v="August"/>
    <s v="2024"/>
    <x v="1"/>
    <s v="Check Out Our Latest Text On Facebook!"/>
    <n v="3452"/>
    <n v="377"/>
    <n v="360"/>
    <n v="55232"/>
    <n v="55075"/>
    <n v="87"/>
    <x v="0"/>
    <x v="2"/>
    <n v="4189"/>
    <n v="7.5843713789107758E-2"/>
  </r>
  <r>
    <s v="P017"/>
    <x v="3"/>
    <x v="16"/>
    <s v="May"/>
    <s v="2025"/>
    <x v="1"/>
    <s v="Check Out Our Latest Text On Facebook!"/>
    <n v="4441"/>
    <n v="511"/>
    <n v="70"/>
    <n v="53292"/>
    <n v="53082"/>
    <n v="159"/>
    <x v="4"/>
    <x v="3"/>
    <n v="5022"/>
    <n v="9.4235532537716729E-2"/>
  </r>
  <r>
    <s v="P018"/>
    <x v="2"/>
    <x v="17"/>
    <s v="August"/>
    <s v="2024"/>
    <x v="0"/>
    <s v="Check Out Our Latest Reel On Instagram!"/>
    <n v="3000"/>
    <n v="382"/>
    <n v="325"/>
    <n v="36000"/>
    <n v="35819"/>
    <n v="19"/>
    <x v="0"/>
    <x v="0"/>
    <n v="3707"/>
    <n v="0.10297222222222223"/>
  </r>
  <r>
    <s v="P019"/>
    <x v="2"/>
    <x v="18"/>
    <s v="June"/>
    <s v="2024"/>
    <x v="5"/>
    <s v="Check Out Our Latest Video On Instagram!"/>
    <n v="1071"/>
    <n v="519"/>
    <n v="22"/>
    <n v="16065"/>
    <n v="15865"/>
    <n v="103"/>
    <x v="2"/>
    <x v="3"/>
    <n v="1612"/>
    <n v="0.10034235916588857"/>
  </r>
  <r>
    <s v="P020"/>
    <x v="2"/>
    <x v="19"/>
    <s v="September"/>
    <s v="2024"/>
    <x v="3"/>
    <s v="Check Out Our Latest Carousel On Instagram!"/>
    <n v="4054"/>
    <n v="488"/>
    <n v="373"/>
    <n v="77026"/>
    <n v="76881"/>
    <n v="25"/>
    <x v="2"/>
    <x v="0"/>
    <n v="4915"/>
    <n v="6.3809622724794221E-2"/>
  </r>
  <r>
    <s v="P021"/>
    <x v="2"/>
    <x v="20"/>
    <s v="January"/>
    <s v="2025"/>
    <x v="0"/>
    <s v="Check Out Our Latest Reel On Instagram!"/>
    <n v="4838"/>
    <n v="640"/>
    <n v="128"/>
    <n v="72570"/>
    <n v="72396"/>
    <n v="83"/>
    <x v="0"/>
    <x v="3"/>
    <n v="5606"/>
    <n v="7.7249552156538517E-2"/>
  </r>
  <r>
    <s v="P022"/>
    <x v="3"/>
    <x v="21"/>
    <s v="February"/>
    <s v="2025"/>
    <x v="1"/>
    <s v="Check Out Our Latest Text On Facebook!"/>
    <n v="1570"/>
    <n v="187"/>
    <n v="260"/>
    <n v="25120"/>
    <n v="24613"/>
    <n v="133"/>
    <x v="2"/>
    <x v="3"/>
    <n v="2017"/>
    <n v="8.0294585987261149E-2"/>
  </r>
  <r>
    <s v="P023"/>
    <x v="3"/>
    <x v="22"/>
    <s v="November"/>
    <s v="2024"/>
    <x v="5"/>
    <s v="Check Out Our Latest Video On Facebook!"/>
    <n v="1606"/>
    <n v="547"/>
    <n v="316"/>
    <n v="32120"/>
    <n v="31736"/>
    <n v="225"/>
    <x v="2"/>
    <x v="1"/>
    <n v="2469"/>
    <n v="7.6867995018679955E-2"/>
  </r>
  <r>
    <s v="P023"/>
    <x v="3"/>
    <x v="22"/>
    <s v="November"/>
    <s v="2024"/>
    <x v="5"/>
    <s v="Check Out Our Latest Video On Facebook!"/>
    <n v="1606"/>
    <n v="547"/>
    <n v="316"/>
    <n v="32120"/>
    <n v="31736"/>
    <n v="225"/>
    <x v="1"/>
    <x v="1"/>
    <n v="2469"/>
    <n v="7.6867995018679955E-2"/>
  </r>
  <r>
    <s v="P024"/>
    <x v="3"/>
    <x v="23"/>
    <s v="January"/>
    <s v="2025"/>
    <x v="5"/>
    <s v="Check Out Our Latest Video On Facebook!"/>
    <n v="3961"/>
    <n v="761"/>
    <n v="131"/>
    <n v="67337"/>
    <n v="66615"/>
    <n v="161"/>
    <x v="0"/>
    <x v="2"/>
    <n v="4853"/>
    <n v="7.2070332803659209E-2"/>
  </r>
  <r>
    <s v="P025"/>
    <x v="0"/>
    <x v="24"/>
    <s v="April"/>
    <s v="2025"/>
    <x v="3"/>
    <s v="Check Out Our Latest Carousel On Twitter!"/>
    <n v="3128"/>
    <n v="211"/>
    <n v="197"/>
    <n v="59432"/>
    <n v="59182"/>
    <n v="238"/>
    <x v="4"/>
    <x v="4"/>
    <n v="3536"/>
    <n v="5.9496567505720827E-2"/>
  </r>
  <r>
    <s v="P026"/>
    <x v="1"/>
    <x v="25"/>
    <s v="April"/>
    <s v="2025"/>
    <x v="0"/>
    <s v="Check Out Our Latest Reel On Youtube!"/>
    <n v="3009"/>
    <n v="413"/>
    <n v="358"/>
    <n v="42126"/>
    <n v="41309"/>
    <n v="211"/>
    <x v="0"/>
    <x v="1"/>
    <n v="3780"/>
    <n v="8.9730807577268201E-2"/>
  </r>
  <r>
    <s v="P027"/>
    <x v="1"/>
    <x v="26"/>
    <s v="September"/>
    <s v="2024"/>
    <x v="1"/>
    <s v="Check Out Our Latest Text On Youtube!"/>
    <n v="2076"/>
    <n v="195"/>
    <n v="104"/>
    <n v="33216"/>
    <n v="32244"/>
    <n v="51"/>
    <x v="0"/>
    <x v="3"/>
    <n v="2375"/>
    <n v="7.1501685934489398E-2"/>
  </r>
  <r>
    <s v="P028"/>
    <x v="2"/>
    <x v="27"/>
    <s v="March"/>
    <s v="2025"/>
    <x v="5"/>
    <s v="Check Out Our Latest Video On Instagram!"/>
    <n v="432"/>
    <n v="624"/>
    <n v="123"/>
    <n v="6912"/>
    <n v="6259"/>
    <n v="79"/>
    <x v="0"/>
    <x v="3"/>
    <n v="1179"/>
    <n v="0.17057291666666666"/>
  </r>
  <r>
    <s v="P029"/>
    <x v="2"/>
    <x v="28"/>
    <s v="January"/>
    <s v="2025"/>
    <x v="3"/>
    <s v="Check Out Our Latest Carousel On Instagram!"/>
    <n v="2566"/>
    <n v="118"/>
    <n v="37"/>
    <n v="12830"/>
    <n v="12264"/>
    <n v="221"/>
    <x v="0"/>
    <x v="2"/>
    <n v="2721"/>
    <n v="0.21208106001558846"/>
  </r>
  <r>
    <s v="P030"/>
    <x v="2"/>
    <x v="29"/>
    <s v="February"/>
    <s v="2025"/>
    <x v="5"/>
    <s v="Check Out Our Latest Video On Instagram!"/>
    <n v="3095"/>
    <n v="39"/>
    <n v="78"/>
    <n v="55710"/>
    <n v="54808"/>
    <n v="93"/>
    <x v="4"/>
    <x v="4"/>
    <n v="3212"/>
    <n v="5.7655717106444085E-2"/>
  </r>
  <r>
    <s v="P031"/>
    <x v="2"/>
    <x v="30"/>
    <s v="December"/>
    <s v="2024"/>
    <x v="1"/>
    <s v="Check Out Our Latest Text On Instagram!"/>
    <n v="438"/>
    <n v="153"/>
    <n v="275"/>
    <n v="3066"/>
    <n v="2701"/>
    <n v="282"/>
    <x v="2"/>
    <x v="1"/>
    <n v="866"/>
    <n v="0.28245270711024134"/>
  </r>
  <r>
    <s v="P032"/>
    <x v="0"/>
    <x v="31"/>
    <s v="July"/>
    <s v="2024"/>
    <x v="3"/>
    <s v="Check Out Our Latest Carousel On Twitter!"/>
    <n v="2278"/>
    <n v="10"/>
    <n v="321"/>
    <n v="13668"/>
    <n v="12676"/>
    <n v="275"/>
    <x v="4"/>
    <x v="0"/>
    <n v="2609"/>
    <n v="0.19088381621305239"/>
  </r>
  <r>
    <s v="P033"/>
    <x v="3"/>
    <x v="32"/>
    <s v="August"/>
    <s v="2024"/>
    <x v="4"/>
    <s v="Check Out Our Latest Image On Facebook!"/>
    <n v="1407"/>
    <n v="400"/>
    <n v="351"/>
    <n v="16884"/>
    <n v="15954"/>
    <n v="113"/>
    <x v="2"/>
    <x v="0"/>
    <n v="2158"/>
    <n v="0.12781331438047855"/>
  </r>
  <r>
    <s v="P034"/>
    <x v="3"/>
    <x v="33"/>
    <s v="March"/>
    <s v="2025"/>
    <x v="1"/>
    <s v="Check Out Our Latest Text On Facebook!"/>
    <n v="1652"/>
    <n v="89"/>
    <n v="357"/>
    <n v="29736"/>
    <n v="28771"/>
    <n v="215"/>
    <x v="2"/>
    <x v="2"/>
    <n v="2098"/>
    <n v="7.055421038471886E-2"/>
  </r>
  <r>
    <s v="P035"/>
    <x v="2"/>
    <x v="34"/>
    <s v="November"/>
    <s v="2024"/>
    <x v="5"/>
    <s v="Check Out Our Latest Video On Instagram!"/>
    <n v="3775"/>
    <n v="16"/>
    <n v="239"/>
    <n v="33975"/>
    <n v="33310"/>
    <n v="271"/>
    <x v="0"/>
    <x v="1"/>
    <n v="4030"/>
    <n v="0.11861662987490802"/>
  </r>
  <r>
    <s v="P036"/>
    <x v="2"/>
    <x v="35"/>
    <s v="April"/>
    <s v="2025"/>
    <x v="2"/>
    <s v="Check Out Our Latest Story On Instagram!"/>
    <n v="4518"/>
    <n v="285"/>
    <n v="383"/>
    <n v="67770"/>
    <n v="67621"/>
    <n v="31"/>
    <x v="4"/>
    <x v="1"/>
    <n v="5186"/>
    <n v="7.6523535487678915E-2"/>
  </r>
  <r>
    <s v="P037"/>
    <x v="3"/>
    <x v="36"/>
    <s v="January"/>
    <s v="2025"/>
    <x v="3"/>
    <s v="Check Out Our Latest Carousel On Facebook!"/>
    <n v="3024"/>
    <n v="925"/>
    <n v="350"/>
    <n v="24192"/>
    <n v="23518"/>
    <n v="36"/>
    <x v="4"/>
    <x v="1"/>
    <n v="4299"/>
    <n v="0.17770337301587302"/>
  </r>
  <r>
    <s v="P038"/>
    <x v="1"/>
    <x v="37"/>
    <s v="February"/>
    <s v="2025"/>
    <x v="0"/>
    <s v="Check Out Our Latest Reel On Youtube!"/>
    <n v="3138"/>
    <n v="123"/>
    <n v="291"/>
    <n v="28242"/>
    <n v="27550"/>
    <n v="87"/>
    <x v="2"/>
    <x v="3"/>
    <n v="3552"/>
    <n v="0.12577012959422137"/>
  </r>
  <r>
    <s v="P039"/>
    <x v="3"/>
    <x v="38"/>
    <s v="November"/>
    <s v="2024"/>
    <x v="4"/>
    <s v="Check Out Our Latest Image On Facebook!"/>
    <n v="3564"/>
    <n v="629"/>
    <n v="177"/>
    <n v="60588"/>
    <n v="59627"/>
    <n v="92"/>
    <x v="2"/>
    <x v="4"/>
    <n v="4370"/>
    <n v="7.2126493695121141E-2"/>
  </r>
  <r>
    <s v="P040"/>
    <x v="0"/>
    <x v="39"/>
    <s v="March"/>
    <s v="2025"/>
    <x v="4"/>
    <s v="Check Out Our Latest Image On Twitter!"/>
    <n v="4750"/>
    <n v="151"/>
    <n v="415"/>
    <n v="38000"/>
    <n v="37792"/>
    <n v="299"/>
    <x v="4"/>
    <x v="3"/>
    <n v="5316"/>
    <n v="0.13989473684210527"/>
  </r>
  <r>
    <s v="P041"/>
    <x v="2"/>
    <x v="40"/>
    <s v="March"/>
    <s v="2025"/>
    <x v="0"/>
    <s v="Check Out Our Latest Reel On Instagram!"/>
    <n v="456"/>
    <n v="629"/>
    <n v="428"/>
    <n v="8208"/>
    <n v="7377"/>
    <n v="205"/>
    <x v="0"/>
    <x v="3"/>
    <n v="1513"/>
    <n v="0.18433235867446393"/>
  </r>
  <r>
    <s v="P042"/>
    <x v="1"/>
    <x v="41"/>
    <s v="March"/>
    <s v="2025"/>
    <x v="0"/>
    <s v="Check Out Our Latest Reel On Youtube!"/>
    <n v="1543"/>
    <n v="820"/>
    <n v="333"/>
    <n v="12344"/>
    <n v="11496"/>
    <n v="241"/>
    <x v="4"/>
    <x v="4"/>
    <n v="2696"/>
    <n v="0.21840570317563188"/>
  </r>
  <r>
    <s v="P043"/>
    <x v="2"/>
    <x v="42"/>
    <s v="December"/>
    <s v="2024"/>
    <x v="3"/>
    <s v="Check Out Our Latest Carousel On Instagram!"/>
    <n v="2174"/>
    <n v="658"/>
    <n v="15"/>
    <n v="13044"/>
    <n v="12206"/>
    <n v="137"/>
    <x v="2"/>
    <x v="2"/>
    <n v="2847"/>
    <n v="0.21826126954921804"/>
  </r>
  <r>
    <s v="P044"/>
    <x v="0"/>
    <x v="43"/>
    <s v="March"/>
    <s v="2025"/>
    <x v="4"/>
    <s v="Check Out Our Latest Image On Twitter!"/>
    <n v="2358"/>
    <n v="784"/>
    <n v="344"/>
    <n v="35370"/>
    <n v="34475"/>
    <n v="216"/>
    <x v="2"/>
    <x v="4"/>
    <n v="3486"/>
    <n v="9.8558100084817649E-2"/>
  </r>
  <r>
    <s v="P045"/>
    <x v="3"/>
    <x v="44"/>
    <s v="November"/>
    <s v="2024"/>
    <x v="5"/>
    <s v="Check Out Our Latest Video On Facebook!"/>
    <n v="3371"/>
    <n v="106"/>
    <n v="327"/>
    <n v="50565"/>
    <n v="49816"/>
    <n v="176"/>
    <x v="0"/>
    <x v="0"/>
    <n v="3804"/>
    <n v="7.5229902106199939E-2"/>
  </r>
  <r>
    <s v="P046"/>
    <x v="0"/>
    <x v="45"/>
    <s v="May"/>
    <s v="2025"/>
    <x v="5"/>
    <s v="Check Out Our Latest Video On Twitter!"/>
    <n v="1108"/>
    <n v="177"/>
    <n v="212"/>
    <n v="8864"/>
    <n v="8710"/>
    <n v="97"/>
    <x v="2"/>
    <x v="3"/>
    <n v="1497"/>
    <n v="0.16888537906137185"/>
  </r>
  <r>
    <s v="P047"/>
    <x v="0"/>
    <x v="46"/>
    <s v="February"/>
    <s v="2025"/>
    <x v="3"/>
    <s v="Check Out Our Latest Carousel On Twitter!"/>
    <n v="2704"/>
    <n v="752"/>
    <n v="153"/>
    <n v="21632"/>
    <n v="20792"/>
    <n v="127"/>
    <x v="0"/>
    <x v="4"/>
    <n v="3609"/>
    <n v="0.16683616863905326"/>
  </r>
  <r>
    <s v="P048"/>
    <x v="0"/>
    <x v="9"/>
    <s v="March"/>
    <s v="2025"/>
    <x v="2"/>
    <s v="Check Out Our Latest Story On Twitter!"/>
    <n v="1950"/>
    <n v="295"/>
    <n v="478"/>
    <n v="37050"/>
    <n v="36272"/>
    <n v="119"/>
    <x v="2"/>
    <x v="4"/>
    <n v="2723"/>
    <n v="7.349527665317139E-2"/>
  </r>
  <r>
    <s v="P049"/>
    <x v="0"/>
    <x v="47"/>
    <s v="June"/>
    <s v="2024"/>
    <x v="2"/>
    <s v="Check Out Our Latest Story On Twitter!"/>
    <n v="2164"/>
    <n v="549"/>
    <n v="274"/>
    <n v="28132"/>
    <n v="27361"/>
    <n v="177"/>
    <x v="2"/>
    <x v="3"/>
    <n v="2987"/>
    <n v="0.10617801791554102"/>
  </r>
  <r>
    <s v="P050"/>
    <x v="1"/>
    <x v="48"/>
    <s v="July"/>
    <s v="2024"/>
    <x v="2"/>
    <s v="Check Out Our Latest Story On Youtube!"/>
    <n v="2754"/>
    <n v="130"/>
    <n v="90"/>
    <n v="22032"/>
    <n v="21288"/>
    <n v="112"/>
    <x v="2"/>
    <x v="2"/>
    <n v="2974"/>
    <n v="0.13498547567175018"/>
  </r>
  <r>
    <s v="P051"/>
    <x v="3"/>
    <x v="49"/>
    <s v="June"/>
    <s v="2024"/>
    <x v="3"/>
    <s v="Check Out Our Latest Carousel On Facebook!"/>
    <n v="2200"/>
    <n v="504"/>
    <n v="239"/>
    <n v="37400"/>
    <n v="36938"/>
    <n v="225"/>
    <x v="0"/>
    <x v="1"/>
    <n v="2943"/>
    <n v="7.8689839572192513E-2"/>
  </r>
  <r>
    <s v="P052"/>
    <x v="3"/>
    <x v="50"/>
    <s v="January"/>
    <s v="2025"/>
    <x v="4"/>
    <s v="Check Out Our Latest Image On Facebook!"/>
    <n v="947"/>
    <n v="338"/>
    <n v="350"/>
    <n v="10417"/>
    <n v="9730"/>
    <n v="34"/>
    <x v="2"/>
    <x v="3"/>
    <n v="1635"/>
    <n v="0.1569549774407219"/>
  </r>
  <r>
    <s v="P053"/>
    <x v="1"/>
    <x v="46"/>
    <s v="February"/>
    <s v="2025"/>
    <x v="3"/>
    <s v="Check Out Our Latest Carousel On Youtube!"/>
    <n v="804"/>
    <n v="639"/>
    <n v="43"/>
    <n v="4020"/>
    <n v="3144"/>
    <n v="11"/>
    <x v="4"/>
    <x v="4"/>
    <n v="1486"/>
    <n v="0.36965174129353234"/>
  </r>
  <r>
    <s v="P053"/>
    <x v="1"/>
    <x v="46"/>
    <s v="February"/>
    <s v="2025"/>
    <x v="3"/>
    <s v="Check Out Our Latest Carousel On Youtube!"/>
    <n v="804"/>
    <n v="639"/>
    <n v="43"/>
    <n v="4020"/>
    <n v="3144"/>
    <n v="11"/>
    <x v="3"/>
    <x v="4"/>
    <n v="1486"/>
    <n v="0.36965174129353234"/>
  </r>
  <r>
    <s v="P054"/>
    <x v="1"/>
    <x v="51"/>
    <s v="March"/>
    <s v="2025"/>
    <x v="3"/>
    <s v="Check Out Our Latest Carousel On Youtube!"/>
    <n v="1686"/>
    <n v="904"/>
    <n v="472"/>
    <n v="18546"/>
    <n v="18171"/>
    <n v="52"/>
    <x v="0"/>
    <x v="1"/>
    <n v="3062"/>
    <n v="0.16510298716704411"/>
  </r>
  <r>
    <s v="P055"/>
    <x v="3"/>
    <x v="52"/>
    <s v="June"/>
    <s v="2024"/>
    <x v="4"/>
    <s v="Check Out Our Latest Image On Facebook!"/>
    <n v="1226"/>
    <n v="119"/>
    <n v="7"/>
    <n v="14712"/>
    <n v="14049"/>
    <n v="123"/>
    <x v="4"/>
    <x v="3"/>
    <n v="1352"/>
    <n v="9.1897770527460579E-2"/>
  </r>
  <r>
    <s v="P056"/>
    <x v="3"/>
    <x v="53"/>
    <s v="December"/>
    <s v="2024"/>
    <x v="3"/>
    <s v="Check Out Our Latest Carousel On Facebook!"/>
    <n v="2946"/>
    <n v="498"/>
    <n v="367"/>
    <n v="29460"/>
    <n v="28527"/>
    <n v="60"/>
    <x v="0"/>
    <x v="2"/>
    <n v="3811"/>
    <n v="0.12936184657162253"/>
  </r>
  <r>
    <s v="P057"/>
    <x v="0"/>
    <x v="54"/>
    <s v="October"/>
    <s v="2024"/>
    <x v="5"/>
    <s v="Check Out Our Latest Video On Twitter!"/>
    <n v="2825"/>
    <n v="535"/>
    <n v="295"/>
    <n v="45200"/>
    <n v="44739"/>
    <n v="169"/>
    <x v="2"/>
    <x v="0"/>
    <n v="3655"/>
    <n v="8.0862831858407078E-2"/>
  </r>
  <r>
    <s v="P058"/>
    <x v="2"/>
    <x v="55"/>
    <s v="April"/>
    <s v="2025"/>
    <x v="0"/>
    <s v="Check Out Our Latest Reel On Instagram!"/>
    <n v="103"/>
    <n v="770"/>
    <n v="19"/>
    <n v="1030"/>
    <n v="410"/>
    <n v="262"/>
    <x v="2"/>
    <x v="3"/>
    <n v="892"/>
    <n v="0.86601941747572819"/>
  </r>
  <r>
    <s v="P059"/>
    <x v="2"/>
    <x v="56"/>
    <s v="June"/>
    <s v="2024"/>
    <x v="1"/>
    <s v="Check Out Our Latest Text On Instagram!"/>
    <n v="2180"/>
    <n v="263"/>
    <n v="387"/>
    <n v="30520"/>
    <n v="30059"/>
    <n v="174"/>
    <x v="4"/>
    <x v="4"/>
    <n v="2830"/>
    <n v="9.2726081258191345E-2"/>
  </r>
  <r>
    <s v="P060"/>
    <x v="2"/>
    <x v="57"/>
    <s v="January"/>
    <s v="2025"/>
    <x v="5"/>
    <s v="Check Out Our Latest Video On Instagram!"/>
    <n v="904"/>
    <n v="973"/>
    <n v="63"/>
    <n v="11752"/>
    <n v="11580"/>
    <n v="84"/>
    <x v="4"/>
    <x v="2"/>
    <n v="1940"/>
    <n v="0.1650782845473111"/>
  </r>
  <r>
    <s v="P060"/>
    <x v="2"/>
    <x v="57"/>
    <s v="January"/>
    <s v="2025"/>
    <x v="5"/>
    <s v="Check Out Our Latest Video On Instagram!"/>
    <n v="904"/>
    <n v="973"/>
    <n v="63"/>
    <n v="11752"/>
    <n v="11580"/>
    <n v="84"/>
    <x v="2"/>
    <x v="2"/>
    <n v="1940"/>
    <n v="0.1650782845473111"/>
  </r>
  <r>
    <s v="P060"/>
    <x v="2"/>
    <x v="57"/>
    <s v="January"/>
    <s v="2025"/>
    <x v="5"/>
    <s v="Check Out Our Latest Video On Instagram!"/>
    <n v="904"/>
    <n v="973"/>
    <n v="63"/>
    <n v="11752"/>
    <n v="11580"/>
    <n v="84"/>
    <x v="1"/>
    <x v="2"/>
    <n v="1940"/>
    <n v="0.1650782845473111"/>
  </r>
  <r>
    <s v="P061"/>
    <x v="0"/>
    <x v="58"/>
    <s v="September"/>
    <s v="2024"/>
    <x v="5"/>
    <s v="Check Out Our Latest Video On Twitter!"/>
    <n v="4886"/>
    <n v="983"/>
    <n v="409"/>
    <n v="43974"/>
    <n v="43239"/>
    <n v="65"/>
    <x v="2"/>
    <x v="0"/>
    <n v="6278"/>
    <n v="0.14276618001546368"/>
  </r>
  <r>
    <s v="P062"/>
    <x v="0"/>
    <x v="59"/>
    <s v="November"/>
    <s v="2024"/>
    <x v="3"/>
    <s v="Check Out Our Latest Carousel On Twitter!"/>
    <n v="53"/>
    <n v="81"/>
    <n v="379"/>
    <n v="954"/>
    <n v="7"/>
    <n v="148"/>
    <x v="2"/>
    <x v="2"/>
    <n v="513"/>
    <n v="0.53773584905660377"/>
  </r>
  <r>
    <s v="P063"/>
    <x v="0"/>
    <x v="31"/>
    <s v="July"/>
    <s v="2024"/>
    <x v="3"/>
    <s v="Check Out Our Latest Carousel On Twitter!"/>
    <n v="4507"/>
    <n v="217"/>
    <n v="13"/>
    <n v="90140"/>
    <n v="89591"/>
    <n v="125"/>
    <x v="0"/>
    <x v="2"/>
    <n v="4737"/>
    <n v="5.2551586421122697E-2"/>
  </r>
  <r>
    <s v="P064"/>
    <x v="3"/>
    <x v="60"/>
    <s v="August"/>
    <s v="2024"/>
    <x v="4"/>
    <s v="Check Out Our Latest Image On Facebook!"/>
    <n v="2878"/>
    <n v="248"/>
    <n v="416"/>
    <n v="43170"/>
    <n v="42667"/>
    <n v="75"/>
    <x v="0"/>
    <x v="2"/>
    <n v="3542"/>
    <n v="8.2047718322909427E-2"/>
  </r>
  <r>
    <s v="P065"/>
    <x v="2"/>
    <x v="61"/>
    <s v="March"/>
    <s v="2025"/>
    <x v="2"/>
    <s v="Check Out Our Latest Story On Instagram!"/>
    <n v="1881"/>
    <n v="501"/>
    <n v="99"/>
    <n v="20691"/>
    <n v="19987"/>
    <n v="289"/>
    <x v="4"/>
    <x v="4"/>
    <n v="2481"/>
    <n v="0.11990720603160794"/>
  </r>
  <r>
    <s v="P066"/>
    <x v="0"/>
    <x v="62"/>
    <s v="July"/>
    <s v="2024"/>
    <x v="3"/>
    <s v="Check Out Our Latest Carousel On Twitter!"/>
    <n v="432"/>
    <n v="171"/>
    <n v="280"/>
    <n v="3024"/>
    <n v="2285"/>
    <n v="184"/>
    <x v="4"/>
    <x v="0"/>
    <n v="883"/>
    <n v="0.29199735449735448"/>
  </r>
  <r>
    <s v="P067"/>
    <x v="3"/>
    <x v="63"/>
    <s v="March"/>
    <s v="2025"/>
    <x v="3"/>
    <s v="Check Out Our Latest Carousel On Facebook!"/>
    <n v="4712"/>
    <n v="568"/>
    <n v="127"/>
    <n v="84816"/>
    <n v="84691"/>
    <n v="100"/>
    <x v="4"/>
    <x v="2"/>
    <n v="5407"/>
    <n v="6.3749764195434822E-2"/>
  </r>
  <r>
    <s v="P068"/>
    <x v="2"/>
    <x v="64"/>
    <s v="December"/>
    <s v="2024"/>
    <x v="2"/>
    <s v="Check Out Our Latest Story On Instagram!"/>
    <n v="2610"/>
    <n v="126"/>
    <n v="288"/>
    <n v="15660"/>
    <n v="15145"/>
    <n v="73"/>
    <x v="4"/>
    <x v="4"/>
    <n v="3024"/>
    <n v="0.19310344827586207"/>
  </r>
  <r>
    <s v="P069"/>
    <x v="0"/>
    <x v="40"/>
    <s v="March"/>
    <s v="2025"/>
    <x v="1"/>
    <s v="Check Out Our Latest Text On Twitter!"/>
    <n v="1292"/>
    <n v="626"/>
    <n v="496"/>
    <n v="25840"/>
    <n v="24916"/>
    <n v="149"/>
    <x v="0"/>
    <x v="2"/>
    <n v="2414"/>
    <n v="9.3421052631578946E-2"/>
  </r>
  <r>
    <s v="P070"/>
    <x v="3"/>
    <x v="65"/>
    <s v="April"/>
    <s v="2025"/>
    <x v="5"/>
    <s v="Check Out Our Latest Video On Facebook!"/>
    <n v="199"/>
    <n v="772"/>
    <n v="400"/>
    <n v="3582"/>
    <n v="2988"/>
    <n v="43"/>
    <x v="2"/>
    <x v="4"/>
    <n v="1371"/>
    <n v="0.38274706867671693"/>
  </r>
  <r>
    <s v="P071"/>
    <x v="1"/>
    <x v="66"/>
    <s v="September"/>
    <s v="2024"/>
    <x v="3"/>
    <s v="Check Out Our Latest Carousel On Youtube!"/>
    <n v="2551"/>
    <n v="915"/>
    <n v="205"/>
    <n v="30612"/>
    <n v="30360"/>
    <n v="227"/>
    <x v="2"/>
    <x v="1"/>
    <n v="3671"/>
    <n v="0.1199202926956749"/>
  </r>
  <r>
    <s v="P072"/>
    <x v="1"/>
    <x v="67"/>
    <s v="March"/>
    <s v="2025"/>
    <x v="0"/>
    <s v="Check Out Our Latest Reel On Youtube!"/>
    <n v="296"/>
    <n v="60"/>
    <n v="141"/>
    <n v="5624"/>
    <n v="5239"/>
    <n v="88"/>
    <x v="4"/>
    <x v="1"/>
    <n v="497"/>
    <n v="8.837126600284495E-2"/>
  </r>
  <r>
    <s v="P073"/>
    <x v="3"/>
    <x v="68"/>
    <s v="October"/>
    <s v="2024"/>
    <x v="2"/>
    <s v="Check Out Our Latest Story On Facebook!"/>
    <n v="4126"/>
    <n v="426"/>
    <n v="486"/>
    <n v="78394"/>
    <n v="77798"/>
    <n v="88"/>
    <x v="0"/>
    <x v="3"/>
    <n v="5038"/>
    <n v="6.4265122330790625E-2"/>
  </r>
  <r>
    <s v="P074"/>
    <x v="1"/>
    <x v="69"/>
    <s v="October"/>
    <s v="2024"/>
    <x v="0"/>
    <s v="Check Out Our Latest Reel On Youtube!"/>
    <n v="1855"/>
    <n v="200"/>
    <n v="174"/>
    <n v="16695"/>
    <n v="16330"/>
    <n v="123"/>
    <x v="2"/>
    <x v="2"/>
    <n v="2229"/>
    <n v="0.13351302785265048"/>
  </r>
  <r>
    <s v="P075"/>
    <x v="2"/>
    <x v="70"/>
    <s v="August"/>
    <s v="2024"/>
    <x v="0"/>
    <s v="Check Out Our Latest Reel On Instagram!"/>
    <n v="1674"/>
    <n v="929"/>
    <n v="37"/>
    <n v="21762"/>
    <n v="20998"/>
    <n v="255"/>
    <x v="2"/>
    <x v="3"/>
    <n v="2640"/>
    <n v="0.12131237937689551"/>
  </r>
  <r>
    <s v="P076"/>
    <x v="0"/>
    <x v="71"/>
    <s v="November"/>
    <s v="2024"/>
    <x v="2"/>
    <s v="Check Out Our Latest Story On Twitter!"/>
    <n v="1121"/>
    <n v="135"/>
    <n v="18"/>
    <n v="15694"/>
    <n v="14957"/>
    <n v="99"/>
    <x v="2"/>
    <x v="3"/>
    <n v="1274"/>
    <n v="8.1177520071364848E-2"/>
  </r>
  <r>
    <s v="P077"/>
    <x v="3"/>
    <x v="27"/>
    <s v="March"/>
    <s v="2025"/>
    <x v="2"/>
    <s v="Check Out Our Latest Story On Facebook!"/>
    <n v="1249"/>
    <n v="116"/>
    <n v="420"/>
    <n v="8743"/>
    <n v="8538"/>
    <n v="63"/>
    <x v="2"/>
    <x v="4"/>
    <n v="1785"/>
    <n v="0.20416333066453163"/>
  </r>
  <r>
    <s v="P078"/>
    <x v="0"/>
    <x v="52"/>
    <s v="June"/>
    <s v="2024"/>
    <x v="4"/>
    <s v="Check Out Our Latest Image On Twitter!"/>
    <n v="954"/>
    <n v="324"/>
    <n v="288"/>
    <n v="19080"/>
    <n v="18859"/>
    <n v="21"/>
    <x v="0"/>
    <x v="3"/>
    <n v="1566"/>
    <n v="8.2075471698113203E-2"/>
  </r>
  <r>
    <s v="P079"/>
    <x v="2"/>
    <x v="72"/>
    <s v="October"/>
    <s v="2024"/>
    <x v="3"/>
    <s v="Check Out Our Latest Carousel On Instagram!"/>
    <n v="3068"/>
    <n v="137"/>
    <n v="329"/>
    <n v="39884"/>
    <n v="39404"/>
    <n v="266"/>
    <x v="4"/>
    <x v="1"/>
    <n v="3534"/>
    <n v="8.860696018453515E-2"/>
  </r>
  <r>
    <s v="P080"/>
    <x v="2"/>
    <x v="49"/>
    <s v="June"/>
    <s v="2024"/>
    <x v="2"/>
    <s v="Check Out Our Latest Story On Instagram!"/>
    <n v="2103"/>
    <n v="892"/>
    <n v="103"/>
    <n v="39957"/>
    <n v="39466"/>
    <n v="28"/>
    <x v="0"/>
    <x v="4"/>
    <n v="3098"/>
    <n v="7.7533348349475686E-2"/>
  </r>
  <r>
    <s v="P081"/>
    <x v="2"/>
    <x v="73"/>
    <s v="October"/>
    <s v="2024"/>
    <x v="2"/>
    <s v="Check Out Our Latest Story On Instagram!"/>
    <n v="1816"/>
    <n v="29"/>
    <n v="41"/>
    <n v="19976"/>
    <n v="19262"/>
    <n v="283"/>
    <x v="2"/>
    <x v="2"/>
    <n v="1886"/>
    <n v="9.4413295955146179E-2"/>
  </r>
  <r>
    <s v="P082"/>
    <x v="2"/>
    <x v="74"/>
    <s v="July"/>
    <s v="2024"/>
    <x v="4"/>
    <s v="Check Out Our Latest Image On Instagram!"/>
    <n v="725"/>
    <n v="88"/>
    <n v="428"/>
    <n v="14500"/>
    <n v="13637"/>
    <n v="200"/>
    <x v="0"/>
    <x v="2"/>
    <n v="1241"/>
    <n v="8.558620689655172E-2"/>
  </r>
  <r>
    <s v="P082"/>
    <x v="2"/>
    <x v="74"/>
    <s v="July"/>
    <s v="2024"/>
    <x v="4"/>
    <s v="Check Out Our Latest Image On Instagram!"/>
    <n v="725"/>
    <n v="88"/>
    <n v="428"/>
    <n v="14500"/>
    <n v="13637"/>
    <n v="200"/>
    <x v="2"/>
    <x v="2"/>
    <n v="1241"/>
    <n v="8.558620689655172E-2"/>
  </r>
  <r>
    <s v="P082"/>
    <x v="2"/>
    <x v="74"/>
    <s v="July"/>
    <s v="2024"/>
    <x v="4"/>
    <s v="Check Out Our Latest Image On Instagram!"/>
    <n v="725"/>
    <n v="88"/>
    <n v="428"/>
    <n v="14500"/>
    <n v="13637"/>
    <n v="200"/>
    <x v="1"/>
    <x v="2"/>
    <n v="1241"/>
    <n v="8.558620689655172E-2"/>
  </r>
  <r>
    <s v="P083"/>
    <x v="1"/>
    <x v="75"/>
    <s v="October"/>
    <s v="2024"/>
    <x v="5"/>
    <s v="Check Out Our Latest Video On Youtube!"/>
    <n v="1094"/>
    <n v="472"/>
    <n v="21"/>
    <n v="9846"/>
    <n v="9609"/>
    <n v="112"/>
    <x v="4"/>
    <x v="4"/>
    <n v="1587"/>
    <n v="0.16118220597196831"/>
  </r>
  <r>
    <s v="P084"/>
    <x v="3"/>
    <x v="76"/>
    <s v="December"/>
    <s v="2024"/>
    <x v="4"/>
    <s v="Check Out Our Latest Image On Facebook!"/>
    <n v="1841"/>
    <n v="851"/>
    <n v="342"/>
    <n v="34979"/>
    <n v="34154"/>
    <n v="255"/>
    <x v="0"/>
    <x v="3"/>
    <n v="3034"/>
    <n v="8.6737756939878216E-2"/>
  </r>
  <r>
    <s v="P085"/>
    <x v="2"/>
    <x v="35"/>
    <s v="April"/>
    <s v="2025"/>
    <x v="4"/>
    <s v="Check Out Our Latest Image On Instagram!"/>
    <n v="4177"/>
    <n v="569"/>
    <n v="55"/>
    <n v="25062"/>
    <n v="24847"/>
    <n v="230"/>
    <x v="0"/>
    <x v="0"/>
    <n v="4801"/>
    <n v="0.19156491900087783"/>
  </r>
  <r>
    <s v="P086"/>
    <x v="1"/>
    <x v="77"/>
    <s v="January"/>
    <s v="2025"/>
    <x v="1"/>
    <s v="Check Out Our Latest Text On Youtube!"/>
    <n v="3428"/>
    <n v="305"/>
    <n v="85"/>
    <n v="58276"/>
    <n v="58052"/>
    <n v="242"/>
    <x v="4"/>
    <x v="3"/>
    <n v="3818"/>
    <n v="6.5515821264328367E-2"/>
  </r>
  <r>
    <s v="P086"/>
    <x v="1"/>
    <x v="77"/>
    <s v="January"/>
    <s v="2025"/>
    <x v="1"/>
    <s v="Check Out Our Latest Text On Youtube!"/>
    <n v="3428"/>
    <n v="305"/>
    <n v="85"/>
    <n v="58276"/>
    <n v="58052"/>
    <n v="242"/>
    <x v="3"/>
    <x v="3"/>
    <n v="3818"/>
    <n v="6.5515821264328367E-2"/>
  </r>
  <r>
    <s v="P087"/>
    <x v="0"/>
    <x v="78"/>
    <s v="June"/>
    <s v="2024"/>
    <x v="5"/>
    <s v="Check Out Our Latest Video On Twitter!"/>
    <n v="1436"/>
    <n v="765"/>
    <n v="496"/>
    <n v="12924"/>
    <n v="12701"/>
    <n v="197"/>
    <x v="0"/>
    <x v="2"/>
    <n v="2697"/>
    <n v="0.20868152274837512"/>
  </r>
  <r>
    <s v="P088"/>
    <x v="3"/>
    <x v="79"/>
    <s v="July"/>
    <s v="2024"/>
    <x v="2"/>
    <s v="Check Out Our Latest Story On Facebook!"/>
    <n v="302"/>
    <n v="47"/>
    <n v="430"/>
    <n v="5738"/>
    <n v="4890"/>
    <n v="25"/>
    <x v="2"/>
    <x v="3"/>
    <n v="779"/>
    <n v="0.13576158940397351"/>
  </r>
  <r>
    <s v="P089"/>
    <x v="0"/>
    <x v="80"/>
    <s v="January"/>
    <s v="2025"/>
    <x v="4"/>
    <s v="Check Out Our Latest Image On Twitter!"/>
    <n v="2214"/>
    <n v="249"/>
    <n v="152"/>
    <n v="15498"/>
    <n v="14800"/>
    <n v="180"/>
    <x v="4"/>
    <x v="4"/>
    <n v="2615"/>
    <n v="0.16873144921925409"/>
  </r>
  <r>
    <s v="P090"/>
    <x v="2"/>
    <x v="81"/>
    <s v="June"/>
    <s v="2024"/>
    <x v="4"/>
    <s v="Check Out Our Latest Image On Instagram!"/>
    <n v="3861"/>
    <n v="960"/>
    <n v="101"/>
    <n v="69498"/>
    <n v="68817"/>
    <n v="297"/>
    <x v="2"/>
    <x v="3"/>
    <n v="4922"/>
    <n v="7.0822181933293038E-2"/>
  </r>
  <r>
    <s v="P091"/>
    <x v="3"/>
    <x v="82"/>
    <s v="March"/>
    <s v="2025"/>
    <x v="4"/>
    <s v="Check Out Our Latest Image On Facebook!"/>
    <n v="1263"/>
    <n v="397"/>
    <n v="357"/>
    <n v="25260"/>
    <n v="24615"/>
    <n v="137"/>
    <x v="4"/>
    <x v="3"/>
    <n v="2017"/>
    <n v="7.984956452889945E-2"/>
  </r>
  <r>
    <s v="P092"/>
    <x v="0"/>
    <x v="54"/>
    <s v="October"/>
    <s v="2024"/>
    <x v="2"/>
    <s v="Check Out Our Latest Story On Twitter!"/>
    <n v="3801"/>
    <n v="967"/>
    <n v="401"/>
    <n v="38010"/>
    <n v="37625"/>
    <n v="236"/>
    <x v="0"/>
    <x v="2"/>
    <n v="5169"/>
    <n v="0.13599052880820836"/>
  </r>
  <r>
    <s v="P093"/>
    <x v="2"/>
    <x v="83"/>
    <s v="December"/>
    <s v="2024"/>
    <x v="5"/>
    <s v="Check Out Our Latest Video On Instagram!"/>
    <n v="1431"/>
    <n v="951"/>
    <n v="26"/>
    <n v="8586"/>
    <n v="8396"/>
    <n v="150"/>
    <x v="4"/>
    <x v="2"/>
    <n v="2408"/>
    <n v="0.28045655718611695"/>
  </r>
  <r>
    <s v="P094"/>
    <x v="2"/>
    <x v="71"/>
    <s v="November"/>
    <s v="2024"/>
    <x v="4"/>
    <s v="Check Out Our Latest Image On Instagram!"/>
    <n v="2647"/>
    <n v="304"/>
    <n v="170"/>
    <n v="18529"/>
    <n v="17841"/>
    <n v="46"/>
    <x v="0"/>
    <x v="2"/>
    <n v="3121"/>
    <n v="0.16843866371633656"/>
  </r>
  <r>
    <s v="P095"/>
    <x v="2"/>
    <x v="84"/>
    <s v="November"/>
    <s v="2024"/>
    <x v="1"/>
    <s v="Check Out Our Latest Text On Instagram!"/>
    <n v="3182"/>
    <n v="559"/>
    <n v="160"/>
    <n v="57276"/>
    <n v="56890"/>
    <n v="163"/>
    <x v="0"/>
    <x v="3"/>
    <n v="3901"/>
    <n v="6.8108806480899509E-2"/>
  </r>
  <r>
    <s v="P096"/>
    <x v="0"/>
    <x v="85"/>
    <s v="September"/>
    <s v="2024"/>
    <x v="4"/>
    <s v="Check Out Our Latest Image On Twitter!"/>
    <n v="1238"/>
    <n v="366"/>
    <n v="444"/>
    <n v="19808"/>
    <n v="19334"/>
    <n v="123"/>
    <x v="0"/>
    <x v="4"/>
    <n v="2048"/>
    <n v="0.10339256865912763"/>
  </r>
  <r>
    <s v="P097"/>
    <x v="2"/>
    <x v="86"/>
    <s v="August"/>
    <s v="2024"/>
    <x v="4"/>
    <s v="Check Out Our Latest Image On Instagram!"/>
    <n v="4739"/>
    <n v="527"/>
    <n v="135"/>
    <n v="61607"/>
    <n v="61333"/>
    <n v="36"/>
    <x v="2"/>
    <x v="1"/>
    <n v="5401"/>
    <n v="8.7668609086629767E-2"/>
  </r>
  <r>
    <s v="P097"/>
    <x v="2"/>
    <x v="86"/>
    <s v="August"/>
    <s v="2024"/>
    <x v="4"/>
    <s v="Check Out Our Latest Image On Instagram!"/>
    <n v="4739"/>
    <n v="527"/>
    <n v="135"/>
    <n v="61607"/>
    <n v="61333"/>
    <n v="36"/>
    <x v="1"/>
    <x v="1"/>
    <n v="5401"/>
    <n v="8.7668609086629767E-2"/>
  </r>
  <r>
    <s v="P098"/>
    <x v="0"/>
    <x v="47"/>
    <s v="June"/>
    <s v="2024"/>
    <x v="2"/>
    <s v="Check Out Our Latest Story On Twitter!"/>
    <n v="1575"/>
    <n v="771"/>
    <n v="486"/>
    <n v="25200"/>
    <n v="24826"/>
    <n v="17"/>
    <x v="0"/>
    <x v="3"/>
    <n v="2832"/>
    <n v="0.11238095238095239"/>
  </r>
  <r>
    <s v="P099"/>
    <x v="1"/>
    <x v="87"/>
    <s v="July"/>
    <s v="2024"/>
    <x v="3"/>
    <s v="Check Out Our Latest Carousel On Youtube!"/>
    <n v="4171"/>
    <n v="548"/>
    <n v="86"/>
    <n v="66736"/>
    <n v="66634"/>
    <n v="173"/>
    <x v="0"/>
    <x v="2"/>
    <n v="4805"/>
    <n v="7.2000119875329657E-2"/>
  </r>
  <r>
    <s v="P100"/>
    <x v="1"/>
    <x v="88"/>
    <s v="February"/>
    <s v="2025"/>
    <x v="5"/>
    <s v="Check Out Our Latest Video On Youtube!"/>
    <n v="1766"/>
    <n v="92"/>
    <n v="424"/>
    <n v="24724"/>
    <n v="24333"/>
    <n v="52"/>
    <x v="4"/>
    <x v="4"/>
    <n v="2282"/>
    <n v="9.2298980747451867E-2"/>
  </r>
  <r>
    <s v="P101"/>
    <x v="1"/>
    <x v="68"/>
    <s v="October"/>
    <s v="2024"/>
    <x v="5"/>
    <s v="Check Out Our Latest Video On Youtube!"/>
    <n v="4450"/>
    <n v="983"/>
    <n v="143"/>
    <n v="75650"/>
    <n v="75008"/>
    <n v="12"/>
    <x v="0"/>
    <x v="2"/>
    <n v="5576"/>
    <n v="7.3707865168539333E-2"/>
  </r>
  <r>
    <s v="P102"/>
    <x v="0"/>
    <x v="89"/>
    <s v="September"/>
    <s v="2024"/>
    <x v="0"/>
    <s v="Check Out Our Latest Reel On Twitter!"/>
    <n v="1000"/>
    <n v="978"/>
    <n v="162"/>
    <n v="6000"/>
    <n v="5221"/>
    <n v="223"/>
    <x v="4"/>
    <x v="1"/>
    <n v="2140"/>
    <n v="0.35666666666666669"/>
  </r>
  <r>
    <s v="P103"/>
    <x v="3"/>
    <x v="90"/>
    <s v="June"/>
    <s v="2024"/>
    <x v="4"/>
    <s v="Check Out Our Latest Image On Facebook!"/>
    <n v="3689"/>
    <n v="48"/>
    <n v="306"/>
    <n v="40579"/>
    <n v="39588"/>
    <n v="212"/>
    <x v="4"/>
    <x v="1"/>
    <n v="4043"/>
    <n v="9.9632815002833983E-2"/>
  </r>
  <r>
    <s v="P104"/>
    <x v="1"/>
    <x v="91"/>
    <s v="March"/>
    <s v="2025"/>
    <x v="2"/>
    <s v="Check Out Our Latest Story On Youtube!"/>
    <n v="3655"/>
    <n v="568"/>
    <n v="286"/>
    <n v="32895"/>
    <n v="32015"/>
    <n v="199"/>
    <x v="2"/>
    <x v="2"/>
    <n v="4509"/>
    <n v="0.13707250341997265"/>
  </r>
  <r>
    <s v="P105"/>
    <x v="2"/>
    <x v="92"/>
    <s v="June"/>
    <s v="2024"/>
    <x v="3"/>
    <s v="Check Out Our Latest Carousel On Instagram!"/>
    <n v="498"/>
    <n v="38"/>
    <n v="42"/>
    <n v="4482"/>
    <n v="3647"/>
    <n v="32"/>
    <x v="0"/>
    <x v="0"/>
    <n v="578"/>
    <n v="0.12896028558679162"/>
  </r>
  <r>
    <s v="P106"/>
    <x v="2"/>
    <x v="93"/>
    <s v="February"/>
    <s v="2025"/>
    <x v="4"/>
    <s v="Check Out Our Latest Image On Instagram!"/>
    <n v="4619"/>
    <n v="821"/>
    <n v="499"/>
    <n v="69285"/>
    <n v="69141"/>
    <n v="298"/>
    <x v="2"/>
    <x v="3"/>
    <n v="5939"/>
    <n v="8.5718409468138843E-2"/>
  </r>
  <r>
    <s v="P107"/>
    <x v="1"/>
    <x v="94"/>
    <s v="June"/>
    <s v="2024"/>
    <x v="4"/>
    <s v="Check Out Our Latest Image On Youtube!"/>
    <n v="4832"/>
    <n v="893"/>
    <n v="10"/>
    <n v="91808"/>
    <n v="91296"/>
    <n v="182"/>
    <x v="2"/>
    <x v="4"/>
    <n v="5735"/>
    <n v="6.2467323109097243E-2"/>
  </r>
  <r>
    <s v="P108"/>
    <x v="0"/>
    <x v="95"/>
    <s v="March"/>
    <s v="2025"/>
    <x v="5"/>
    <s v="Check Out Our Latest Video On Twitter!"/>
    <n v="4050"/>
    <n v="871"/>
    <n v="347"/>
    <n v="52650"/>
    <n v="51755"/>
    <n v="209"/>
    <x v="2"/>
    <x v="1"/>
    <n v="5268"/>
    <n v="0.10005698005698006"/>
  </r>
  <r>
    <s v="P109"/>
    <x v="0"/>
    <x v="96"/>
    <s v="August"/>
    <s v="2024"/>
    <x v="2"/>
    <s v="Check Out Our Latest Story On Twitter!"/>
    <n v="3649"/>
    <n v="215"/>
    <n v="413"/>
    <n v="25543"/>
    <n v="24963"/>
    <n v="167"/>
    <x v="0"/>
    <x v="2"/>
    <n v="4277"/>
    <n v="0.16744313510550835"/>
  </r>
  <r>
    <s v="P110"/>
    <x v="2"/>
    <x v="97"/>
    <s v="July"/>
    <s v="2024"/>
    <x v="0"/>
    <s v="Check Out Our Latest Reel On Instagram!"/>
    <n v="3523"/>
    <n v="753"/>
    <n v="482"/>
    <n v="38753"/>
    <n v="38579"/>
    <n v="270"/>
    <x v="4"/>
    <x v="1"/>
    <n v="4758"/>
    <n v="0.12277759141227776"/>
  </r>
  <r>
    <s v="P111"/>
    <x v="1"/>
    <x v="98"/>
    <s v="November"/>
    <s v="2024"/>
    <x v="4"/>
    <s v="Check Out Our Latest Image On Youtube!"/>
    <n v="2719"/>
    <n v="17"/>
    <n v="285"/>
    <n v="40785"/>
    <n v="40281"/>
    <n v="40"/>
    <x v="2"/>
    <x v="1"/>
    <n v="3021"/>
    <n v="7.4071349760941527E-2"/>
  </r>
  <r>
    <s v="P112"/>
    <x v="0"/>
    <x v="99"/>
    <s v="October"/>
    <s v="2024"/>
    <x v="2"/>
    <s v="Check Out Our Latest Story On Twitter!"/>
    <n v="1957"/>
    <n v="877"/>
    <n v="238"/>
    <n v="17613"/>
    <n v="16865"/>
    <n v="297"/>
    <x v="0"/>
    <x v="2"/>
    <n v="3072"/>
    <n v="0.17441662408448305"/>
  </r>
  <r>
    <s v="P113"/>
    <x v="0"/>
    <x v="100"/>
    <s v="October"/>
    <s v="2024"/>
    <x v="3"/>
    <s v="Check Out Our Latest Carousel On Twitter!"/>
    <n v="4419"/>
    <n v="236"/>
    <n v="369"/>
    <n v="44190"/>
    <n v="43582"/>
    <n v="10"/>
    <x v="4"/>
    <x v="0"/>
    <n v="5024"/>
    <n v="0.11369088028965829"/>
  </r>
  <r>
    <s v="P114"/>
    <x v="0"/>
    <x v="101"/>
    <s v="November"/>
    <s v="2024"/>
    <x v="2"/>
    <s v="Check Out Our Latest Story On Twitter!"/>
    <n v="4000"/>
    <n v="689"/>
    <n v="488"/>
    <n v="40000"/>
    <n v="39569"/>
    <n v="44"/>
    <x v="0"/>
    <x v="0"/>
    <n v="5177"/>
    <n v="0.12942500000000001"/>
  </r>
  <r>
    <s v="P115"/>
    <x v="0"/>
    <x v="102"/>
    <s v="May"/>
    <s v="2025"/>
    <x v="4"/>
    <s v="Check Out Our Latest Image On Twitter!"/>
    <n v="2493"/>
    <n v="97"/>
    <n v="44"/>
    <n v="42381"/>
    <n v="41991"/>
    <n v="242"/>
    <x v="2"/>
    <x v="3"/>
    <n v="2634"/>
    <n v="6.2150491965739366E-2"/>
  </r>
  <r>
    <s v="P115"/>
    <x v="0"/>
    <x v="102"/>
    <s v="May"/>
    <s v="2025"/>
    <x v="4"/>
    <s v="Check Out Our Latest Image On Twitter!"/>
    <n v="2493"/>
    <n v="97"/>
    <n v="44"/>
    <n v="42381"/>
    <n v="41991"/>
    <n v="242"/>
    <x v="1"/>
    <x v="3"/>
    <n v="2634"/>
    <n v="6.2150491965739366E-2"/>
  </r>
  <r>
    <s v="P116"/>
    <x v="1"/>
    <x v="103"/>
    <s v="March"/>
    <s v="2025"/>
    <x v="0"/>
    <s v="Check Out Our Latest Reel On Youtube!"/>
    <n v="3704"/>
    <n v="186"/>
    <n v="458"/>
    <n v="25928"/>
    <n v="25081"/>
    <n v="131"/>
    <x v="2"/>
    <x v="4"/>
    <n v="4348"/>
    <n v="0.16769515581610614"/>
  </r>
  <r>
    <s v="P117"/>
    <x v="0"/>
    <x v="104"/>
    <s v="November"/>
    <s v="2024"/>
    <x v="4"/>
    <s v="Check Out Our Latest Image On Twitter!"/>
    <n v="1606"/>
    <n v="451"/>
    <n v="405"/>
    <n v="20878"/>
    <n v="20190"/>
    <n v="219"/>
    <x v="4"/>
    <x v="3"/>
    <n v="2462"/>
    <n v="0.11792317271769326"/>
  </r>
  <r>
    <s v="P118"/>
    <x v="3"/>
    <x v="104"/>
    <s v="November"/>
    <s v="2024"/>
    <x v="4"/>
    <s v="Check Out Our Latest Image On Facebook!"/>
    <n v="4551"/>
    <n v="714"/>
    <n v="207"/>
    <n v="68265"/>
    <n v="67754"/>
    <n v="57"/>
    <x v="0"/>
    <x v="2"/>
    <n v="5472"/>
    <n v="8.0158206987475278E-2"/>
  </r>
  <r>
    <s v="P119"/>
    <x v="2"/>
    <x v="105"/>
    <s v="February"/>
    <s v="2025"/>
    <x v="0"/>
    <s v="Check Out Our Latest Reel On Instagram!"/>
    <n v="1970"/>
    <n v="675"/>
    <n v="478"/>
    <n v="9850"/>
    <n v="8924"/>
    <n v="117"/>
    <x v="0"/>
    <x v="4"/>
    <n v="3123"/>
    <n v="0.31705583756345179"/>
  </r>
  <r>
    <s v="P120"/>
    <x v="3"/>
    <x v="54"/>
    <s v="October"/>
    <s v="2024"/>
    <x v="2"/>
    <s v="Check Out Our Latest Story On Facebook!"/>
    <n v="780"/>
    <n v="928"/>
    <n v="301"/>
    <n v="8580"/>
    <n v="8081"/>
    <n v="91"/>
    <x v="4"/>
    <x v="2"/>
    <n v="2009"/>
    <n v="0.23414918414918415"/>
  </r>
  <r>
    <s v="P121"/>
    <x v="2"/>
    <x v="97"/>
    <s v="July"/>
    <s v="2024"/>
    <x v="2"/>
    <s v="Check Out Our Latest Story On Instagram!"/>
    <n v="498"/>
    <n v="701"/>
    <n v="412"/>
    <n v="4980"/>
    <n v="4185"/>
    <n v="185"/>
    <x v="0"/>
    <x v="4"/>
    <n v="1611"/>
    <n v="0.32349397590361445"/>
  </r>
  <r>
    <s v="P122"/>
    <x v="2"/>
    <x v="100"/>
    <s v="October"/>
    <s v="2024"/>
    <x v="1"/>
    <s v="Check Out Our Latest Text On Instagram!"/>
    <n v="3432"/>
    <n v="869"/>
    <n v="123"/>
    <n v="54912"/>
    <n v="53916"/>
    <n v="264"/>
    <x v="4"/>
    <x v="1"/>
    <n v="4424"/>
    <n v="8.0565268065268064E-2"/>
  </r>
  <r>
    <s v="P123"/>
    <x v="2"/>
    <x v="92"/>
    <s v="June"/>
    <s v="2024"/>
    <x v="2"/>
    <s v="Check Out Our Latest Story On Instagram!"/>
    <n v="4363"/>
    <n v="649"/>
    <n v="140"/>
    <n v="21815"/>
    <n v="21481"/>
    <n v="157"/>
    <x v="4"/>
    <x v="0"/>
    <n v="5152"/>
    <n v="0.23616777446710979"/>
  </r>
  <r>
    <s v="P124"/>
    <x v="1"/>
    <x v="106"/>
    <s v="April"/>
    <s v="2025"/>
    <x v="3"/>
    <s v="Check Out Our Latest Carousel On Youtube!"/>
    <n v="736"/>
    <n v="771"/>
    <n v="225"/>
    <n v="5152"/>
    <n v="4706"/>
    <n v="19"/>
    <x v="4"/>
    <x v="0"/>
    <n v="1732"/>
    <n v="0.33618012422360249"/>
  </r>
  <r>
    <s v="P125"/>
    <x v="0"/>
    <x v="107"/>
    <s v="September"/>
    <s v="2024"/>
    <x v="3"/>
    <s v="Check Out Our Latest Carousel On Twitter!"/>
    <n v="3811"/>
    <n v="866"/>
    <n v="216"/>
    <n v="34299"/>
    <n v="34088"/>
    <n v="233"/>
    <x v="2"/>
    <x v="3"/>
    <n v="4893"/>
    <n v="0.14265722032712325"/>
  </r>
  <r>
    <s v="P126"/>
    <x v="2"/>
    <x v="61"/>
    <s v="March"/>
    <s v="2025"/>
    <x v="3"/>
    <s v="Check Out Our Latest Carousel On Instagram!"/>
    <n v="4158"/>
    <n v="167"/>
    <n v="241"/>
    <n v="45738"/>
    <n v="45183"/>
    <n v="142"/>
    <x v="0"/>
    <x v="4"/>
    <n v="4566"/>
    <n v="9.9829463465827106E-2"/>
  </r>
  <r>
    <s v="P127"/>
    <x v="3"/>
    <x v="77"/>
    <s v="January"/>
    <s v="2025"/>
    <x v="0"/>
    <s v="Check Out Our Latest Reel On Facebook!"/>
    <n v="3452"/>
    <n v="652"/>
    <n v="442"/>
    <n v="65588"/>
    <n v="65049"/>
    <n v="158"/>
    <x v="0"/>
    <x v="2"/>
    <n v="4546"/>
    <n v="6.9311459413307311E-2"/>
  </r>
  <r>
    <s v="P128"/>
    <x v="0"/>
    <x v="80"/>
    <s v="January"/>
    <s v="2025"/>
    <x v="4"/>
    <s v="Check Out Our Latest Image On Twitter!"/>
    <n v="3092"/>
    <n v="106"/>
    <n v="291"/>
    <n v="27828"/>
    <n v="27217"/>
    <n v="102"/>
    <x v="0"/>
    <x v="4"/>
    <n v="3489"/>
    <n v="0.12537731780940059"/>
  </r>
  <r>
    <s v="P129"/>
    <x v="0"/>
    <x v="11"/>
    <s v="July"/>
    <s v="2024"/>
    <x v="1"/>
    <s v="Check Out Our Latest Text On Twitter!"/>
    <n v="2147"/>
    <n v="430"/>
    <n v="393"/>
    <n v="17176"/>
    <n v="16483"/>
    <n v="170"/>
    <x v="2"/>
    <x v="4"/>
    <n v="2970"/>
    <n v="0.17291569632044715"/>
  </r>
  <r>
    <s v="P130"/>
    <x v="1"/>
    <x v="108"/>
    <s v="September"/>
    <s v="2024"/>
    <x v="0"/>
    <s v="Check Out Our Latest Reel On Youtube!"/>
    <n v="2936"/>
    <n v="439"/>
    <n v="44"/>
    <n v="38168"/>
    <n v="37571"/>
    <n v="22"/>
    <x v="4"/>
    <x v="3"/>
    <n v="3419"/>
    <n v="8.9577656675749323E-2"/>
  </r>
  <r>
    <s v="P131"/>
    <x v="2"/>
    <x v="54"/>
    <s v="October"/>
    <s v="2024"/>
    <x v="0"/>
    <s v="Check Out Our Latest Reel On Instagram!"/>
    <n v="4840"/>
    <n v="658"/>
    <n v="211"/>
    <n v="43560"/>
    <n v="43225"/>
    <n v="57"/>
    <x v="0"/>
    <x v="2"/>
    <n v="5709"/>
    <n v="0.13106060606060607"/>
  </r>
  <r>
    <s v="P132"/>
    <x v="2"/>
    <x v="27"/>
    <s v="March"/>
    <s v="2025"/>
    <x v="2"/>
    <s v="Check Out Our Latest Story On Instagram!"/>
    <n v="1947"/>
    <n v="842"/>
    <n v="101"/>
    <n v="21417"/>
    <n v="20967"/>
    <n v="186"/>
    <x v="0"/>
    <x v="1"/>
    <n v="2890"/>
    <n v="0.13493953401503478"/>
  </r>
  <r>
    <s v="P133"/>
    <x v="3"/>
    <x v="109"/>
    <s v="February"/>
    <s v="2025"/>
    <x v="4"/>
    <s v="Check Out Our Latest Image On Facebook!"/>
    <n v="2072"/>
    <n v="532"/>
    <n v="71"/>
    <n v="37296"/>
    <n v="36467"/>
    <n v="25"/>
    <x v="2"/>
    <x v="3"/>
    <n v="2675"/>
    <n v="7.172350922350923E-2"/>
  </r>
  <r>
    <s v="P134"/>
    <x v="0"/>
    <x v="110"/>
    <s v="April"/>
    <s v="2025"/>
    <x v="0"/>
    <s v="Check Out Our Latest Reel On Twitter!"/>
    <n v="3731"/>
    <n v="115"/>
    <n v="135"/>
    <n v="55965"/>
    <n v="55436"/>
    <n v="103"/>
    <x v="2"/>
    <x v="0"/>
    <n v="3981"/>
    <n v="7.1133744304476013E-2"/>
  </r>
  <r>
    <s v="P135"/>
    <x v="3"/>
    <x v="111"/>
    <s v="November"/>
    <s v="2024"/>
    <x v="1"/>
    <s v="Check Out Our Latest Text On Facebook!"/>
    <n v="4213"/>
    <n v="253"/>
    <n v="434"/>
    <n v="75834"/>
    <n v="75437"/>
    <n v="272"/>
    <x v="0"/>
    <x v="3"/>
    <n v="4900"/>
    <n v="6.461481657304112E-2"/>
  </r>
  <r>
    <s v="P136"/>
    <x v="2"/>
    <x v="112"/>
    <s v="July"/>
    <s v="2024"/>
    <x v="1"/>
    <s v="Check Out Our Latest Text On Instagram!"/>
    <n v="3134"/>
    <n v="888"/>
    <n v="444"/>
    <n v="21938"/>
    <n v="21337"/>
    <n v="130"/>
    <x v="4"/>
    <x v="3"/>
    <n v="4466"/>
    <n v="0.20357370772176134"/>
  </r>
  <r>
    <s v="P137"/>
    <x v="3"/>
    <x v="31"/>
    <s v="July"/>
    <s v="2024"/>
    <x v="5"/>
    <s v="Check Out Our Latest Video On Facebook!"/>
    <n v="3008"/>
    <n v="94"/>
    <n v="37"/>
    <n v="15040"/>
    <n v="14639"/>
    <n v="277"/>
    <x v="0"/>
    <x v="4"/>
    <n v="3139"/>
    <n v="0.20871010638297871"/>
  </r>
  <r>
    <s v="P138"/>
    <x v="0"/>
    <x v="63"/>
    <s v="March"/>
    <s v="2025"/>
    <x v="4"/>
    <s v="Check Out Our Latest Image On Twitter!"/>
    <n v="305"/>
    <n v="187"/>
    <n v="243"/>
    <n v="4575"/>
    <n v="3704"/>
    <n v="234"/>
    <x v="0"/>
    <x v="2"/>
    <n v="735"/>
    <n v="0.16065573770491803"/>
  </r>
  <r>
    <s v="P139"/>
    <x v="1"/>
    <x v="113"/>
    <s v="October"/>
    <s v="2024"/>
    <x v="1"/>
    <s v="Check Out Our Latest Text On Youtube!"/>
    <n v="2746"/>
    <n v="156"/>
    <n v="203"/>
    <n v="32952"/>
    <n v="32147"/>
    <n v="147"/>
    <x v="4"/>
    <x v="0"/>
    <n v="3105"/>
    <n v="9.422796795338674E-2"/>
  </r>
  <r>
    <s v="P140"/>
    <x v="3"/>
    <x v="114"/>
    <s v="July"/>
    <s v="2024"/>
    <x v="4"/>
    <s v="Check Out Our Latest Image On Facebook!"/>
    <n v="2291"/>
    <n v="78"/>
    <n v="485"/>
    <n v="18328"/>
    <n v="18101"/>
    <n v="10"/>
    <x v="4"/>
    <x v="1"/>
    <n v="2854"/>
    <n v="0.15571802706241816"/>
  </r>
  <r>
    <s v="P140"/>
    <x v="3"/>
    <x v="114"/>
    <s v="July"/>
    <s v="2024"/>
    <x v="4"/>
    <s v="Check Out Our Latest Image On Facebook!"/>
    <n v="2291"/>
    <n v="78"/>
    <n v="485"/>
    <n v="18328"/>
    <n v="18101"/>
    <n v="10"/>
    <x v="5"/>
    <x v="1"/>
    <n v="2854"/>
    <n v="0.15571802706241816"/>
  </r>
  <r>
    <s v="P141"/>
    <x v="0"/>
    <x v="115"/>
    <s v="August"/>
    <s v="2024"/>
    <x v="4"/>
    <s v="Check Out Our Latest Image On Twitter!"/>
    <n v="3170"/>
    <n v="857"/>
    <n v="379"/>
    <n v="19020"/>
    <n v="18559"/>
    <n v="240"/>
    <x v="0"/>
    <x v="4"/>
    <n v="4406"/>
    <n v="0.2316508937960042"/>
  </r>
  <r>
    <s v="P142"/>
    <x v="1"/>
    <x v="95"/>
    <s v="March"/>
    <s v="2025"/>
    <x v="2"/>
    <s v="Check Out Our Latest Story On Youtube!"/>
    <n v="2070"/>
    <n v="275"/>
    <n v="386"/>
    <n v="39330"/>
    <n v="38627"/>
    <n v="114"/>
    <x v="0"/>
    <x v="3"/>
    <n v="2731"/>
    <n v="6.9438087973557078E-2"/>
  </r>
  <r>
    <s v="P143"/>
    <x v="1"/>
    <x v="100"/>
    <s v="October"/>
    <s v="2024"/>
    <x v="3"/>
    <s v="Check Out Our Latest Carousel On Youtube!"/>
    <n v="80"/>
    <n v="362"/>
    <n v="80"/>
    <n v="1040"/>
    <n v="349"/>
    <n v="117"/>
    <x v="2"/>
    <x v="2"/>
    <n v="522"/>
    <n v="0.50192307692307692"/>
  </r>
  <r>
    <s v="P144"/>
    <x v="1"/>
    <x v="69"/>
    <s v="October"/>
    <s v="2024"/>
    <x v="2"/>
    <s v="Check Out Our Latest Story On Youtube!"/>
    <n v="4929"/>
    <n v="749"/>
    <n v="452"/>
    <n v="93651"/>
    <n v="92810"/>
    <n v="66"/>
    <x v="4"/>
    <x v="3"/>
    <n v="6130"/>
    <n v="6.5455787978772245E-2"/>
  </r>
  <r>
    <s v="P145"/>
    <x v="2"/>
    <x v="3"/>
    <s v="August"/>
    <s v="2024"/>
    <x v="3"/>
    <s v="Check Out Our Latest Carousel On Instagram!"/>
    <n v="1878"/>
    <n v="62"/>
    <n v="179"/>
    <n v="37560"/>
    <n v="36874"/>
    <n v="142"/>
    <x v="2"/>
    <x v="3"/>
    <n v="2119"/>
    <n v="5.6416400425985093E-2"/>
  </r>
  <r>
    <s v="P146"/>
    <x v="1"/>
    <x v="116"/>
    <s v="June"/>
    <s v="2024"/>
    <x v="0"/>
    <s v="Check Out Our Latest Reel On Youtube!"/>
    <n v="3065"/>
    <n v="772"/>
    <n v="142"/>
    <n v="18390"/>
    <n v="17875"/>
    <n v="200"/>
    <x v="4"/>
    <x v="4"/>
    <n v="3979"/>
    <n v="0.21636759108210984"/>
  </r>
  <r>
    <s v="P146"/>
    <x v="1"/>
    <x v="116"/>
    <s v="June"/>
    <s v="2024"/>
    <x v="0"/>
    <s v="Check Out Our Latest Reel On Youtube!"/>
    <n v="3065"/>
    <n v="772"/>
    <n v="142"/>
    <n v="18390"/>
    <n v="17875"/>
    <n v="200"/>
    <x v="1"/>
    <x v="4"/>
    <n v="3979"/>
    <n v="0.21636759108210984"/>
  </r>
  <r>
    <s v="P147"/>
    <x v="2"/>
    <x v="54"/>
    <s v="October"/>
    <s v="2024"/>
    <x v="0"/>
    <s v="Check Out Our Latest Reel On Instagram!"/>
    <n v="3256"/>
    <n v="459"/>
    <n v="266"/>
    <n v="26048"/>
    <n v="25529"/>
    <n v="143"/>
    <x v="2"/>
    <x v="1"/>
    <n v="3981"/>
    <n v="0.15283323095823095"/>
  </r>
  <r>
    <s v="P148"/>
    <x v="2"/>
    <x v="55"/>
    <s v="April"/>
    <s v="2025"/>
    <x v="5"/>
    <s v="Check Out Our Latest Video On Instagram!"/>
    <n v="4133"/>
    <n v="466"/>
    <n v="327"/>
    <n v="24798"/>
    <n v="24620"/>
    <n v="176"/>
    <x v="4"/>
    <x v="3"/>
    <n v="4926"/>
    <n v="0.19864505202032423"/>
  </r>
  <r>
    <s v="P149"/>
    <x v="0"/>
    <x v="117"/>
    <s v="June"/>
    <s v="2024"/>
    <x v="5"/>
    <s v="Check Out Our Latest Video On Twitter!"/>
    <n v="1702"/>
    <n v="750"/>
    <n v="179"/>
    <n v="34040"/>
    <n v="33174"/>
    <n v="76"/>
    <x v="4"/>
    <x v="0"/>
    <n v="2631"/>
    <n v="7.7291421856639245E-2"/>
  </r>
  <r>
    <s v="P150"/>
    <x v="1"/>
    <x v="118"/>
    <s v="August"/>
    <s v="2024"/>
    <x v="3"/>
    <s v="Check Out Our Latest Carousel On Youtube!"/>
    <n v="4295"/>
    <n v="853"/>
    <n v="325"/>
    <n v="85900"/>
    <n v="85788"/>
    <n v="290"/>
    <x v="2"/>
    <x v="3"/>
    <n v="5473"/>
    <n v="6.3713620488940623E-2"/>
  </r>
  <r>
    <s v="P151"/>
    <x v="2"/>
    <x v="62"/>
    <s v="July"/>
    <s v="2024"/>
    <x v="4"/>
    <s v="Check Out Our Latest Image On Instagram!"/>
    <n v="3559"/>
    <n v="59"/>
    <n v="289"/>
    <n v="35590"/>
    <n v="35105"/>
    <n v="122"/>
    <x v="4"/>
    <x v="0"/>
    <n v="3907"/>
    <n v="0.10977802753582468"/>
  </r>
  <r>
    <s v="P152"/>
    <x v="3"/>
    <x v="119"/>
    <s v="April"/>
    <s v="2025"/>
    <x v="4"/>
    <s v="Check Out Our Latest Image On Facebook!"/>
    <n v="4804"/>
    <n v="550"/>
    <n v="270"/>
    <n v="28824"/>
    <n v="28370"/>
    <n v="47"/>
    <x v="4"/>
    <x v="3"/>
    <n v="5624"/>
    <n v="0.19511518179295032"/>
  </r>
  <r>
    <s v="P153"/>
    <x v="0"/>
    <x v="120"/>
    <s v="January"/>
    <s v="2025"/>
    <x v="5"/>
    <s v="Check Out Our Latest Video On Twitter!"/>
    <n v="754"/>
    <n v="197"/>
    <n v="257"/>
    <n v="6786"/>
    <n v="6221"/>
    <n v="212"/>
    <x v="2"/>
    <x v="2"/>
    <n v="1208"/>
    <n v="0.17801355732390214"/>
  </r>
  <r>
    <s v="P154"/>
    <x v="2"/>
    <x v="72"/>
    <s v="October"/>
    <s v="2024"/>
    <x v="3"/>
    <s v="Check Out Our Latest Carousel On Instagram!"/>
    <n v="985"/>
    <n v="932"/>
    <n v="287"/>
    <n v="6895"/>
    <n v="6757"/>
    <n v="64"/>
    <x v="0"/>
    <x v="3"/>
    <n v="2204"/>
    <n v="0.31965192168237855"/>
  </r>
  <r>
    <s v="P155"/>
    <x v="1"/>
    <x v="121"/>
    <s v="December"/>
    <s v="2024"/>
    <x v="4"/>
    <s v="Check Out Our Latest Image On Youtube!"/>
    <n v="2283"/>
    <n v="210"/>
    <n v="130"/>
    <n v="22830"/>
    <n v="22617"/>
    <n v="143"/>
    <x v="0"/>
    <x v="1"/>
    <n v="2623"/>
    <n v="0.11489268506351293"/>
  </r>
  <r>
    <s v="P156"/>
    <x v="3"/>
    <x v="122"/>
    <s v="October"/>
    <s v="2024"/>
    <x v="3"/>
    <s v="Check Out Our Latest Carousel On Facebook!"/>
    <n v="3352"/>
    <n v="941"/>
    <n v="482"/>
    <n v="43576"/>
    <n v="43338"/>
    <n v="240"/>
    <x v="0"/>
    <x v="1"/>
    <n v="4775"/>
    <n v="0.1095786671562328"/>
  </r>
  <r>
    <s v="P157"/>
    <x v="1"/>
    <x v="123"/>
    <s v="July"/>
    <s v="2024"/>
    <x v="2"/>
    <s v="Check Out Our Latest Story On Youtube!"/>
    <n v="4775"/>
    <n v="173"/>
    <n v="206"/>
    <n v="47750"/>
    <n v="47544"/>
    <n v="187"/>
    <x v="0"/>
    <x v="1"/>
    <n v="5154"/>
    <n v="0.10793717277486911"/>
  </r>
  <r>
    <s v="P158"/>
    <x v="2"/>
    <x v="124"/>
    <s v="August"/>
    <s v="2024"/>
    <x v="2"/>
    <s v="Check Out Our Latest Story On Instagram!"/>
    <n v="1762"/>
    <n v="405"/>
    <n v="423"/>
    <n v="22906"/>
    <n v="21925"/>
    <n v="25"/>
    <x v="2"/>
    <x v="0"/>
    <n v="2590"/>
    <n v="0.11307081114118571"/>
  </r>
  <r>
    <s v="P159"/>
    <x v="3"/>
    <x v="38"/>
    <s v="November"/>
    <s v="2024"/>
    <x v="2"/>
    <s v="Check Out Our Latest Story On Facebook!"/>
    <n v="2120"/>
    <n v="158"/>
    <n v="488"/>
    <n v="12720"/>
    <n v="12085"/>
    <n v="17"/>
    <x v="0"/>
    <x v="1"/>
    <n v="2766"/>
    <n v="0.21745283018867925"/>
  </r>
  <r>
    <s v="P160"/>
    <x v="0"/>
    <x v="125"/>
    <s v="August"/>
    <s v="2024"/>
    <x v="5"/>
    <s v="Check Out Our Latest Video On Twitter!"/>
    <n v="1082"/>
    <n v="209"/>
    <n v="484"/>
    <n v="19476"/>
    <n v="18654"/>
    <n v="20"/>
    <x v="2"/>
    <x v="4"/>
    <n v="1775"/>
    <n v="9.1137810638734856E-2"/>
  </r>
  <r>
    <s v="P161"/>
    <x v="0"/>
    <x v="126"/>
    <s v="February"/>
    <s v="2025"/>
    <x v="1"/>
    <s v="Check Out Our Latest Text On Twitter!"/>
    <n v="4671"/>
    <n v="876"/>
    <n v="366"/>
    <n v="51381"/>
    <n v="50565"/>
    <n v="245"/>
    <x v="2"/>
    <x v="3"/>
    <n v="5913"/>
    <n v="0.11508145034156594"/>
  </r>
  <r>
    <s v="P162"/>
    <x v="3"/>
    <x v="127"/>
    <s v="April"/>
    <s v="2025"/>
    <x v="2"/>
    <s v="Check Out Our Latest Story On Facebook!"/>
    <n v="3430"/>
    <n v="566"/>
    <n v="164"/>
    <n v="48020"/>
    <n v="47305"/>
    <n v="120"/>
    <x v="0"/>
    <x v="4"/>
    <n v="4160"/>
    <n v="8.6630570595585168E-2"/>
  </r>
  <r>
    <s v="P163"/>
    <x v="2"/>
    <x v="128"/>
    <s v="April"/>
    <s v="2025"/>
    <x v="4"/>
    <s v="Check Out Our Latest Image On Instagram!"/>
    <n v="4501"/>
    <n v="375"/>
    <n v="323"/>
    <n v="22505"/>
    <n v="21836"/>
    <n v="132"/>
    <x v="2"/>
    <x v="1"/>
    <n v="5199"/>
    <n v="0.23101532992668297"/>
  </r>
  <r>
    <s v="P164"/>
    <x v="1"/>
    <x v="21"/>
    <s v="February"/>
    <s v="2025"/>
    <x v="1"/>
    <s v="Check Out Our Latest Text On Youtube!"/>
    <n v="4934"/>
    <n v="971"/>
    <n v="156"/>
    <n v="39472"/>
    <n v="39025"/>
    <n v="169"/>
    <x v="2"/>
    <x v="3"/>
    <n v="6061"/>
    <n v="0.15355188488042157"/>
  </r>
  <r>
    <s v="P164"/>
    <x v="1"/>
    <x v="21"/>
    <s v="February"/>
    <s v="2025"/>
    <x v="1"/>
    <s v="Check Out Our Latest Text On Youtube!"/>
    <n v="4934"/>
    <n v="971"/>
    <n v="156"/>
    <n v="39472"/>
    <n v="39025"/>
    <n v="169"/>
    <x v="1"/>
    <x v="3"/>
    <n v="6061"/>
    <n v="0.15355188488042157"/>
  </r>
  <r>
    <s v="P165"/>
    <x v="0"/>
    <x v="83"/>
    <s v="December"/>
    <s v="2024"/>
    <x v="1"/>
    <s v="Check Out Our Latest Text On Twitter!"/>
    <n v="3239"/>
    <n v="43"/>
    <n v="211"/>
    <n v="22673"/>
    <n v="22171"/>
    <n v="230"/>
    <x v="2"/>
    <x v="1"/>
    <n v="3493"/>
    <n v="0.15405989502933004"/>
  </r>
  <r>
    <s v="P166"/>
    <x v="0"/>
    <x v="13"/>
    <s v="February"/>
    <s v="2025"/>
    <x v="0"/>
    <s v="Check Out Our Latest Reel On Twitter!"/>
    <n v="1076"/>
    <n v="313"/>
    <n v="306"/>
    <n v="11836"/>
    <n v="11596"/>
    <n v="104"/>
    <x v="0"/>
    <x v="0"/>
    <n v="1695"/>
    <n v="0.14320716458262928"/>
  </r>
  <r>
    <s v="P167"/>
    <x v="2"/>
    <x v="111"/>
    <s v="November"/>
    <s v="2024"/>
    <x v="1"/>
    <s v="Check Out Our Latest Text On Instagram!"/>
    <n v="4771"/>
    <n v="818"/>
    <n v="56"/>
    <n v="57252"/>
    <n v="56378"/>
    <n v="150"/>
    <x v="0"/>
    <x v="4"/>
    <n v="5645"/>
    <n v="9.859917557465242E-2"/>
  </r>
  <r>
    <s v="P168"/>
    <x v="3"/>
    <x v="129"/>
    <s v="November"/>
    <s v="2024"/>
    <x v="1"/>
    <s v="Check Out Our Latest Text On Facebook!"/>
    <n v="2418"/>
    <n v="754"/>
    <n v="54"/>
    <n v="43524"/>
    <n v="42743"/>
    <n v="182"/>
    <x v="4"/>
    <x v="0"/>
    <n v="3226"/>
    <n v="7.412002573292896E-2"/>
  </r>
  <r>
    <s v="P169"/>
    <x v="1"/>
    <x v="130"/>
    <s v="December"/>
    <s v="2024"/>
    <x v="5"/>
    <s v="Check Out Our Latest Video On Youtube!"/>
    <n v="3809"/>
    <n v="273"/>
    <n v="200"/>
    <n v="34281"/>
    <n v="33534"/>
    <n v="83"/>
    <x v="4"/>
    <x v="0"/>
    <n v="4282"/>
    <n v="0.12490884163239112"/>
  </r>
  <r>
    <s v="P170"/>
    <x v="0"/>
    <x v="131"/>
    <s v="April"/>
    <s v="2025"/>
    <x v="1"/>
    <s v="Check Out Our Latest Text On Twitter!"/>
    <n v="3577"/>
    <n v="596"/>
    <n v="493"/>
    <n v="67963"/>
    <n v="67839"/>
    <n v="53"/>
    <x v="2"/>
    <x v="2"/>
    <n v="4666"/>
    <n v="6.8655003457763777E-2"/>
  </r>
  <r>
    <s v="P171"/>
    <x v="1"/>
    <x v="132"/>
    <s v="December"/>
    <s v="2024"/>
    <x v="5"/>
    <s v="Check Out Our Latest Video On Youtube!"/>
    <n v="1018"/>
    <n v="447"/>
    <n v="332"/>
    <n v="18324"/>
    <n v="18164"/>
    <n v="38"/>
    <x v="0"/>
    <x v="1"/>
    <n v="1797"/>
    <n v="9.8068107400130972E-2"/>
  </r>
  <r>
    <s v="P172"/>
    <x v="3"/>
    <x v="133"/>
    <s v="August"/>
    <s v="2024"/>
    <x v="3"/>
    <s v="Check Out Our Latest Carousel On Facebook!"/>
    <n v="3073"/>
    <n v="553"/>
    <n v="174"/>
    <n v="52241"/>
    <n v="51605"/>
    <n v="246"/>
    <x v="4"/>
    <x v="2"/>
    <n v="3800"/>
    <n v="7.2739802071170159E-2"/>
  </r>
  <r>
    <s v="P173"/>
    <x v="0"/>
    <x v="134"/>
    <s v="December"/>
    <s v="2024"/>
    <x v="5"/>
    <s v="Check Out Our Latest Video On Twitter!"/>
    <n v="1330"/>
    <n v="925"/>
    <n v="35"/>
    <n v="15960"/>
    <n v="15379"/>
    <n v="229"/>
    <x v="0"/>
    <x v="2"/>
    <n v="2290"/>
    <n v="0.14348370927318296"/>
  </r>
  <r>
    <s v="P174"/>
    <x v="3"/>
    <x v="56"/>
    <s v="June"/>
    <s v="2024"/>
    <x v="1"/>
    <s v="Check Out Our Latest Text On Facebook!"/>
    <n v="3828"/>
    <n v="148"/>
    <n v="253"/>
    <n v="30624"/>
    <n v="30229"/>
    <n v="235"/>
    <x v="4"/>
    <x v="4"/>
    <n v="4229"/>
    <n v="0.13809430512016718"/>
  </r>
  <r>
    <s v="P175"/>
    <x v="2"/>
    <x v="135"/>
    <s v="January"/>
    <s v="2025"/>
    <x v="0"/>
    <s v="Check Out Our Latest Reel On Instagram!"/>
    <n v="142"/>
    <n v="784"/>
    <n v="183"/>
    <n v="1704"/>
    <n v="995"/>
    <n v="154"/>
    <x v="0"/>
    <x v="3"/>
    <n v="1109"/>
    <n v="0.6508215962441315"/>
  </r>
  <r>
    <s v="P176"/>
    <x v="3"/>
    <x v="136"/>
    <s v="June"/>
    <s v="2024"/>
    <x v="5"/>
    <s v="Check Out Our Latest Video On Facebook!"/>
    <n v="3798"/>
    <n v="31"/>
    <n v="279"/>
    <n v="75960"/>
    <n v="75813"/>
    <n v="266"/>
    <x v="2"/>
    <x v="0"/>
    <n v="4108"/>
    <n v="5.4081095313322801E-2"/>
  </r>
  <r>
    <s v="P177"/>
    <x v="2"/>
    <x v="137"/>
    <s v="July"/>
    <s v="2024"/>
    <x v="3"/>
    <s v="Check Out Our Latest Carousel On Instagram!"/>
    <n v="3099"/>
    <n v="694"/>
    <n v="171"/>
    <n v="43386"/>
    <n v="42921"/>
    <n v="52"/>
    <x v="2"/>
    <x v="2"/>
    <n v="3964"/>
    <n v="9.1365878393951966E-2"/>
  </r>
  <r>
    <s v="P178"/>
    <x v="2"/>
    <x v="71"/>
    <s v="November"/>
    <s v="2024"/>
    <x v="5"/>
    <s v="Check Out Our Latest Video On Instagram!"/>
    <n v="129"/>
    <n v="643"/>
    <n v="136"/>
    <n v="1290"/>
    <n v="839"/>
    <n v="238"/>
    <x v="2"/>
    <x v="3"/>
    <n v="908"/>
    <n v="0.70387596899224802"/>
  </r>
  <r>
    <s v="P179"/>
    <x v="3"/>
    <x v="114"/>
    <s v="July"/>
    <s v="2024"/>
    <x v="3"/>
    <s v="Check Out Our Latest Carousel On Facebook!"/>
    <n v="3796"/>
    <n v="667"/>
    <n v="395"/>
    <n v="64532"/>
    <n v="63550"/>
    <n v="292"/>
    <x v="2"/>
    <x v="4"/>
    <n v="4858"/>
    <n v="7.5280481001673588E-2"/>
  </r>
  <r>
    <s v="P180"/>
    <x v="1"/>
    <x v="130"/>
    <s v="December"/>
    <s v="2024"/>
    <x v="1"/>
    <s v="Check Out Our Latest Text On Youtube!"/>
    <n v="3711"/>
    <n v="352"/>
    <n v="290"/>
    <n v="48243"/>
    <n v="47579"/>
    <n v="11"/>
    <x v="2"/>
    <x v="0"/>
    <n v="4353"/>
    <n v="9.023070704558174E-2"/>
  </r>
  <r>
    <s v="P181"/>
    <x v="1"/>
    <x v="138"/>
    <s v="March"/>
    <s v="2025"/>
    <x v="4"/>
    <s v="Check Out Our Latest Image On Youtube!"/>
    <n v="606"/>
    <n v="789"/>
    <n v="470"/>
    <n v="7878"/>
    <n v="7389"/>
    <n v="239"/>
    <x v="4"/>
    <x v="2"/>
    <n v="1865"/>
    <n v="0.23673521198273673"/>
  </r>
  <r>
    <s v="P182"/>
    <x v="3"/>
    <x v="31"/>
    <s v="July"/>
    <s v="2024"/>
    <x v="4"/>
    <s v="Check Out Our Latest Image On Facebook!"/>
    <n v="4689"/>
    <n v="134"/>
    <n v="403"/>
    <n v="51579"/>
    <n v="50924"/>
    <n v="173"/>
    <x v="2"/>
    <x v="3"/>
    <n v="5226"/>
    <n v="0.10132030477519921"/>
  </r>
  <r>
    <s v="P183"/>
    <x v="2"/>
    <x v="139"/>
    <s v="December"/>
    <s v="2024"/>
    <x v="2"/>
    <s v="Check Out Our Latest Story On Instagram!"/>
    <n v="360"/>
    <n v="590"/>
    <n v="393"/>
    <n v="4680"/>
    <n v="4322"/>
    <n v="208"/>
    <x v="0"/>
    <x v="1"/>
    <n v="1343"/>
    <n v="0.28696581196581195"/>
  </r>
  <r>
    <s v="P184"/>
    <x v="0"/>
    <x v="140"/>
    <s v="July"/>
    <s v="2024"/>
    <x v="4"/>
    <s v="Check Out Our Latest Image On Twitter!"/>
    <n v="3215"/>
    <n v="960"/>
    <n v="202"/>
    <n v="32150"/>
    <n v="31404"/>
    <n v="251"/>
    <x v="4"/>
    <x v="0"/>
    <n v="4377"/>
    <n v="0.13614307931570763"/>
  </r>
  <r>
    <s v="P185"/>
    <x v="2"/>
    <x v="141"/>
    <s v="January"/>
    <s v="2025"/>
    <x v="3"/>
    <s v="Check Out Our Latest Carousel On Instagram!"/>
    <n v="4523"/>
    <n v="61"/>
    <n v="157"/>
    <n v="49753"/>
    <n v="49329"/>
    <n v="71"/>
    <x v="4"/>
    <x v="4"/>
    <n v="4741"/>
    <n v="9.5290736237010829E-2"/>
  </r>
  <r>
    <s v="P186"/>
    <x v="3"/>
    <x v="125"/>
    <s v="August"/>
    <s v="2024"/>
    <x v="3"/>
    <s v="Check Out Our Latest Carousel On Facebook!"/>
    <n v="4292"/>
    <n v="51"/>
    <n v="392"/>
    <n v="55796"/>
    <n v="54826"/>
    <n v="264"/>
    <x v="4"/>
    <x v="2"/>
    <n v="4735"/>
    <n v="8.4862714173059003E-2"/>
  </r>
  <r>
    <s v="P187"/>
    <x v="0"/>
    <x v="142"/>
    <s v="December"/>
    <s v="2024"/>
    <x v="0"/>
    <s v="Check Out Our Latest Reel On Twitter!"/>
    <n v="1644"/>
    <n v="546"/>
    <n v="150"/>
    <n v="27948"/>
    <n v="27184"/>
    <n v="300"/>
    <x v="4"/>
    <x v="2"/>
    <n v="2340"/>
    <n v="8.3726921425504502E-2"/>
  </r>
  <r>
    <s v="P188"/>
    <x v="1"/>
    <x v="78"/>
    <s v="June"/>
    <s v="2024"/>
    <x v="0"/>
    <s v="Check Out Our Latest Reel On Youtube!"/>
    <n v="2728"/>
    <n v="533"/>
    <n v="215"/>
    <n v="40920"/>
    <n v="40816"/>
    <n v="137"/>
    <x v="0"/>
    <x v="1"/>
    <n v="3476"/>
    <n v="8.4946236559139784E-2"/>
  </r>
  <r>
    <s v="P189"/>
    <x v="3"/>
    <x v="82"/>
    <s v="March"/>
    <s v="2025"/>
    <x v="0"/>
    <s v="Check Out Our Latest Reel On Facebook!"/>
    <n v="3360"/>
    <n v="525"/>
    <n v="500"/>
    <n v="60480"/>
    <n v="59610"/>
    <n v="192"/>
    <x v="2"/>
    <x v="0"/>
    <n v="4385"/>
    <n v="7.2503306878306875E-2"/>
  </r>
  <r>
    <s v="P190"/>
    <x v="1"/>
    <x v="143"/>
    <s v="October"/>
    <s v="2024"/>
    <x v="1"/>
    <s v="Check Out Our Latest Text On Youtube!"/>
    <n v="1963"/>
    <n v="213"/>
    <n v="19"/>
    <n v="39260"/>
    <n v="38771"/>
    <n v="145"/>
    <x v="0"/>
    <x v="4"/>
    <n v="2195"/>
    <n v="5.5909322465613857E-2"/>
  </r>
  <r>
    <s v="P191"/>
    <x v="1"/>
    <x v="130"/>
    <s v="December"/>
    <s v="2024"/>
    <x v="2"/>
    <s v="Check Out Our Latest Story On Youtube!"/>
    <n v="4285"/>
    <n v="886"/>
    <n v="376"/>
    <n v="55705"/>
    <n v="55556"/>
    <n v="51"/>
    <x v="0"/>
    <x v="2"/>
    <n v="5547"/>
    <n v="9.9578134817341346E-2"/>
  </r>
  <r>
    <s v="P192"/>
    <x v="2"/>
    <x v="144"/>
    <s v="November"/>
    <s v="2024"/>
    <x v="5"/>
    <s v="Check Out Our Latest Video On Instagram!"/>
    <n v="1176"/>
    <n v="464"/>
    <n v="394"/>
    <n v="14112"/>
    <n v="13588"/>
    <n v="272"/>
    <x v="4"/>
    <x v="4"/>
    <n v="2034"/>
    <n v="0.1441326530612245"/>
  </r>
  <r>
    <s v="P193"/>
    <x v="0"/>
    <x v="145"/>
    <s v="September"/>
    <s v="2024"/>
    <x v="4"/>
    <s v="Check Out Our Latest Image On Twitter!"/>
    <n v="4858"/>
    <n v="317"/>
    <n v="129"/>
    <n v="53438"/>
    <n v="52687"/>
    <n v="223"/>
    <x v="4"/>
    <x v="2"/>
    <n v="5304"/>
    <n v="9.9255211647142488E-2"/>
  </r>
  <r>
    <s v="P194"/>
    <x v="1"/>
    <x v="100"/>
    <s v="October"/>
    <s v="2024"/>
    <x v="2"/>
    <s v="Check Out Our Latest Story On Youtube!"/>
    <n v="4350"/>
    <n v="771"/>
    <n v="7"/>
    <n v="60900"/>
    <n v="60592"/>
    <n v="195"/>
    <x v="4"/>
    <x v="0"/>
    <n v="5128"/>
    <n v="8.4203612479474554E-2"/>
  </r>
  <r>
    <s v="P195"/>
    <x v="2"/>
    <x v="146"/>
    <s v="August"/>
    <s v="2024"/>
    <x v="3"/>
    <s v="Check Out Our Latest Carousel On Instagram!"/>
    <n v="914"/>
    <n v="464"/>
    <n v="246"/>
    <n v="11882"/>
    <n v="11500"/>
    <n v="282"/>
    <x v="0"/>
    <x v="3"/>
    <n v="1624"/>
    <n v="0.13667732704931829"/>
  </r>
  <r>
    <s v="P195"/>
    <x v="2"/>
    <x v="146"/>
    <s v="August"/>
    <s v="2024"/>
    <x v="3"/>
    <s v="Check Out Our Latest Carousel On Instagram!"/>
    <n v="914"/>
    <n v="464"/>
    <n v="246"/>
    <n v="11882"/>
    <n v="11500"/>
    <n v="282"/>
    <x v="2"/>
    <x v="3"/>
    <n v="1624"/>
    <n v="0.13667732704931829"/>
  </r>
  <r>
    <s v="P195"/>
    <x v="2"/>
    <x v="146"/>
    <s v="August"/>
    <s v="2024"/>
    <x v="3"/>
    <s v="Check Out Our Latest Carousel On Instagram!"/>
    <n v="914"/>
    <n v="464"/>
    <n v="246"/>
    <n v="11882"/>
    <n v="11500"/>
    <n v="282"/>
    <x v="1"/>
    <x v="3"/>
    <n v="1624"/>
    <n v="0.13667732704931829"/>
  </r>
  <r>
    <s v="P196"/>
    <x v="2"/>
    <x v="147"/>
    <s v="December"/>
    <s v="2024"/>
    <x v="1"/>
    <s v="Check Out Our Latest Text On Instagram!"/>
    <n v="1813"/>
    <n v="623"/>
    <n v="72"/>
    <n v="19943"/>
    <n v="18959"/>
    <n v="85"/>
    <x v="4"/>
    <x v="2"/>
    <n v="2508"/>
    <n v="0.12575841147269717"/>
  </r>
  <r>
    <s v="P197"/>
    <x v="0"/>
    <x v="122"/>
    <s v="October"/>
    <s v="2024"/>
    <x v="0"/>
    <s v="Check Out Our Latest Reel On Twitter!"/>
    <n v="4782"/>
    <n v="721"/>
    <n v="82"/>
    <n v="86076"/>
    <n v="85339"/>
    <n v="19"/>
    <x v="4"/>
    <x v="0"/>
    <n v="5585"/>
    <n v="6.4884520656164318E-2"/>
  </r>
  <r>
    <s v="P198"/>
    <x v="0"/>
    <x v="148"/>
    <s v="September"/>
    <s v="2024"/>
    <x v="4"/>
    <s v="Check Out Our Latest Image On Twitter!"/>
    <n v="1048"/>
    <n v="374"/>
    <n v="450"/>
    <n v="9432"/>
    <n v="8882"/>
    <n v="158"/>
    <x v="2"/>
    <x v="2"/>
    <n v="1872"/>
    <n v="0.19847328244274809"/>
  </r>
  <r>
    <s v="P199"/>
    <x v="1"/>
    <x v="34"/>
    <s v="November"/>
    <s v="2024"/>
    <x v="3"/>
    <s v="Check Out Our Latest Carousel On Youtube!"/>
    <n v="2509"/>
    <n v="324"/>
    <n v="171"/>
    <n v="35126"/>
    <n v="34685"/>
    <n v="277"/>
    <x v="2"/>
    <x v="1"/>
    <n v="3004"/>
    <n v="8.5520696919660646E-2"/>
  </r>
  <r>
    <s v="P200"/>
    <x v="3"/>
    <x v="149"/>
    <s v="April"/>
    <s v="2025"/>
    <x v="0"/>
    <s v="Check Out Our Latest Reel On Facebook!"/>
    <n v="3718"/>
    <n v="385"/>
    <n v="310"/>
    <n v="70642"/>
    <n v="69749"/>
    <n v="233"/>
    <x v="2"/>
    <x v="1"/>
    <n v="4413"/>
    <n v="6.246991874522239E-2"/>
  </r>
  <r>
    <s v="P201"/>
    <x v="0"/>
    <x v="150"/>
    <s v="January"/>
    <s v="2025"/>
    <x v="0"/>
    <s v="Check Out Our Latest Reel On Twitter!"/>
    <n v="802"/>
    <n v="262"/>
    <n v="244"/>
    <n v="14436"/>
    <n v="14280"/>
    <n v="49"/>
    <x v="4"/>
    <x v="0"/>
    <n v="1308"/>
    <n v="9.0606816292601824E-2"/>
  </r>
  <r>
    <s v="P202"/>
    <x v="3"/>
    <x v="151"/>
    <s v="June"/>
    <s v="2024"/>
    <x v="4"/>
    <s v="Check Out Our Latest Image On Facebook!"/>
    <n v="1871"/>
    <n v="252"/>
    <n v="335"/>
    <n v="29936"/>
    <n v="29576"/>
    <n v="288"/>
    <x v="4"/>
    <x v="2"/>
    <n v="2458"/>
    <n v="8.2108498129342594E-2"/>
  </r>
  <r>
    <s v="P203"/>
    <x v="2"/>
    <x v="152"/>
    <s v="November"/>
    <s v="2024"/>
    <x v="3"/>
    <s v="Check Out Our Latest Carousel On Instagram!"/>
    <n v="3773"/>
    <n v="299"/>
    <n v="38"/>
    <n v="71687"/>
    <n v="71447"/>
    <n v="286"/>
    <x v="0"/>
    <x v="0"/>
    <n v="4110"/>
    <n v="5.7332570758993957E-2"/>
  </r>
  <r>
    <s v="P204"/>
    <x v="2"/>
    <x v="120"/>
    <s v="January"/>
    <s v="2025"/>
    <x v="3"/>
    <s v="Check Out Our Latest Carousel On Instagram!"/>
    <n v="2234"/>
    <n v="653"/>
    <n v="432"/>
    <n v="11170"/>
    <n v="10569"/>
    <n v="198"/>
    <x v="0"/>
    <x v="2"/>
    <n v="3319"/>
    <n v="0.29713518352730528"/>
  </r>
  <r>
    <s v="P205"/>
    <x v="0"/>
    <x v="110"/>
    <s v="April"/>
    <s v="2025"/>
    <x v="5"/>
    <s v="Check Out Our Latest Video On Twitter!"/>
    <n v="3820"/>
    <n v="697"/>
    <n v="268"/>
    <n v="45840"/>
    <n v="45631"/>
    <n v="171"/>
    <x v="2"/>
    <x v="3"/>
    <n v="4785"/>
    <n v="0.1043848167539267"/>
  </r>
  <r>
    <s v="P205"/>
    <x v="0"/>
    <x v="110"/>
    <s v="April"/>
    <s v="2025"/>
    <x v="5"/>
    <s v="Check Out Our Latest Video On Twitter!"/>
    <n v="3820"/>
    <n v="697"/>
    <n v="268"/>
    <n v="45840"/>
    <n v="45631"/>
    <n v="171"/>
    <x v="5"/>
    <x v="3"/>
    <n v="4785"/>
    <n v="0.1043848167539267"/>
  </r>
  <r>
    <s v="P206"/>
    <x v="0"/>
    <x v="6"/>
    <s v="June"/>
    <s v="2024"/>
    <x v="1"/>
    <s v="Check Out Our Latest Text On Twitter!"/>
    <n v="941"/>
    <n v="121"/>
    <n v="458"/>
    <n v="14115"/>
    <n v="13838"/>
    <n v="87"/>
    <x v="4"/>
    <x v="0"/>
    <n v="1520"/>
    <n v="0.10768685795253277"/>
  </r>
  <r>
    <s v="P207"/>
    <x v="0"/>
    <x v="153"/>
    <s v="December"/>
    <s v="2024"/>
    <x v="3"/>
    <s v="Check Out Our Latest Carousel On Twitter!"/>
    <n v="4274"/>
    <n v="340"/>
    <n v="281"/>
    <n v="34192"/>
    <n v="33446"/>
    <n v="129"/>
    <x v="2"/>
    <x v="2"/>
    <n v="4895"/>
    <n v="0.14316214319138981"/>
  </r>
  <r>
    <s v="P207"/>
    <x v="0"/>
    <x v="153"/>
    <s v="December"/>
    <s v="2024"/>
    <x v="3"/>
    <s v="Check Out Our Latest Carousel On Twitter!"/>
    <n v="4274"/>
    <n v="340"/>
    <n v="281"/>
    <n v="34192"/>
    <n v="33446"/>
    <n v="129"/>
    <x v="5"/>
    <x v="2"/>
    <n v="4895"/>
    <n v="0.14316214319138981"/>
  </r>
  <r>
    <s v="P208"/>
    <x v="1"/>
    <x v="6"/>
    <s v="June"/>
    <s v="2024"/>
    <x v="5"/>
    <s v="Check Out Our Latest Video On Youtube!"/>
    <n v="2949"/>
    <n v="476"/>
    <n v="403"/>
    <n v="44235"/>
    <n v="43705"/>
    <n v="135"/>
    <x v="2"/>
    <x v="1"/>
    <n v="3828"/>
    <n v="8.6537809426924378E-2"/>
  </r>
  <r>
    <s v="P209"/>
    <x v="0"/>
    <x v="154"/>
    <s v="March"/>
    <s v="2025"/>
    <x v="5"/>
    <s v="Check Out Our Latest Video On Twitter!"/>
    <n v="3160"/>
    <n v="204"/>
    <n v="297"/>
    <n v="44240"/>
    <n v="43666"/>
    <n v="49"/>
    <x v="0"/>
    <x v="3"/>
    <n v="3661"/>
    <n v="8.2753164556962022E-2"/>
  </r>
  <r>
    <s v="P209"/>
    <x v="0"/>
    <x v="154"/>
    <s v="March"/>
    <s v="2025"/>
    <x v="5"/>
    <s v="Check Out Our Latest Video On Twitter!"/>
    <n v="3160"/>
    <n v="204"/>
    <n v="297"/>
    <n v="44240"/>
    <n v="43666"/>
    <n v="49"/>
    <x v="1"/>
    <x v="3"/>
    <n v="3661"/>
    <n v="8.2753164556962022E-2"/>
  </r>
  <r>
    <s v="P210"/>
    <x v="1"/>
    <x v="126"/>
    <s v="February"/>
    <s v="2025"/>
    <x v="4"/>
    <s v="Check Out Our Latest Image On Youtube!"/>
    <n v="257"/>
    <n v="966"/>
    <n v="398"/>
    <n v="3341"/>
    <n v="2753"/>
    <n v="287"/>
    <x v="0"/>
    <x v="0"/>
    <n v="1621"/>
    <n v="0.48518407662376534"/>
  </r>
  <r>
    <s v="P211"/>
    <x v="0"/>
    <x v="155"/>
    <s v="July"/>
    <s v="2024"/>
    <x v="3"/>
    <s v="Check Out Our Latest Carousel On Twitter!"/>
    <n v="2120"/>
    <n v="38"/>
    <n v="212"/>
    <n v="12720"/>
    <n v="12564"/>
    <n v="21"/>
    <x v="0"/>
    <x v="3"/>
    <n v="2370"/>
    <n v="0.18632075471698112"/>
  </r>
  <r>
    <s v="P212"/>
    <x v="1"/>
    <x v="67"/>
    <s v="March"/>
    <s v="2025"/>
    <x v="5"/>
    <s v="Check Out Our Latest Video On Youtube!"/>
    <n v="3874"/>
    <n v="884"/>
    <n v="19"/>
    <n v="38740"/>
    <n v="38552"/>
    <n v="219"/>
    <x v="2"/>
    <x v="1"/>
    <n v="4777"/>
    <n v="0.123309241094476"/>
  </r>
  <r>
    <s v="P213"/>
    <x v="3"/>
    <x v="156"/>
    <s v="May"/>
    <s v="2025"/>
    <x v="3"/>
    <s v="Check Out Our Latest Carousel On Facebook!"/>
    <n v="2696"/>
    <n v="628"/>
    <n v="443"/>
    <n v="45832"/>
    <n v="45632"/>
    <n v="248"/>
    <x v="4"/>
    <x v="3"/>
    <n v="3767"/>
    <n v="8.21914819340199E-2"/>
  </r>
  <r>
    <s v="P214"/>
    <x v="2"/>
    <x v="0"/>
    <s v="December"/>
    <s v="2024"/>
    <x v="4"/>
    <s v="Check Out Our Latest Image On Instagram!"/>
    <n v="521"/>
    <n v="746"/>
    <n v="315"/>
    <n v="4168"/>
    <n v="3399"/>
    <n v="282"/>
    <x v="0"/>
    <x v="1"/>
    <n v="1582"/>
    <n v="0.37955854126679461"/>
  </r>
  <r>
    <s v="P215"/>
    <x v="3"/>
    <x v="157"/>
    <s v="May"/>
    <s v="2025"/>
    <x v="4"/>
    <s v="Check Out Our Latest Image On Facebook!"/>
    <n v="4872"/>
    <n v="925"/>
    <n v="176"/>
    <n v="82824"/>
    <n v="82543"/>
    <n v="89"/>
    <x v="4"/>
    <x v="1"/>
    <n v="5973"/>
    <n v="7.2116777745580993E-2"/>
  </r>
  <r>
    <s v="P216"/>
    <x v="1"/>
    <x v="97"/>
    <s v="July"/>
    <s v="2024"/>
    <x v="2"/>
    <s v="Check Out Our Latest Story On Youtube!"/>
    <n v="1509"/>
    <n v="88"/>
    <n v="163"/>
    <n v="30180"/>
    <n v="29689"/>
    <n v="119"/>
    <x v="4"/>
    <x v="1"/>
    <n v="1760"/>
    <n v="5.8316766070245198E-2"/>
  </r>
  <r>
    <s v="P217"/>
    <x v="3"/>
    <x v="130"/>
    <s v="December"/>
    <s v="2024"/>
    <x v="4"/>
    <s v="Check Out Our Latest Image On Facebook!"/>
    <n v="4606"/>
    <n v="931"/>
    <n v="230"/>
    <n v="92120"/>
    <n v="91440"/>
    <n v="56"/>
    <x v="2"/>
    <x v="4"/>
    <n v="5767"/>
    <n v="6.2603126356925748E-2"/>
  </r>
  <r>
    <s v="P218"/>
    <x v="3"/>
    <x v="90"/>
    <s v="June"/>
    <s v="2024"/>
    <x v="3"/>
    <s v="Check Out Our Latest Carousel On Facebook!"/>
    <n v="1869"/>
    <n v="453"/>
    <n v="490"/>
    <n v="14952"/>
    <n v="14309"/>
    <n v="275"/>
    <x v="2"/>
    <x v="3"/>
    <n v="2812"/>
    <n v="0.18806848582129482"/>
  </r>
  <r>
    <s v="P219"/>
    <x v="0"/>
    <x v="57"/>
    <s v="January"/>
    <s v="2025"/>
    <x v="0"/>
    <s v="Check Out Our Latest Reel On Twitter!"/>
    <n v="1188"/>
    <n v="470"/>
    <n v="174"/>
    <n v="7128"/>
    <n v="6145"/>
    <n v="270"/>
    <x v="2"/>
    <x v="3"/>
    <n v="1832"/>
    <n v="0.25701459034792368"/>
  </r>
  <r>
    <s v="P220"/>
    <x v="2"/>
    <x v="151"/>
    <s v="June"/>
    <s v="2024"/>
    <x v="2"/>
    <s v="Check Out Our Latest Story On Instagram!"/>
    <n v="84"/>
    <n v="897"/>
    <n v="85"/>
    <n v="588"/>
    <n v="8"/>
    <n v="12"/>
    <x v="4"/>
    <x v="4"/>
    <n v="1066"/>
    <n v="1.8129251700680271"/>
  </r>
  <r>
    <s v="P221"/>
    <x v="3"/>
    <x v="91"/>
    <s v="March"/>
    <s v="2025"/>
    <x v="5"/>
    <s v="Check Out Our Latest Video On Facebook!"/>
    <n v="4453"/>
    <n v="111"/>
    <n v="420"/>
    <n v="31171"/>
    <n v="30565"/>
    <n v="23"/>
    <x v="2"/>
    <x v="4"/>
    <n v="4984"/>
    <n v="0.15989220750056141"/>
  </r>
  <r>
    <s v="P222"/>
    <x v="3"/>
    <x v="158"/>
    <s v="October"/>
    <s v="2024"/>
    <x v="0"/>
    <s v="Check Out Our Latest Reel On Facebook!"/>
    <n v="1814"/>
    <n v="653"/>
    <n v="363"/>
    <n v="25396"/>
    <n v="25286"/>
    <n v="39"/>
    <x v="0"/>
    <x v="0"/>
    <n v="2830"/>
    <n v="0.11143487163332809"/>
  </r>
  <r>
    <s v="P222"/>
    <x v="3"/>
    <x v="158"/>
    <s v="October"/>
    <s v="2024"/>
    <x v="0"/>
    <s v="Check Out Our Latest Reel On Facebook!"/>
    <n v="1814"/>
    <n v="653"/>
    <n v="363"/>
    <n v="25396"/>
    <n v="25286"/>
    <n v="39"/>
    <x v="5"/>
    <x v="0"/>
    <n v="2830"/>
    <n v="0.11143487163332809"/>
  </r>
  <r>
    <s v="P223"/>
    <x v="0"/>
    <x v="129"/>
    <s v="November"/>
    <s v="2024"/>
    <x v="4"/>
    <s v="Check Out Our Latest Image On Twitter!"/>
    <n v="3338"/>
    <n v="277"/>
    <n v="118"/>
    <n v="60084"/>
    <n v="59842"/>
    <n v="252"/>
    <x v="2"/>
    <x v="4"/>
    <n v="3733"/>
    <n v="6.2129685107516146E-2"/>
  </r>
  <r>
    <s v="P224"/>
    <x v="3"/>
    <x v="159"/>
    <s v="May"/>
    <s v="2025"/>
    <x v="4"/>
    <s v="Check Out Our Latest Image On Facebook!"/>
    <n v="602"/>
    <n v="594"/>
    <n v="156"/>
    <n v="4214"/>
    <n v="3363"/>
    <n v="164"/>
    <x v="2"/>
    <x v="2"/>
    <n v="1352"/>
    <n v="0.32083531086853345"/>
  </r>
  <r>
    <s v="P225"/>
    <x v="0"/>
    <x v="136"/>
    <s v="June"/>
    <s v="2024"/>
    <x v="3"/>
    <s v="Check Out Our Latest Carousel On Twitter!"/>
    <n v="4672"/>
    <n v="325"/>
    <n v="32"/>
    <n v="88768"/>
    <n v="87833"/>
    <n v="118"/>
    <x v="4"/>
    <x v="4"/>
    <n v="5029"/>
    <n v="5.6653298485940883E-2"/>
  </r>
  <r>
    <s v="P226"/>
    <x v="2"/>
    <x v="160"/>
    <s v="August"/>
    <s v="2024"/>
    <x v="3"/>
    <s v="Check Out Our Latest Carousel On Instagram!"/>
    <n v="1741"/>
    <n v="164"/>
    <n v="318"/>
    <n v="8705"/>
    <n v="8272"/>
    <n v="121"/>
    <x v="2"/>
    <x v="4"/>
    <n v="2223"/>
    <n v="0.25537047673750718"/>
  </r>
  <r>
    <s v="P227"/>
    <x v="2"/>
    <x v="161"/>
    <s v="June"/>
    <s v="2024"/>
    <x v="1"/>
    <s v="Check Out Our Latest Text On Instagram!"/>
    <n v="246"/>
    <n v="149"/>
    <n v="130"/>
    <n v="4674"/>
    <n v="4390"/>
    <n v="217"/>
    <x v="0"/>
    <x v="2"/>
    <n v="525"/>
    <n v="0.11232349165596919"/>
  </r>
  <r>
    <s v="P228"/>
    <x v="2"/>
    <x v="162"/>
    <s v="July"/>
    <s v="2024"/>
    <x v="2"/>
    <s v="Check Out Our Latest Story On Instagram!"/>
    <n v="4808"/>
    <n v="772"/>
    <n v="320"/>
    <n v="72120"/>
    <n v="71696"/>
    <n v="195"/>
    <x v="4"/>
    <x v="0"/>
    <n v="5900"/>
    <n v="8.1808097615085965E-2"/>
  </r>
  <r>
    <s v="P229"/>
    <x v="2"/>
    <x v="48"/>
    <s v="July"/>
    <s v="2024"/>
    <x v="3"/>
    <s v="Check Out Our Latest Carousel On Instagram!"/>
    <n v="4799"/>
    <n v="694"/>
    <n v="289"/>
    <n v="43191"/>
    <n v="42228"/>
    <n v="118"/>
    <x v="2"/>
    <x v="4"/>
    <n v="5782"/>
    <n v="0.13387048227640017"/>
  </r>
  <r>
    <s v="P230"/>
    <x v="3"/>
    <x v="114"/>
    <s v="July"/>
    <s v="2024"/>
    <x v="0"/>
    <s v="Check Out Our Latest Reel On Facebook!"/>
    <n v="3663"/>
    <n v="17"/>
    <n v="295"/>
    <n v="51282"/>
    <n v="50567"/>
    <n v="84"/>
    <x v="4"/>
    <x v="2"/>
    <n v="3975"/>
    <n v="7.7512577512577507E-2"/>
  </r>
  <r>
    <s v="P231"/>
    <x v="2"/>
    <x v="156"/>
    <s v="May"/>
    <s v="2025"/>
    <x v="1"/>
    <s v="Check Out Our Latest Text On Instagram!"/>
    <n v="1430"/>
    <n v="376"/>
    <n v="33"/>
    <n v="21450"/>
    <n v="20509"/>
    <n v="251"/>
    <x v="0"/>
    <x v="0"/>
    <n v="1839"/>
    <n v="8.5734265734265735E-2"/>
  </r>
  <r>
    <s v="P232"/>
    <x v="0"/>
    <x v="163"/>
    <s v="April"/>
    <s v="2025"/>
    <x v="2"/>
    <s v="Check Out Our Latest Story On Twitter!"/>
    <n v="249"/>
    <n v="592"/>
    <n v="230"/>
    <n v="1494"/>
    <n v="1044"/>
    <n v="201"/>
    <x v="4"/>
    <x v="3"/>
    <n v="1071"/>
    <n v="0.7168674698795181"/>
  </r>
  <r>
    <s v="P233"/>
    <x v="3"/>
    <x v="40"/>
    <s v="March"/>
    <s v="2025"/>
    <x v="4"/>
    <s v="Check Out Our Latest Image On Facebook!"/>
    <n v="2382"/>
    <n v="265"/>
    <n v="134"/>
    <n v="38112"/>
    <n v="37437"/>
    <n v="249"/>
    <x v="0"/>
    <x v="3"/>
    <n v="2781"/>
    <n v="7.2969143576826198E-2"/>
  </r>
  <r>
    <s v="P234"/>
    <x v="3"/>
    <x v="164"/>
    <s v="June"/>
    <s v="2024"/>
    <x v="1"/>
    <s v="Check Out Our Latest Text On Facebook!"/>
    <n v="1272"/>
    <n v="465"/>
    <n v="99"/>
    <n v="24168"/>
    <n v="23719"/>
    <n v="42"/>
    <x v="2"/>
    <x v="4"/>
    <n v="1836"/>
    <n v="7.5968222442899705E-2"/>
  </r>
  <r>
    <s v="P235"/>
    <x v="3"/>
    <x v="142"/>
    <s v="December"/>
    <s v="2024"/>
    <x v="4"/>
    <s v="Check Out Our Latest Image On Facebook!"/>
    <n v="3196"/>
    <n v="941"/>
    <n v="376"/>
    <n v="35156"/>
    <n v="34444"/>
    <n v="241"/>
    <x v="2"/>
    <x v="2"/>
    <n v="4513"/>
    <n v="0.1283706906360223"/>
  </r>
  <r>
    <s v="P236"/>
    <x v="3"/>
    <x v="17"/>
    <s v="August"/>
    <s v="2024"/>
    <x v="1"/>
    <s v="Check Out Our Latest Text On Facebook!"/>
    <n v="1257"/>
    <n v="19"/>
    <n v="351"/>
    <n v="12570"/>
    <n v="11660"/>
    <n v="194"/>
    <x v="0"/>
    <x v="1"/>
    <n v="1627"/>
    <n v="0.12943516308671441"/>
  </r>
  <r>
    <s v="P236"/>
    <x v="3"/>
    <x v="17"/>
    <s v="August"/>
    <s v="2024"/>
    <x v="1"/>
    <s v="Check Out Our Latest Text On Facebook!"/>
    <n v="1257"/>
    <n v="19"/>
    <n v="351"/>
    <n v="12570"/>
    <n v="11660"/>
    <n v="194"/>
    <x v="1"/>
    <x v="1"/>
    <n v="1627"/>
    <n v="0.12943516308671441"/>
  </r>
  <r>
    <s v="P236"/>
    <x v="3"/>
    <x v="17"/>
    <s v="August"/>
    <s v="2024"/>
    <x v="1"/>
    <s v="Check Out Our Latest Text On Facebook!"/>
    <n v="1257"/>
    <n v="19"/>
    <n v="351"/>
    <n v="12570"/>
    <n v="11660"/>
    <n v="194"/>
    <x v="4"/>
    <x v="1"/>
    <n v="1627"/>
    <n v="0.12943516308671441"/>
  </r>
  <r>
    <s v="P237"/>
    <x v="2"/>
    <x v="122"/>
    <s v="October"/>
    <s v="2024"/>
    <x v="2"/>
    <s v="Check Out Our Latest Story On Instagram!"/>
    <n v="3770"/>
    <n v="917"/>
    <n v="129"/>
    <n v="71630"/>
    <n v="71322"/>
    <n v="76"/>
    <x v="0"/>
    <x v="0"/>
    <n v="4816"/>
    <n v="6.7234398994834563E-2"/>
  </r>
  <r>
    <s v="P238"/>
    <x v="0"/>
    <x v="165"/>
    <s v="July"/>
    <s v="2024"/>
    <x v="1"/>
    <s v="Check Out Our Latest Text On Twitter!"/>
    <n v="4725"/>
    <n v="400"/>
    <n v="362"/>
    <n v="75600"/>
    <n v="74927"/>
    <n v="43"/>
    <x v="0"/>
    <x v="3"/>
    <n v="5487"/>
    <n v="7.2579365079365077E-2"/>
  </r>
  <r>
    <s v="P239"/>
    <x v="1"/>
    <x v="46"/>
    <s v="February"/>
    <s v="2025"/>
    <x v="1"/>
    <s v="Check Out Our Latest Text On Youtube!"/>
    <n v="4188"/>
    <n v="942"/>
    <n v="118"/>
    <n v="20940"/>
    <n v="20471"/>
    <n v="102"/>
    <x v="0"/>
    <x v="4"/>
    <n v="5248"/>
    <n v="0.25062082139446035"/>
  </r>
  <r>
    <s v="P240"/>
    <x v="0"/>
    <x v="15"/>
    <s v="August"/>
    <s v="2024"/>
    <x v="3"/>
    <s v="Check Out Our Latest Carousel On Twitter!"/>
    <n v="929"/>
    <n v="192"/>
    <n v="322"/>
    <n v="16722"/>
    <n v="15996"/>
    <n v="145"/>
    <x v="4"/>
    <x v="2"/>
    <n v="1443"/>
    <n v="8.6293505561535699E-2"/>
  </r>
  <r>
    <s v="P240"/>
    <x v="0"/>
    <x v="15"/>
    <s v="August"/>
    <s v="2024"/>
    <x v="3"/>
    <s v="Check Out Our Latest Carousel On Twitter!"/>
    <n v="929"/>
    <n v="192"/>
    <n v="322"/>
    <n v="16722"/>
    <n v="15996"/>
    <n v="145"/>
    <x v="2"/>
    <x v="2"/>
    <n v="1443"/>
    <n v="8.6293505561535699E-2"/>
  </r>
  <r>
    <s v="P240"/>
    <x v="0"/>
    <x v="15"/>
    <s v="August"/>
    <s v="2024"/>
    <x v="3"/>
    <s v="Check Out Our Latest Carousel On Twitter!"/>
    <n v="929"/>
    <n v="192"/>
    <n v="322"/>
    <n v="16722"/>
    <n v="15996"/>
    <n v="145"/>
    <x v="1"/>
    <x v="2"/>
    <n v="1443"/>
    <n v="8.6293505561535699E-2"/>
  </r>
  <r>
    <s v="P241"/>
    <x v="3"/>
    <x v="166"/>
    <s v="January"/>
    <s v="2025"/>
    <x v="2"/>
    <s v="Check Out Our Latest Story On Facebook!"/>
    <n v="4321"/>
    <n v="874"/>
    <n v="172"/>
    <n v="30247"/>
    <n v="29254"/>
    <n v="122"/>
    <x v="2"/>
    <x v="3"/>
    <n v="5367"/>
    <n v="0.17743908486792079"/>
  </r>
  <r>
    <s v="P242"/>
    <x v="3"/>
    <x v="79"/>
    <s v="July"/>
    <s v="2024"/>
    <x v="0"/>
    <s v="Check Out Our Latest Reel On Facebook!"/>
    <n v="4767"/>
    <n v="190"/>
    <n v="340"/>
    <n v="28602"/>
    <n v="28044"/>
    <n v="210"/>
    <x v="4"/>
    <x v="2"/>
    <n v="5297"/>
    <n v="0.18519683938186141"/>
  </r>
  <r>
    <s v="P243"/>
    <x v="0"/>
    <x v="167"/>
    <s v="March"/>
    <s v="2025"/>
    <x v="4"/>
    <s v="Check Out Our Latest Image On Twitter!"/>
    <n v="3592"/>
    <n v="911"/>
    <n v="375"/>
    <n v="50288"/>
    <n v="49490"/>
    <n v="32"/>
    <x v="0"/>
    <x v="3"/>
    <n v="4878"/>
    <n v="9.7001272669424113E-2"/>
  </r>
  <r>
    <s v="P244"/>
    <x v="1"/>
    <x v="168"/>
    <s v="October"/>
    <s v="2024"/>
    <x v="5"/>
    <s v="Check Out Our Latest Video On Youtube!"/>
    <n v="4661"/>
    <n v="935"/>
    <n v="433"/>
    <n v="23305"/>
    <n v="22583"/>
    <n v="63"/>
    <x v="0"/>
    <x v="2"/>
    <n v="6029"/>
    <n v="0.25869984981763572"/>
  </r>
  <r>
    <s v="P245"/>
    <x v="3"/>
    <x v="169"/>
    <s v="January"/>
    <s v="2025"/>
    <x v="0"/>
    <s v="Check Out Our Latest Reel On Facebook!"/>
    <n v="4134"/>
    <n v="824"/>
    <n v="99"/>
    <n v="41340"/>
    <n v="41050"/>
    <n v="177"/>
    <x v="4"/>
    <x v="0"/>
    <n v="5057"/>
    <n v="0.12232704402515723"/>
  </r>
  <r>
    <s v="P246"/>
    <x v="3"/>
    <x v="170"/>
    <s v="October"/>
    <s v="2024"/>
    <x v="4"/>
    <s v="Check Out Our Latest Image On Facebook!"/>
    <n v="400"/>
    <n v="680"/>
    <n v="434"/>
    <n v="6400"/>
    <n v="5472"/>
    <n v="160"/>
    <x v="0"/>
    <x v="1"/>
    <n v="1514"/>
    <n v="0.23656250000000001"/>
  </r>
  <r>
    <s v="P247"/>
    <x v="3"/>
    <x v="171"/>
    <s v="August"/>
    <s v="2024"/>
    <x v="0"/>
    <s v="Check Out Our Latest Reel On Facebook!"/>
    <n v="3960"/>
    <n v="266"/>
    <n v="8"/>
    <n v="35640"/>
    <n v="34850"/>
    <n v="208"/>
    <x v="0"/>
    <x v="4"/>
    <n v="4234"/>
    <n v="0.11879910213243547"/>
  </r>
  <r>
    <s v="P247"/>
    <x v="3"/>
    <x v="171"/>
    <s v="August"/>
    <s v="2024"/>
    <x v="0"/>
    <s v="Check Out Our Latest Reel On Facebook!"/>
    <n v="3960"/>
    <n v="266"/>
    <n v="8"/>
    <n v="35640"/>
    <n v="34850"/>
    <n v="208"/>
    <x v="4"/>
    <x v="4"/>
    <n v="4234"/>
    <n v="0.11879910213243547"/>
  </r>
  <r>
    <s v="P247"/>
    <x v="3"/>
    <x v="171"/>
    <s v="August"/>
    <s v="2024"/>
    <x v="0"/>
    <s v="Check Out Our Latest Reel On Facebook!"/>
    <n v="3960"/>
    <n v="266"/>
    <n v="8"/>
    <n v="35640"/>
    <n v="34850"/>
    <n v="208"/>
    <x v="3"/>
    <x v="4"/>
    <n v="4234"/>
    <n v="0.11879910213243547"/>
  </r>
  <r>
    <s v="P248"/>
    <x v="3"/>
    <x v="10"/>
    <s v="February"/>
    <s v="2025"/>
    <x v="2"/>
    <s v="Check Out Our Latest Story On Facebook!"/>
    <n v="886"/>
    <n v="126"/>
    <n v="153"/>
    <n v="4430"/>
    <n v="4037"/>
    <n v="212"/>
    <x v="4"/>
    <x v="4"/>
    <n v="1165"/>
    <n v="0.26297968397291194"/>
  </r>
  <r>
    <s v="P249"/>
    <x v="0"/>
    <x v="155"/>
    <s v="July"/>
    <s v="2024"/>
    <x v="4"/>
    <s v="Check Out Our Latest Image On Twitter!"/>
    <n v="827"/>
    <n v="77"/>
    <n v="402"/>
    <n v="14886"/>
    <n v="14129"/>
    <n v="254"/>
    <x v="4"/>
    <x v="1"/>
    <n v="1306"/>
    <n v="8.7733440816874911E-2"/>
  </r>
  <r>
    <s v="P250"/>
    <x v="3"/>
    <x v="56"/>
    <s v="June"/>
    <s v="2024"/>
    <x v="0"/>
    <s v="Check Out Our Latest Reel On Facebook!"/>
    <n v="3813"/>
    <n v="935"/>
    <n v="274"/>
    <n v="68634"/>
    <n v="68488"/>
    <n v="251"/>
    <x v="0"/>
    <x v="4"/>
    <n v="5022"/>
    <n v="7.3170731707317069E-2"/>
  </r>
  <r>
    <s v="P251"/>
    <x v="2"/>
    <x v="172"/>
    <s v="March"/>
    <s v="2025"/>
    <x v="3"/>
    <s v="Check Out Our Latest Carousel On Instagram!"/>
    <n v="1377"/>
    <n v="796"/>
    <n v="387"/>
    <n v="22032"/>
    <n v="21869"/>
    <n v="189"/>
    <x v="0"/>
    <x v="4"/>
    <n v="2560"/>
    <n v="0.11619462599854757"/>
  </r>
  <r>
    <s v="P252"/>
    <x v="3"/>
    <x v="131"/>
    <s v="April"/>
    <s v="2025"/>
    <x v="3"/>
    <s v="Check Out Our Latest Carousel On Facebook!"/>
    <n v="2089"/>
    <n v="476"/>
    <n v="69"/>
    <n v="16712"/>
    <n v="16309"/>
    <n v="64"/>
    <x v="0"/>
    <x v="2"/>
    <n v="2634"/>
    <n v="0.15761129727142173"/>
  </r>
  <r>
    <s v="P253"/>
    <x v="0"/>
    <x v="173"/>
    <s v="August"/>
    <s v="2024"/>
    <x v="0"/>
    <s v="Check Out Our Latest Reel On Twitter!"/>
    <n v="3791"/>
    <n v="593"/>
    <n v="228"/>
    <n v="53074"/>
    <n v="52613"/>
    <n v="205"/>
    <x v="4"/>
    <x v="4"/>
    <n v="4612"/>
    <n v="8.6897539284772202E-2"/>
  </r>
  <r>
    <s v="P254"/>
    <x v="0"/>
    <x v="174"/>
    <s v="January"/>
    <s v="2025"/>
    <x v="4"/>
    <s v="Check Out Our Latest Image On Twitter!"/>
    <n v="2692"/>
    <n v="115"/>
    <n v="64"/>
    <n v="21536"/>
    <n v="21120"/>
    <n v="224"/>
    <x v="0"/>
    <x v="1"/>
    <n v="2871"/>
    <n v="0.13331166419019316"/>
  </r>
  <r>
    <s v="P255"/>
    <x v="3"/>
    <x v="1"/>
    <s v="April"/>
    <s v="2025"/>
    <x v="2"/>
    <s v="Check Out Our Latest Story On Facebook!"/>
    <n v="3767"/>
    <n v="514"/>
    <n v="238"/>
    <n v="37670"/>
    <n v="36807"/>
    <n v="226"/>
    <x v="0"/>
    <x v="3"/>
    <n v="4519"/>
    <n v="0.11996283514733209"/>
  </r>
  <r>
    <s v="P256"/>
    <x v="1"/>
    <x v="89"/>
    <s v="September"/>
    <s v="2024"/>
    <x v="3"/>
    <s v="Check Out Our Latest Carousel On Youtube!"/>
    <n v="2143"/>
    <n v="12"/>
    <n v="204"/>
    <n v="40717"/>
    <n v="40125"/>
    <n v="248"/>
    <x v="4"/>
    <x v="1"/>
    <n v="2359"/>
    <n v="5.7936488444630008E-2"/>
  </r>
  <r>
    <s v="P257"/>
    <x v="3"/>
    <x v="106"/>
    <s v="April"/>
    <s v="2025"/>
    <x v="4"/>
    <s v="Check Out Our Latest Image On Facebook!"/>
    <n v="3090"/>
    <n v="697"/>
    <n v="164"/>
    <n v="49440"/>
    <n v="48524"/>
    <n v="25"/>
    <x v="4"/>
    <x v="1"/>
    <n v="3951"/>
    <n v="7.9915048543689318E-2"/>
  </r>
  <r>
    <s v="P257"/>
    <x v="3"/>
    <x v="106"/>
    <s v="April"/>
    <s v="2025"/>
    <x v="4"/>
    <s v="Check Out Our Latest Image On Facebook!"/>
    <n v="3090"/>
    <n v="697"/>
    <n v="164"/>
    <n v="49440"/>
    <n v="48524"/>
    <n v="25"/>
    <x v="4"/>
    <x v="1"/>
    <n v="3951"/>
    <n v="7.9915048543689318E-2"/>
  </r>
  <r>
    <s v="P257"/>
    <x v="3"/>
    <x v="106"/>
    <s v="April"/>
    <s v="2025"/>
    <x v="4"/>
    <s v="Check Out Our Latest Image On Facebook!"/>
    <n v="3090"/>
    <n v="697"/>
    <n v="164"/>
    <n v="49440"/>
    <n v="48524"/>
    <n v="25"/>
    <x v="3"/>
    <x v="1"/>
    <n v="3951"/>
    <n v="7.9915048543689318E-2"/>
  </r>
  <r>
    <s v="P258"/>
    <x v="2"/>
    <x v="175"/>
    <s v="August"/>
    <s v="2024"/>
    <x v="2"/>
    <s v="Check Out Our Latest Story On Instagram!"/>
    <n v="3601"/>
    <n v="695"/>
    <n v="75"/>
    <n v="21606"/>
    <n v="21454"/>
    <n v="172"/>
    <x v="4"/>
    <x v="1"/>
    <n v="4371"/>
    <n v="0.2023049153013052"/>
  </r>
  <r>
    <s v="P259"/>
    <x v="3"/>
    <x v="88"/>
    <s v="February"/>
    <s v="2025"/>
    <x v="1"/>
    <s v="Check Out Our Latest Text On Facebook!"/>
    <n v="562"/>
    <n v="158"/>
    <n v="149"/>
    <n v="3372"/>
    <n v="2940"/>
    <n v="93"/>
    <x v="2"/>
    <x v="0"/>
    <n v="869"/>
    <n v="0.25771055753262156"/>
  </r>
  <r>
    <s v="P260"/>
    <x v="2"/>
    <x v="176"/>
    <s v="February"/>
    <s v="2025"/>
    <x v="2"/>
    <s v="Check Out Our Latest Story On Instagram!"/>
    <n v="4332"/>
    <n v="771"/>
    <n v="219"/>
    <n v="60648"/>
    <n v="60397"/>
    <n v="10"/>
    <x v="2"/>
    <x v="2"/>
    <n v="5322"/>
    <n v="8.7752275425405618E-2"/>
  </r>
  <r>
    <s v="P260"/>
    <x v="2"/>
    <x v="176"/>
    <s v="February"/>
    <s v="2025"/>
    <x v="2"/>
    <s v="Check Out Our Latest Story On Instagram!"/>
    <n v="4332"/>
    <n v="771"/>
    <n v="219"/>
    <n v="60648"/>
    <n v="60397"/>
    <n v="10"/>
    <x v="4"/>
    <x v="2"/>
    <n v="5322"/>
    <n v="8.7752275425405618E-2"/>
  </r>
  <r>
    <s v="P260"/>
    <x v="2"/>
    <x v="176"/>
    <s v="February"/>
    <s v="2025"/>
    <x v="2"/>
    <s v="Check Out Our Latest Story On Instagram!"/>
    <n v="4332"/>
    <n v="771"/>
    <n v="219"/>
    <n v="60648"/>
    <n v="60397"/>
    <n v="10"/>
    <x v="3"/>
    <x v="2"/>
    <n v="5322"/>
    <n v="8.7752275425405618E-2"/>
  </r>
  <r>
    <s v="P261"/>
    <x v="2"/>
    <x v="177"/>
    <s v="October"/>
    <s v="2024"/>
    <x v="4"/>
    <s v="Check Out Our Latest Image On Instagram!"/>
    <n v="4853"/>
    <n v="837"/>
    <n v="340"/>
    <n v="72795"/>
    <n v="72237"/>
    <n v="170"/>
    <x v="4"/>
    <x v="0"/>
    <n v="6030"/>
    <n v="8.2835359571399134E-2"/>
  </r>
  <r>
    <s v="P262"/>
    <x v="1"/>
    <x v="166"/>
    <s v="January"/>
    <s v="2025"/>
    <x v="4"/>
    <s v="Check Out Our Latest Image On Youtube!"/>
    <n v="1206"/>
    <n v="238"/>
    <n v="36"/>
    <n v="9648"/>
    <n v="9417"/>
    <n v="237"/>
    <x v="2"/>
    <x v="4"/>
    <n v="1480"/>
    <n v="0.15339966832504145"/>
  </r>
  <r>
    <s v="P263"/>
    <x v="2"/>
    <x v="178"/>
    <s v="August"/>
    <s v="2024"/>
    <x v="0"/>
    <s v="Check Out Our Latest Reel On Instagram!"/>
    <n v="2603"/>
    <n v="690"/>
    <n v="205"/>
    <n v="13015"/>
    <n v="12130"/>
    <n v="20"/>
    <x v="0"/>
    <x v="1"/>
    <n v="3498"/>
    <n v="0.26876680752977333"/>
  </r>
  <r>
    <s v="P264"/>
    <x v="0"/>
    <x v="179"/>
    <s v="January"/>
    <s v="2025"/>
    <x v="4"/>
    <s v="Check Out Our Latest Image On Twitter!"/>
    <n v="59"/>
    <n v="163"/>
    <n v="93"/>
    <n v="590"/>
    <n v="475"/>
    <n v="293"/>
    <x v="2"/>
    <x v="1"/>
    <n v="315"/>
    <n v="0.53389830508474578"/>
  </r>
  <r>
    <s v="P265"/>
    <x v="0"/>
    <x v="180"/>
    <s v="February"/>
    <s v="2025"/>
    <x v="3"/>
    <s v="Check Out Our Latest Carousel On Twitter!"/>
    <n v="1877"/>
    <n v="745"/>
    <n v="225"/>
    <n v="11262"/>
    <n v="10967"/>
    <n v="41"/>
    <x v="4"/>
    <x v="3"/>
    <n v="2847"/>
    <n v="0.25279701651571657"/>
  </r>
  <r>
    <s v="P266"/>
    <x v="3"/>
    <x v="38"/>
    <s v="November"/>
    <s v="2024"/>
    <x v="2"/>
    <s v="Check Out Our Latest Story On Facebook!"/>
    <n v="4182"/>
    <n v="640"/>
    <n v="240"/>
    <n v="50184"/>
    <n v="49351"/>
    <n v="10"/>
    <x v="2"/>
    <x v="2"/>
    <n v="5062"/>
    <n v="0.10086880280567512"/>
  </r>
  <r>
    <s v="P267"/>
    <x v="0"/>
    <x v="143"/>
    <s v="October"/>
    <s v="2024"/>
    <x v="0"/>
    <s v="Check Out Our Latest Reel On Twitter!"/>
    <n v="4187"/>
    <n v="66"/>
    <n v="31"/>
    <n v="66992"/>
    <n v="66614"/>
    <n v="62"/>
    <x v="0"/>
    <x v="4"/>
    <n v="4284"/>
    <n v="6.3947934081681396E-2"/>
  </r>
  <r>
    <s v="P268"/>
    <x v="2"/>
    <x v="181"/>
    <s v="April"/>
    <s v="2025"/>
    <x v="0"/>
    <s v="Check Out Our Latest Reel On Instagram!"/>
    <n v="4579"/>
    <n v="125"/>
    <n v="300"/>
    <n v="59527"/>
    <n v="59400"/>
    <n v="269"/>
    <x v="4"/>
    <x v="0"/>
    <n v="5004"/>
    <n v="8.4062694239588759E-2"/>
  </r>
  <r>
    <s v="P269"/>
    <x v="2"/>
    <x v="182"/>
    <s v="November"/>
    <s v="2024"/>
    <x v="5"/>
    <s v="Check Out Our Latest Video On Instagram!"/>
    <n v="4561"/>
    <n v="51"/>
    <n v="441"/>
    <n v="22805"/>
    <n v="21890"/>
    <n v="45"/>
    <x v="2"/>
    <x v="1"/>
    <n v="5053"/>
    <n v="0.22157421618066214"/>
  </r>
  <r>
    <s v="P270"/>
    <x v="1"/>
    <x v="150"/>
    <s v="January"/>
    <s v="2025"/>
    <x v="0"/>
    <s v="Check Out Our Latest Reel On Youtube!"/>
    <n v="3774"/>
    <n v="239"/>
    <n v="39"/>
    <n v="60384"/>
    <n v="59490"/>
    <n v="241"/>
    <x v="2"/>
    <x v="2"/>
    <n v="4052"/>
    <n v="6.7103868574456813E-2"/>
  </r>
  <r>
    <s v="P271"/>
    <x v="2"/>
    <x v="183"/>
    <s v="October"/>
    <s v="2024"/>
    <x v="5"/>
    <s v="Check Out Our Latest Video On Instagram!"/>
    <n v="3575"/>
    <n v="749"/>
    <n v="111"/>
    <n v="21450"/>
    <n v="20785"/>
    <n v="195"/>
    <x v="4"/>
    <x v="1"/>
    <n v="4435"/>
    <n v="0.20675990675990677"/>
  </r>
  <r>
    <s v="P272"/>
    <x v="2"/>
    <x v="172"/>
    <s v="March"/>
    <s v="2025"/>
    <x v="1"/>
    <s v="Check Out Our Latest Text On Instagram!"/>
    <n v="4941"/>
    <n v="414"/>
    <n v="266"/>
    <n v="39528"/>
    <n v="39154"/>
    <n v="217"/>
    <x v="2"/>
    <x v="2"/>
    <n v="5621"/>
    <n v="0.14220299534507186"/>
  </r>
  <r>
    <s v="P273"/>
    <x v="1"/>
    <x v="184"/>
    <s v="October"/>
    <s v="2024"/>
    <x v="2"/>
    <s v="Check Out Our Latest Story On Youtube!"/>
    <n v="3641"/>
    <n v="226"/>
    <n v="46"/>
    <n v="40051"/>
    <n v="39319"/>
    <n v="296"/>
    <x v="4"/>
    <x v="3"/>
    <n v="3913"/>
    <n v="9.7700431949264685E-2"/>
  </r>
  <r>
    <s v="P274"/>
    <x v="0"/>
    <x v="120"/>
    <s v="January"/>
    <s v="2025"/>
    <x v="3"/>
    <s v="Check Out Our Latest Carousel On Twitter!"/>
    <n v="3535"/>
    <n v="494"/>
    <n v="152"/>
    <n v="53025"/>
    <n v="52791"/>
    <n v="44"/>
    <x v="2"/>
    <x v="3"/>
    <n v="4181"/>
    <n v="7.8849599245638849E-2"/>
  </r>
  <r>
    <s v="P275"/>
    <x v="3"/>
    <x v="175"/>
    <s v="August"/>
    <s v="2024"/>
    <x v="0"/>
    <s v="Check Out Our Latest Reel On Facebook!"/>
    <n v="1741"/>
    <n v="831"/>
    <n v="345"/>
    <n v="17410"/>
    <n v="16844"/>
    <n v="58"/>
    <x v="4"/>
    <x v="2"/>
    <n v="2917"/>
    <n v="0.16754738655944859"/>
  </r>
  <r>
    <s v="P276"/>
    <x v="0"/>
    <x v="185"/>
    <s v="June"/>
    <s v="2024"/>
    <x v="3"/>
    <s v="Check Out Our Latest Carousel On Twitter!"/>
    <n v="1556"/>
    <n v="195"/>
    <n v="131"/>
    <n v="9336"/>
    <n v="8875"/>
    <n v="137"/>
    <x v="2"/>
    <x v="1"/>
    <n v="1882"/>
    <n v="0.2015852613538989"/>
  </r>
  <r>
    <s v="P277"/>
    <x v="3"/>
    <x v="106"/>
    <s v="April"/>
    <s v="2025"/>
    <x v="4"/>
    <s v="Check Out Our Latest Image On Facebook!"/>
    <n v="4236"/>
    <n v="711"/>
    <n v="298"/>
    <n v="21180"/>
    <n v="20516"/>
    <n v="238"/>
    <x v="0"/>
    <x v="0"/>
    <n v="5245"/>
    <n v="0.24763928234183191"/>
  </r>
  <r>
    <s v="P278"/>
    <x v="0"/>
    <x v="186"/>
    <s v="November"/>
    <s v="2024"/>
    <x v="1"/>
    <s v="Check Out Our Latest Text On Twitter!"/>
    <n v="4516"/>
    <n v="836"/>
    <n v="169"/>
    <n v="49676"/>
    <n v="49257"/>
    <n v="282"/>
    <x v="4"/>
    <x v="3"/>
    <n v="5521"/>
    <n v="0.11114018842096787"/>
  </r>
  <r>
    <s v="P279"/>
    <x v="1"/>
    <x v="66"/>
    <s v="September"/>
    <s v="2024"/>
    <x v="4"/>
    <s v="Check Out Our Latest Image On Youtube!"/>
    <n v="4905"/>
    <n v="845"/>
    <n v="129"/>
    <n v="98100"/>
    <n v="97772"/>
    <n v="279"/>
    <x v="2"/>
    <x v="1"/>
    <n v="5879"/>
    <n v="5.9928644240570844E-2"/>
  </r>
  <r>
    <s v="P280"/>
    <x v="1"/>
    <x v="54"/>
    <s v="October"/>
    <s v="2024"/>
    <x v="5"/>
    <s v="Check Out Our Latest Video On Youtube!"/>
    <n v="4275"/>
    <n v="680"/>
    <n v="385"/>
    <n v="64125"/>
    <n v="63650"/>
    <n v="104"/>
    <x v="4"/>
    <x v="3"/>
    <n v="5340"/>
    <n v="8.3274853801169585E-2"/>
  </r>
  <r>
    <s v="P280"/>
    <x v="1"/>
    <x v="54"/>
    <s v="October"/>
    <s v="2024"/>
    <x v="5"/>
    <s v="Check Out Our Latest Video On Youtube!"/>
    <n v="4275"/>
    <n v="680"/>
    <n v="385"/>
    <n v="64125"/>
    <n v="63650"/>
    <n v="104"/>
    <x v="2"/>
    <x v="3"/>
    <n v="5340"/>
    <n v="8.3274853801169585E-2"/>
  </r>
  <r>
    <s v="P280"/>
    <x v="1"/>
    <x v="54"/>
    <s v="October"/>
    <s v="2024"/>
    <x v="5"/>
    <s v="Check Out Our Latest Video On Youtube!"/>
    <n v="4275"/>
    <n v="680"/>
    <n v="385"/>
    <n v="64125"/>
    <n v="63650"/>
    <n v="104"/>
    <x v="1"/>
    <x v="3"/>
    <n v="5340"/>
    <n v="8.3274853801169585E-2"/>
  </r>
  <r>
    <s v="P281"/>
    <x v="1"/>
    <x v="187"/>
    <s v="March"/>
    <s v="2025"/>
    <x v="4"/>
    <s v="Check Out Our Latest Image On Youtube!"/>
    <n v="3166"/>
    <n v="90"/>
    <n v="341"/>
    <n v="56988"/>
    <n v="56125"/>
    <n v="135"/>
    <x v="4"/>
    <x v="1"/>
    <n v="3597"/>
    <n v="6.3118551273952411E-2"/>
  </r>
  <r>
    <s v="P282"/>
    <x v="2"/>
    <x v="188"/>
    <s v="October"/>
    <s v="2024"/>
    <x v="5"/>
    <s v="Check Out Our Latest Video On Instagram!"/>
    <n v="1488"/>
    <n v="417"/>
    <n v="168"/>
    <n v="19344"/>
    <n v="18395"/>
    <n v="30"/>
    <x v="0"/>
    <x v="2"/>
    <n v="2073"/>
    <n v="0.1071650124069479"/>
  </r>
  <r>
    <s v="P283"/>
    <x v="0"/>
    <x v="189"/>
    <s v="May"/>
    <s v="2025"/>
    <x v="0"/>
    <s v="Check Out Our Latest Reel On Twitter!"/>
    <n v="3367"/>
    <n v="302"/>
    <n v="57"/>
    <n v="63973"/>
    <n v="63789"/>
    <n v="157"/>
    <x v="0"/>
    <x v="1"/>
    <n v="3726"/>
    <n v="5.8243321401216137E-2"/>
  </r>
  <r>
    <s v="P284"/>
    <x v="0"/>
    <x v="26"/>
    <s v="September"/>
    <s v="2024"/>
    <x v="1"/>
    <s v="Check Out Our Latest Text On Twitter!"/>
    <n v="571"/>
    <n v="190"/>
    <n v="352"/>
    <n v="9707"/>
    <n v="9418"/>
    <n v="231"/>
    <x v="2"/>
    <x v="3"/>
    <n v="1113"/>
    <n v="0.11465952405480581"/>
  </r>
  <r>
    <s v="P285"/>
    <x v="1"/>
    <x v="155"/>
    <s v="July"/>
    <s v="2024"/>
    <x v="1"/>
    <s v="Check Out Our Latest Text On Youtube!"/>
    <n v="4021"/>
    <n v="794"/>
    <n v="77"/>
    <n v="36189"/>
    <n v="35505"/>
    <n v="174"/>
    <x v="4"/>
    <x v="4"/>
    <n v="4892"/>
    <n v="0.13517919809886983"/>
  </r>
  <r>
    <s v="P286"/>
    <x v="1"/>
    <x v="190"/>
    <s v="September"/>
    <s v="2024"/>
    <x v="5"/>
    <s v="Check Out Our Latest Video On Youtube!"/>
    <n v="3389"/>
    <n v="344"/>
    <n v="229"/>
    <n v="20334"/>
    <n v="19443"/>
    <n v="228"/>
    <x v="0"/>
    <x v="2"/>
    <n v="3962"/>
    <n v="0.19484607062063539"/>
  </r>
  <r>
    <s v="P287"/>
    <x v="2"/>
    <x v="146"/>
    <s v="August"/>
    <s v="2024"/>
    <x v="0"/>
    <s v="Check Out Our Latest Reel On Instagram!"/>
    <n v="1164"/>
    <n v="616"/>
    <n v="324"/>
    <n v="6984"/>
    <n v="6636"/>
    <n v="82"/>
    <x v="4"/>
    <x v="0"/>
    <n v="2104"/>
    <n v="0.30126002290950743"/>
  </r>
  <r>
    <s v="P288"/>
    <x v="1"/>
    <x v="191"/>
    <s v="April"/>
    <s v="2025"/>
    <x v="3"/>
    <s v="Check Out Our Latest Carousel On Youtube!"/>
    <n v="4780"/>
    <n v="691"/>
    <n v="380"/>
    <n v="86040"/>
    <n v="85743"/>
    <n v="262"/>
    <x v="0"/>
    <x v="2"/>
    <n v="5851"/>
    <n v="6.800325430032543E-2"/>
  </r>
  <r>
    <s v="P289"/>
    <x v="3"/>
    <x v="111"/>
    <s v="November"/>
    <s v="2024"/>
    <x v="3"/>
    <s v="Check Out Our Latest Carousel On Facebook!"/>
    <n v="2751"/>
    <n v="33"/>
    <n v="430"/>
    <n v="44016"/>
    <n v="43415"/>
    <n v="129"/>
    <x v="0"/>
    <x v="4"/>
    <n v="3214"/>
    <n v="7.3018902217375503E-2"/>
  </r>
  <r>
    <s v="P290"/>
    <x v="2"/>
    <x v="192"/>
    <s v="December"/>
    <s v="2024"/>
    <x v="3"/>
    <s v="Check Out Our Latest Carousel On Instagram!"/>
    <n v="2107"/>
    <n v="550"/>
    <n v="349"/>
    <n v="35819"/>
    <n v="35340"/>
    <n v="191"/>
    <x v="4"/>
    <x v="3"/>
    <n v="3006"/>
    <n v="8.3921940869371006E-2"/>
  </r>
  <r>
    <s v="P291"/>
    <x v="3"/>
    <x v="22"/>
    <s v="November"/>
    <s v="2024"/>
    <x v="5"/>
    <s v="Check Out Our Latest Video On Facebook!"/>
    <n v="4663"/>
    <n v="145"/>
    <n v="225"/>
    <n v="69945"/>
    <n v="69596"/>
    <n v="35"/>
    <x v="4"/>
    <x v="3"/>
    <n v="5033"/>
    <n v="7.1956537279290869E-2"/>
  </r>
  <r>
    <s v="P292"/>
    <x v="3"/>
    <x v="193"/>
    <s v="November"/>
    <s v="2024"/>
    <x v="1"/>
    <s v="Check Out Our Latest Text On Facebook!"/>
    <n v="880"/>
    <n v="297"/>
    <n v="345"/>
    <n v="12320"/>
    <n v="11978"/>
    <n v="238"/>
    <x v="2"/>
    <x v="4"/>
    <n v="1522"/>
    <n v="0.12353896103896105"/>
  </r>
  <r>
    <s v="P292"/>
    <x v="3"/>
    <x v="193"/>
    <s v="November"/>
    <s v="2024"/>
    <x v="1"/>
    <s v="Check Out Our Latest Text On Facebook!"/>
    <n v="880"/>
    <n v="297"/>
    <n v="345"/>
    <n v="12320"/>
    <n v="11978"/>
    <n v="238"/>
    <x v="1"/>
    <x v="4"/>
    <n v="1522"/>
    <n v="0.12353896103896105"/>
  </r>
  <r>
    <s v="P293"/>
    <x v="3"/>
    <x v="194"/>
    <s v="May"/>
    <s v="2025"/>
    <x v="1"/>
    <s v="Check Out Our Latest Text On Facebook!"/>
    <n v="2634"/>
    <n v="726"/>
    <n v="241"/>
    <n v="28974"/>
    <n v="28102"/>
    <n v="277"/>
    <x v="4"/>
    <x v="0"/>
    <n v="3601"/>
    <n v="0.12428384068475185"/>
  </r>
  <r>
    <s v="P294"/>
    <x v="3"/>
    <x v="195"/>
    <s v="June"/>
    <s v="2024"/>
    <x v="3"/>
    <s v="Check Out Our Latest Carousel On Facebook!"/>
    <n v="4731"/>
    <n v="173"/>
    <n v="276"/>
    <n v="28386"/>
    <n v="28185"/>
    <n v="89"/>
    <x v="4"/>
    <x v="2"/>
    <n v="5180"/>
    <n v="0.18248432325794406"/>
  </r>
  <r>
    <s v="P295"/>
    <x v="0"/>
    <x v="157"/>
    <s v="May"/>
    <s v="2025"/>
    <x v="4"/>
    <s v="Check Out Our Latest Image On Twitter!"/>
    <n v="1952"/>
    <n v="344"/>
    <n v="287"/>
    <n v="15616"/>
    <n v="15403"/>
    <n v="235"/>
    <x v="0"/>
    <x v="1"/>
    <n v="2583"/>
    <n v="0.16540727459016394"/>
  </r>
  <r>
    <s v="P295"/>
    <x v="0"/>
    <x v="157"/>
    <s v="May"/>
    <s v="2025"/>
    <x v="4"/>
    <s v="Check Out Our Latest Image On Twitter!"/>
    <n v="1952"/>
    <n v="344"/>
    <n v="287"/>
    <n v="15616"/>
    <n v="15403"/>
    <n v="235"/>
    <x v="2"/>
    <x v="1"/>
    <n v="2583"/>
    <n v="0.16540727459016394"/>
  </r>
  <r>
    <s v="P295"/>
    <x v="0"/>
    <x v="157"/>
    <s v="May"/>
    <s v="2025"/>
    <x v="4"/>
    <s v="Check Out Our Latest Image On Twitter!"/>
    <n v="1952"/>
    <n v="344"/>
    <n v="287"/>
    <n v="15616"/>
    <n v="15403"/>
    <n v="235"/>
    <x v="1"/>
    <x v="1"/>
    <n v="2583"/>
    <n v="0.16540727459016394"/>
  </r>
  <r>
    <s v="P296"/>
    <x v="0"/>
    <x v="196"/>
    <s v="February"/>
    <s v="2025"/>
    <x v="5"/>
    <s v="Check Out Our Latest Video On Twitter!"/>
    <n v="3440"/>
    <n v="13"/>
    <n v="20"/>
    <n v="58480"/>
    <n v="58146"/>
    <n v="210"/>
    <x v="2"/>
    <x v="3"/>
    <n v="3473"/>
    <n v="5.9387824897400819E-2"/>
  </r>
  <r>
    <s v="P296"/>
    <x v="0"/>
    <x v="196"/>
    <s v="February"/>
    <s v="2025"/>
    <x v="5"/>
    <s v="Check Out Our Latest Video On Twitter!"/>
    <n v="3440"/>
    <n v="13"/>
    <n v="20"/>
    <n v="58480"/>
    <n v="58146"/>
    <n v="210"/>
    <x v="5"/>
    <x v="3"/>
    <n v="3473"/>
    <n v="5.9387824897400819E-2"/>
  </r>
  <r>
    <s v="P297"/>
    <x v="0"/>
    <x v="197"/>
    <s v="December"/>
    <s v="2024"/>
    <x v="1"/>
    <s v="Check Out Our Latest Text On Twitter!"/>
    <n v="2166"/>
    <n v="354"/>
    <n v="117"/>
    <n v="10830"/>
    <n v="10245"/>
    <n v="24"/>
    <x v="4"/>
    <x v="3"/>
    <n v="2637"/>
    <n v="0.24349030470914126"/>
  </r>
  <r>
    <s v="P298"/>
    <x v="3"/>
    <x v="14"/>
    <s v="October"/>
    <s v="2024"/>
    <x v="4"/>
    <s v="Check Out Our Latest Image On Facebook!"/>
    <n v="4303"/>
    <n v="451"/>
    <n v="286"/>
    <n v="86060"/>
    <n v="85823"/>
    <n v="14"/>
    <x v="2"/>
    <x v="2"/>
    <n v="5040"/>
    <n v="5.8563792702765516E-2"/>
  </r>
  <r>
    <s v="P299"/>
    <x v="3"/>
    <x v="15"/>
    <s v="August"/>
    <s v="2024"/>
    <x v="4"/>
    <s v="Check Out Our Latest Image On Facebook!"/>
    <n v="2581"/>
    <n v="517"/>
    <n v="117"/>
    <n v="23229"/>
    <n v="22331"/>
    <n v="70"/>
    <x v="0"/>
    <x v="2"/>
    <n v="3215"/>
    <n v="0.13840458048129492"/>
  </r>
  <r>
    <s v="P300"/>
    <x v="0"/>
    <x v="115"/>
    <s v="August"/>
    <s v="2024"/>
    <x v="3"/>
    <s v="Check Out Our Latest Carousel On Twitter!"/>
    <n v="4494"/>
    <n v="717"/>
    <n v="45"/>
    <n v="62916"/>
    <n v="62688"/>
    <n v="191"/>
    <x v="2"/>
    <x v="0"/>
    <n v="5256"/>
    <n v="8.3539958039290485E-2"/>
  </r>
  <r>
    <s v="P300"/>
    <x v="0"/>
    <x v="115"/>
    <s v="August"/>
    <s v="2024"/>
    <x v="3"/>
    <s v="Check Out Our Latest Carousel On Twitter!"/>
    <n v="4494"/>
    <n v="717"/>
    <n v="45"/>
    <n v="62916"/>
    <n v="62688"/>
    <n v="191"/>
    <x v="4"/>
    <x v="0"/>
    <n v="5256"/>
    <n v="8.3539958039290485E-2"/>
  </r>
  <r>
    <s v="P300"/>
    <x v="0"/>
    <x v="115"/>
    <s v="August"/>
    <s v="2024"/>
    <x v="3"/>
    <s v="Check Out Our Latest Carousel On Twitter!"/>
    <n v="4494"/>
    <n v="717"/>
    <n v="45"/>
    <n v="62916"/>
    <n v="62688"/>
    <n v="191"/>
    <x v="3"/>
    <x v="0"/>
    <n v="5256"/>
    <n v="8.3539958039290485E-2"/>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
  <r>
    <s v="2024-06-03"/>
    <x v="0"/>
    <x v="0"/>
    <x v="0"/>
    <x v="0"/>
    <n v="1312"/>
    <n v="310"/>
    <n v="42654"/>
    <n v="4.9800000000000004"/>
    <n v="9566"/>
    <n v="0"/>
    <n v="0.13715241480242527"/>
    <x v="0"/>
  </r>
  <r>
    <s v="2024-06-10"/>
    <x v="1"/>
    <x v="0"/>
    <x v="0"/>
    <x v="0"/>
    <n v="1697"/>
    <n v="414"/>
    <n v="316555"/>
    <n v="2.37"/>
    <n v="7924"/>
    <n v="2.3491348994232664"/>
    <n v="0.21415951539626452"/>
    <x v="1"/>
  </r>
  <r>
    <s v="2024-06-17"/>
    <x v="2"/>
    <x v="0"/>
    <x v="0"/>
    <x v="0"/>
    <n v="1753"/>
    <n v="371"/>
    <n v="169496"/>
    <n v="8.11"/>
    <n v="46670"/>
    <n v="0.40530081660374973"/>
    <n v="3.7561602742661238E-2"/>
    <x v="2"/>
  </r>
  <r>
    <s v="2024-06-24"/>
    <x v="3"/>
    <x v="0"/>
    <x v="0"/>
    <x v="0"/>
    <n v="1779"/>
    <n v="109"/>
    <n v="26295"/>
    <n v="9.1199999999999992"/>
    <n v="30635"/>
    <n v="0.8153584745362723"/>
    <n v="5.8070834013383386E-2"/>
    <x v="3"/>
  </r>
  <r>
    <s v="2024-07-01"/>
    <x v="4"/>
    <x v="1"/>
    <x v="0"/>
    <x v="0"/>
    <n v="505"/>
    <n v="441"/>
    <n v="220020"/>
    <n v="4.4800000000000004"/>
    <n v="42307"/>
    <n v="6.3510173036698996"/>
    <n v="1.1936558961873922E-2"/>
    <x v="4"/>
  </r>
  <r>
    <s v="2024-07-08"/>
    <x v="5"/>
    <x v="1"/>
    <x v="0"/>
    <x v="0"/>
    <n v="350"/>
    <n v="41"/>
    <n v="251694"/>
    <n v="1.91"/>
    <n v="38610"/>
    <n v="2.9088264703208796E-2"/>
    <n v="9.0650090650090647E-3"/>
    <x v="5"/>
  </r>
  <r>
    <s v="2024-07-15"/>
    <x v="6"/>
    <x v="1"/>
    <x v="0"/>
    <x v="0"/>
    <n v="170"/>
    <n v="334"/>
    <n v="334626"/>
    <n v="6.44"/>
    <n v="43420"/>
    <n v="0.12276812319721568"/>
    <n v="3.9152464302164899E-3"/>
    <x v="6"/>
  </r>
  <r>
    <s v="2024-07-22"/>
    <x v="7"/>
    <x v="1"/>
    <x v="0"/>
    <x v="0"/>
    <n v="1391"/>
    <n v="430"/>
    <n v="295032"/>
    <n v="7.86"/>
    <n v="26067"/>
    <n v="-4.9009939454794309E-2"/>
    <n v="5.3362488970729274E-2"/>
    <x v="7"/>
  </r>
  <r>
    <s v="2024-07-29"/>
    <x v="8"/>
    <x v="1"/>
    <x v="0"/>
    <x v="0"/>
    <n v="160"/>
    <n v="478"/>
    <n v="435034"/>
    <n v="7.73"/>
    <n v="4839"/>
    <n v="0.32572737872501967"/>
    <n v="3.3064682785699524E-2"/>
    <x v="8"/>
  </r>
  <r>
    <s v="2024-08-05"/>
    <x v="9"/>
    <x v="2"/>
    <x v="0"/>
    <x v="0"/>
    <n v="214"/>
    <n v="411"/>
    <n v="125034"/>
    <n v="6.11"/>
    <n v="26455"/>
    <n v="-7.309773488968678E-2"/>
    <n v="8.0892080892080893E-3"/>
    <x v="9"/>
  </r>
  <r>
    <s v="2024-08-12"/>
    <x v="10"/>
    <x v="2"/>
    <x v="0"/>
    <x v="0"/>
    <n v="1534"/>
    <n v="200"/>
    <n v="307612"/>
    <n v="6.01"/>
    <n v="37903"/>
    <n v="-0.15755714445670779"/>
    <n v="4.047173046988365E-2"/>
    <x v="10"/>
  </r>
  <r>
    <s v="2024-08-19"/>
    <x v="11"/>
    <x v="2"/>
    <x v="0"/>
    <x v="0"/>
    <n v="1078"/>
    <n v="20"/>
    <n v="183924"/>
    <n v="8.84"/>
    <n v="14203"/>
    <n v="0.43366318609156984"/>
    <n v="7.5899457861015276E-2"/>
    <x v="11"/>
  </r>
  <r>
    <s v="2024-08-26"/>
    <x v="12"/>
    <x v="2"/>
    <x v="0"/>
    <x v="0"/>
    <n v="248"/>
    <n v="211"/>
    <n v="379380"/>
    <n v="9.0399999999999991"/>
    <n v="26925"/>
    <n v="0.57523759813836151"/>
    <n v="9.2107706592386256E-3"/>
    <x v="12"/>
  </r>
  <r>
    <s v="2024-09-02"/>
    <x v="13"/>
    <x v="3"/>
    <x v="0"/>
    <x v="0"/>
    <n v="1520"/>
    <n v="475"/>
    <n v="496982"/>
    <n v="6.41"/>
    <n v="24384"/>
    <n v="9.7527544941747053E-3"/>
    <n v="6.2335958005249346E-2"/>
    <x v="13"/>
  </r>
  <r>
    <s v="2024-09-09"/>
    <x v="14"/>
    <x v="3"/>
    <x v="0"/>
    <x v="0"/>
    <n v="1842"/>
    <n v="414"/>
    <n v="307524"/>
    <n v="1.76"/>
    <n v="40478"/>
    <n v="0.21026918479944948"/>
    <n v="4.5506200899253918E-2"/>
    <x v="14"/>
  </r>
  <r>
    <s v="2024-09-16"/>
    <x v="15"/>
    <x v="3"/>
    <x v="0"/>
    <x v="0"/>
    <n v="443"/>
    <n v="345"/>
    <n v="474162"/>
    <n v="9.1999999999999993"/>
    <n v="47462"/>
    <n v="0.46435400163889645"/>
    <n v="9.3337828157262649E-3"/>
    <x v="15"/>
  </r>
  <r>
    <s v="2024-09-23"/>
    <x v="16"/>
    <x v="3"/>
    <x v="0"/>
    <x v="0"/>
    <n v="198"/>
    <n v="217"/>
    <n v="239753"/>
    <n v="7.36"/>
    <n v="11901"/>
    <n v="2.0668041724136478E-2"/>
    <n v="1.6637257373329974E-2"/>
    <x v="16"/>
  </r>
  <r>
    <s v="2024-09-30"/>
    <x v="17"/>
    <x v="3"/>
    <x v="0"/>
    <x v="0"/>
    <n v="250"/>
    <n v="429"/>
    <n v="453423"/>
    <n v="1.77"/>
    <n v="2315"/>
    <n v="-7.924822629956663E-3"/>
    <n v="0.10799136069114471"/>
    <x v="17"/>
  </r>
  <r>
    <s v="2024-10-07"/>
    <x v="18"/>
    <x v="4"/>
    <x v="0"/>
    <x v="0"/>
    <n v="1929"/>
    <n v="267"/>
    <n v="379363"/>
    <n v="1.75"/>
    <n v="43836"/>
    <n v="-3.9477485703195474E-2"/>
    <n v="4.4004927456884751E-2"/>
    <x v="18"/>
  </r>
  <r>
    <s v="2024-10-14"/>
    <x v="19"/>
    <x v="4"/>
    <x v="0"/>
    <x v="0"/>
    <n v="643"/>
    <n v="358"/>
    <n v="157599"/>
    <n v="3.88"/>
    <n v="7285"/>
    <n v="0.43810281972675247"/>
    <n v="8.8263555250514755E-2"/>
    <x v="19"/>
  </r>
  <r>
    <s v="2024-10-21"/>
    <x v="20"/>
    <x v="4"/>
    <x v="0"/>
    <x v="0"/>
    <n v="508"/>
    <n v="69"/>
    <n v="23492"/>
    <n v="3.16"/>
    <n v="42824"/>
    <n v="0.18083871090552606"/>
    <n v="1.1862507005417524E-2"/>
    <x v="20"/>
  </r>
  <r>
    <s v="2024-10-28"/>
    <x v="21"/>
    <x v="4"/>
    <x v="0"/>
    <x v="0"/>
    <n v="859"/>
    <n v="473"/>
    <n v="209987"/>
    <n v="4.46"/>
    <n v="30214"/>
    <n v="1.8687212668142346"/>
    <n v="2.843052889389025E-2"/>
    <x v="21"/>
  </r>
  <r>
    <s v="2024-11-04"/>
    <x v="22"/>
    <x v="5"/>
    <x v="0"/>
    <x v="0"/>
    <n v="947"/>
    <n v="407"/>
    <n v="319186"/>
    <n v="3.32"/>
    <n v="4996"/>
    <n v="0.18382090319876945"/>
    <n v="0.18955164131305044"/>
    <x v="22"/>
  </r>
  <r>
    <s v="2024-11-11"/>
    <x v="23"/>
    <x v="5"/>
    <x v="0"/>
    <x v="0"/>
    <n v="171"/>
    <n v="277"/>
    <n v="309483"/>
    <n v="8.6999999999999993"/>
    <n v="38452"/>
    <n v="0.16918035252172714"/>
    <n v="4.4471028815146153E-3"/>
    <x v="23"/>
  </r>
  <r>
    <s v="2024-11-18"/>
    <x v="24"/>
    <x v="5"/>
    <x v="0"/>
    <x v="0"/>
    <n v="513"/>
    <n v="441"/>
    <n v="338847"/>
    <n v="2.68"/>
    <n v="39997"/>
    <n v="-3.4250669665215859E-2"/>
    <n v="1.2825961947146036E-2"/>
    <x v="24"/>
  </r>
  <r>
    <s v="2024-11-25"/>
    <x v="25"/>
    <x v="5"/>
    <x v="0"/>
    <x v="0"/>
    <n v="1710"/>
    <n v="378"/>
    <n v="336661"/>
    <n v="6.2"/>
    <n v="28498"/>
    <n v="2.124852809675163E-2"/>
    <n v="6.0004210821812058E-2"/>
    <x v="25"/>
  </r>
  <r>
    <s v="2024-12-02"/>
    <x v="26"/>
    <x v="6"/>
    <x v="0"/>
    <x v="0"/>
    <n v="1902"/>
    <n v="196"/>
    <n v="470269"/>
    <n v="4.79"/>
    <n v="26103"/>
    <n v="0.39565022381564841"/>
    <n v="7.2865187909435691E-2"/>
    <x v="26"/>
  </r>
  <r>
    <s v="2024-12-09"/>
    <x v="27"/>
    <x v="6"/>
    <x v="0"/>
    <x v="0"/>
    <n v="1514"/>
    <n v="141"/>
    <n v="35842"/>
    <n v="7.47"/>
    <n v="18601"/>
    <n v="0.36277109484146308"/>
    <n v="8.1393473469168323E-2"/>
    <x v="27"/>
  </r>
  <r>
    <s v="2024-12-16"/>
    <x v="28"/>
    <x v="6"/>
    <x v="0"/>
    <x v="0"/>
    <n v="1623"/>
    <n v="246"/>
    <n v="415815"/>
    <n v="8.11"/>
    <n v="18656"/>
    <n v="3.8307014117515763"/>
    <n v="8.6996140651801029E-2"/>
    <x v="28"/>
  </r>
  <r>
    <s v="2024-12-23"/>
    <x v="29"/>
    <x v="6"/>
    <x v="0"/>
    <x v="0"/>
    <n v="1155"/>
    <n v="425"/>
    <n v="93347"/>
    <n v="2.02"/>
    <n v="47502"/>
    <n v="0.33115688467227011"/>
    <n v="2.4314765694076038E-2"/>
    <x v="29"/>
  </r>
  <r>
    <s v="2024-12-30"/>
    <x v="30"/>
    <x v="6"/>
    <x v="0"/>
    <x v="0"/>
    <n v="1980"/>
    <n v="204"/>
    <n v="379431"/>
    <n v="3.09"/>
    <n v="25140"/>
    <n v="0.78202834584935776"/>
    <n v="7.8758949880668255E-2"/>
    <x v="30"/>
  </r>
  <r>
    <s v="2025-01-06"/>
    <x v="31"/>
    <x v="7"/>
    <x v="1"/>
    <x v="0"/>
    <n v="816"/>
    <n v="196"/>
    <n v="95728"/>
    <n v="8.1999999999999993"/>
    <n v="17951"/>
    <n v="0.46806929323118035"/>
    <n v="4.5457077600133698E-2"/>
    <x v="31"/>
  </r>
  <r>
    <s v="2025-01-13"/>
    <x v="32"/>
    <x v="7"/>
    <x v="1"/>
    <x v="0"/>
    <n v="651"/>
    <n v="353"/>
    <n v="224699"/>
    <n v="5.61"/>
    <n v="45708"/>
    <n v="0.64766839378238339"/>
    <n v="1.4242583355211341E-2"/>
    <x v="32"/>
  </r>
  <r>
    <s v="2025-01-20"/>
    <x v="33"/>
    <x v="7"/>
    <x v="1"/>
    <x v="0"/>
    <n v="663"/>
    <n v="236"/>
    <n v="479490"/>
    <n v="4.51"/>
    <n v="23853"/>
    <n v="0.13262186302564766"/>
    <n v="2.7795245881021256E-2"/>
    <x v="33"/>
  </r>
  <r>
    <s v="2025-01-27"/>
    <x v="34"/>
    <x v="7"/>
    <x v="1"/>
    <x v="0"/>
    <n v="1249"/>
    <n v="351"/>
    <n v="321307"/>
    <n v="6.37"/>
    <n v="20560"/>
    <n v="8.905295209493419E-2"/>
    <n v="6.0749027237354085E-2"/>
    <x v="34"/>
  </r>
  <r>
    <s v="2025-02-03"/>
    <x v="35"/>
    <x v="8"/>
    <x v="1"/>
    <x v="0"/>
    <n v="1159"/>
    <n v="411"/>
    <n v="135987"/>
    <n v="8.6999999999999993"/>
    <n v="40323"/>
    <n v="0.27948348464241363"/>
    <n v="2.8742901073828833E-2"/>
    <x v="35"/>
  </r>
  <r>
    <s v="2025-02-10"/>
    <x v="36"/>
    <x v="8"/>
    <x v="1"/>
    <x v="0"/>
    <n v="1294"/>
    <n v="382"/>
    <n v="309914"/>
    <n v="8.0299999999999994"/>
    <n v="23489"/>
    <n v="0.5500525785553031"/>
    <n v="5.5089616416194816E-2"/>
    <x v="36"/>
  </r>
  <r>
    <s v="2025-02-17"/>
    <x v="37"/>
    <x v="8"/>
    <x v="1"/>
    <x v="0"/>
    <n v="1895"/>
    <n v="305"/>
    <n v="104967"/>
    <n v="3.85"/>
    <n v="31853"/>
    <n v="0.29427518601934727"/>
    <n v="5.9492041565943551E-2"/>
    <x v="37"/>
  </r>
  <r>
    <s v="2025-02-24"/>
    <x v="38"/>
    <x v="8"/>
    <x v="1"/>
    <x v="0"/>
    <n v="1884"/>
    <n v="177"/>
    <n v="230448"/>
    <n v="7.8"/>
    <n v="22713"/>
    <n v="1.5147617822744293"/>
    <n v="8.2948091401400081E-2"/>
    <x v="38"/>
  </r>
  <r>
    <s v="2025-03-03"/>
    <x v="39"/>
    <x v="9"/>
    <x v="1"/>
    <x v="0"/>
    <n v="345"/>
    <n v="464"/>
    <n v="366881"/>
    <n v="4.55"/>
    <n v="20553"/>
    <n v="0.74073109768798173"/>
    <n v="1.678587067581375E-2"/>
    <x v="39"/>
  </r>
  <r>
    <s v="2025-03-10"/>
    <x v="40"/>
    <x v="9"/>
    <x v="1"/>
    <x v="0"/>
    <n v="1098"/>
    <n v="190"/>
    <n v="340842"/>
    <n v="9.39"/>
    <n v="21539"/>
    <n v="-3.2435585380545737E-2"/>
    <n v="5.0977296996146525E-2"/>
    <x v="40"/>
  </r>
  <r>
    <s v="2025-03-17"/>
    <x v="41"/>
    <x v="9"/>
    <x v="1"/>
    <x v="0"/>
    <n v="1358"/>
    <n v="242"/>
    <n v="342129"/>
    <n v="4.9400000000000004"/>
    <n v="29116"/>
    <n v="0.26639909400836753"/>
    <n v="4.6641022118422859E-2"/>
    <x v="41"/>
  </r>
  <r>
    <s v="2025-03-24"/>
    <x v="42"/>
    <x v="9"/>
    <x v="1"/>
    <x v="0"/>
    <n v="609"/>
    <n v="135"/>
    <n v="373606"/>
    <n v="8.52"/>
    <n v="21453"/>
    <n v="0.32619275185675578"/>
    <n v="2.8387638092574465E-2"/>
    <x v="42"/>
  </r>
  <r>
    <s v="2025-03-31"/>
    <x v="43"/>
    <x v="9"/>
    <x v="1"/>
    <x v="0"/>
    <n v="988"/>
    <n v="474"/>
    <n v="370070"/>
    <n v="9.4600000000000009"/>
    <n v="23461"/>
    <n v="0.1268716241173857"/>
    <n v="4.2112441924896639E-2"/>
    <x v="43"/>
  </r>
  <r>
    <s v="2025-04-07"/>
    <x v="44"/>
    <x v="10"/>
    <x v="1"/>
    <x v="0"/>
    <n v="1307"/>
    <n v="278"/>
    <n v="98596"/>
    <n v="2.4900000000000002"/>
    <n v="47603"/>
    <n v="0.13889264193260734"/>
    <n v="2.745625275717917E-2"/>
    <x v="44"/>
  </r>
  <r>
    <s v="2025-04-14"/>
    <x v="45"/>
    <x v="10"/>
    <x v="1"/>
    <x v="0"/>
    <n v="198"/>
    <n v="373"/>
    <n v="70707"/>
    <n v="4.83"/>
    <n v="25920"/>
    <n v="1.0436528865268369"/>
    <n v="7.6388888888888886E-3"/>
    <x v="45"/>
  </r>
  <r>
    <s v="2025-04-21"/>
    <x v="46"/>
    <x v="10"/>
    <x v="1"/>
    <x v="0"/>
    <n v="1375"/>
    <n v="330"/>
    <n v="377382"/>
    <n v="2.6"/>
    <n v="7875"/>
    <n v="-0.24750024750024749"/>
    <n v="0.17460317460317459"/>
    <x v="46"/>
  </r>
  <r>
    <s v="2025-04-28"/>
    <x v="47"/>
    <x v="10"/>
    <x v="1"/>
    <x v="0"/>
    <n v="833"/>
    <n v="380"/>
    <n v="224830"/>
    <n v="3.86"/>
    <n v="3582"/>
    <n v="0.27690774864725926"/>
    <n v="0.23255164712451146"/>
    <x v="47"/>
  </r>
  <r>
    <s v="2025-05-05"/>
    <x v="48"/>
    <x v="11"/>
    <x v="1"/>
    <x v="0"/>
    <n v="405"/>
    <n v="66"/>
    <n v="418696"/>
    <n v="5.59"/>
    <n v="48419"/>
    <n v="0.2014855668727483"/>
    <n v="8.3644850162126437E-3"/>
    <x v="48"/>
  </r>
  <r>
    <s v="2025-05-12"/>
    <x v="49"/>
    <x v="11"/>
    <x v="1"/>
    <x v="0"/>
    <n v="837"/>
    <n v="430"/>
    <n v="364820"/>
    <n v="4"/>
    <n v="49400"/>
    <n v="8.0965664826031306E-2"/>
    <n v="1.6943319838056681E-2"/>
    <x v="49"/>
  </r>
  <r>
    <s v="2024-06-03"/>
    <x v="0"/>
    <x v="0"/>
    <x v="0"/>
    <x v="1"/>
    <n v="1135"/>
    <n v="88"/>
    <n v="344084"/>
    <n v="8.06"/>
    <n v="5904"/>
    <n v="0.11156186612576065"/>
    <n v="0.19224254742547425"/>
    <x v="50"/>
  </r>
  <r>
    <s v="2024-06-10"/>
    <x v="1"/>
    <x v="0"/>
    <x v="0"/>
    <x v="1"/>
    <n v="656"/>
    <n v="139"/>
    <n v="49157"/>
    <n v="9.0500000000000007"/>
    <n v="9920"/>
    <n v="0.30428616268120573"/>
    <n v="6.6129032258064518E-2"/>
    <x v="51"/>
  </r>
  <r>
    <s v="2024-06-17"/>
    <x v="2"/>
    <x v="0"/>
    <x v="0"/>
    <x v="1"/>
    <n v="1048"/>
    <n v="155"/>
    <n v="456946"/>
    <n v="2.46"/>
    <n v="11329"/>
    <n v="1.0517322049758935"/>
    <n v="9.250595816047312E-2"/>
    <x v="52"/>
  </r>
  <r>
    <s v="2024-06-24"/>
    <x v="3"/>
    <x v="0"/>
    <x v="0"/>
    <x v="1"/>
    <n v="911"/>
    <n v="282"/>
    <n v="35664"/>
    <n v="6.92"/>
    <n v="18050"/>
    <n v="0.19542790614208244"/>
    <n v="5.047091412742382E-2"/>
    <x v="53"/>
  </r>
  <r>
    <s v="2024-07-01"/>
    <x v="4"/>
    <x v="1"/>
    <x v="0"/>
    <x v="1"/>
    <n v="226"/>
    <n v="445"/>
    <n v="419447"/>
    <n v="9.36"/>
    <n v="9566"/>
    <n v="1.7636832660385824"/>
    <n v="2.362533974492996E-2"/>
    <x v="54"/>
  </r>
  <r>
    <s v="2024-07-08"/>
    <x v="5"/>
    <x v="1"/>
    <x v="0"/>
    <x v="1"/>
    <n v="1757"/>
    <n v="85"/>
    <n v="58223"/>
    <n v="8.74"/>
    <n v="22728"/>
    <n v="-5.2211602419375981E-2"/>
    <n v="7.7305526223160864E-2"/>
    <x v="55"/>
  </r>
  <r>
    <s v="2024-07-15"/>
    <x v="6"/>
    <x v="1"/>
    <x v="0"/>
    <x v="1"/>
    <n v="1960"/>
    <n v="115"/>
    <n v="154169"/>
    <n v="3.74"/>
    <n v="10740"/>
    <n v="2.8717173625543171"/>
    <n v="0.18249534450651769"/>
    <x v="56"/>
  </r>
  <r>
    <s v="2024-07-22"/>
    <x v="7"/>
    <x v="1"/>
    <x v="0"/>
    <x v="1"/>
    <n v="508"/>
    <n v="349"/>
    <n v="473812"/>
    <n v="7.88"/>
    <n v="17328"/>
    <n v="1.1967386439556591"/>
    <n v="2.9316712834718376E-2"/>
    <x v="57"/>
  </r>
  <r>
    <s v="2024-07-29"/>
    <x v="8"/>
    <x v="1"/>
    <x v="0"/>
    <x v="1"/>
    <n v="653"/>
    <n v="112"/>
    <n v="23664"/>
    <n v="4.05"/>
    <n v="15353"/>
    <n v="3.3557613568250697E-2"/>
    <n v="4.2532404090405783E-2"/>
    <x v="58"/>
  </r>
  <r>
    <s v="2024-08-05"/>
    <x v="9"/>
    <x v="2"/>
    <x v="0"/>
    <x v="1"/>
    <n v="645"/>
    <n v="293"/>
    <n v="437968"/>
    <n v="7.83"/>
    <n v="49303"/>
    <n v="2.2861730899256254"/>
    <n v="1.3082368212887654E-2"/>
    <x v="59"/>
  </r>
  <r>
    <s v="2024-08-12"/>
    <x v="10"/>
    <x v="2"/>
    <x v="0"/>
    <x v="1"/>
    <n v="1528"/>
    <n v="203"/>
    <n v="489188"/>
    <n v="6.23"/>
    <n v="47101"/>
    <n v="8.0371168669857163E-2"/>
    <n v="3.2440924821129064E-2"/>
    <x v="60"/>
  </r>
  <r>
    <s v="2024-08-19"/>
    <x v="11"/>
    <x v="2"/>
    <x v="0"/>
    <x v="1"/>
    <n v="215"/>
    <n v="139"/>
    <n v="325444"/>
    <n v="3.25"/>
    <n v="35501"/>
    <n v="0.27085701202809553"/>
    <n v="6.0561674319033268E-3"/>
    <x v="61"/>
  </r>
  <r>
    <s v="2024-08-26"/>
    <x v="12"/>
    <x v="2"/>
    <x v="0"/>
    <x v="1"/>
    <n v="1685"/>
    <n v="76"/>
    <n v="453799"/>
    <n v="5.71"/>
    <n v="24913"/>
    <n v="2.335271198731579E-2"/>
    <n v="6.7635371091398069E-2"/>
    <x v="62"/>
  </r>
  <r>
    <s v="2024-09-02"/>
    <x v="13"/>
    <x v="3"/>
    <x v="0"/>
    <x v="1"/>
    <n v="1429"/>
    <n v="182"/>
    <n v="101332"/>
    <n v="7.16"/>
    <n v="37829"/>
    <n v="0.35456226214689768"/>
    <n v="3.7775251790954027E-2"/>
    <x v="63"/>
  </r>
  <r>
    <s v="2024-09-09"/>
    <x v="14"/>
    <x v="3"/>
    <x v="0"/>
    <x v="1"/>
    <n v="1592"/>
    <n v="20"/>
    <n v="378054"/>
    <n v="9.09"/>
    <n v="26663"/>
    <n v="1.2306082974775983"/>
    <n v="5.9708209878858345E-2"/>
    <x v="64"/>
  </r>
  <r>
    <s v="2024-09-16"/>
    <x v="15"/>
    <x v="3"/>
    <x v="0"/>
    <x v="1"/>
    <n v="778"/>
    <n v="401"/>
    <n v="50793"/>
    <n v="3.4"/>
    <n v="21939"/>
    <n v="0.41581361392816901"/>
    <n v="3.5461962714800128E-2"/>
    <x v="65"/>
  </r>
  <r>
    <s v="2024-09-23"/>
    <x v="16"/>
    <x v="3"/>
    <x v="0"/>
    <x v="1"/>
    <n v="817"/>
    <n v="151"/>
    <n v="422625"/>
    <n v="2.36"/>
    <n v="1083"/>
    <n v="0.74222825979957874"/>
    <n v="0.75438596491228072"/>
    <x v="66"/>
  </r>
  <r>
    <s v="2024-09-30"/>
    <x v="17"/>
    <x v="3"/>
    <x v="0"/>
    <x v="1"/>
    <n v="1433"/>
    <n v="408"/>
    <n v="370269"/>
    <n v="3.3"/>
    <n v="30575"/>
    <n v="0.15758651286601597"/>
    <n v="4.6868356500408832E-2"/>
    <x v="67"/>
  </r>
  <r>
    <s v="2024-10-07"/>
    <x v="18"/>
    <x v="4"/>
    <x v="0"/>
    <x v="1"/>
    <n v="1939"/>
    <n v="67"/>
    <n v="187183"/>
    <n v="6.25"/>
    <n v="41215"/>
    <n v="0.27682576721248608"/>
    <n v="4.7045978405920175E-2"/>
    <x v="68"/>
  </r>
  <r>
    <s v="2024-10-14"/>
    <x v="19"/>
    <x v="4"/>
    <x v="0"/>
    <x v="1"/>
    <n v="1527"/>
    <n v="303"/>
    <n v="388555"/>
    <n v="8.9"/>
    <n v="36397"/>
    <n v="1.000090820213374"/>
    <n v="4.1954007198395475E-2"/>
    <x v="69"/>
  </r>
  <r>
    <s v="2024-10-21"/>
    <x v="20"/>
    <x v="4"/>
    <x v="0"/>
    <x v="1"/>
    <n v="703"/>
    <n v="441"/>
    <n v="357089"/>
    <n v="6.5"/>
    <n v="32478"/>
    <n v="0.31501331857780751"/>
    <n v="2.1645421516103207E-2"/>
    <x v="70"/>
  </r>
  <r>
    <s v="2024-10-28"/>
    <x v="21"/>
    <x v="4"/>
    <x v="0"/>
    <x v="1"/>
    <n v="642"/>
    <n v="66"/>
    <n v="346522"/>
    <n v="5.85"/>
    <n v="13116"/>
    <n v="7.3371064356504964E-2"/>
    <n v="4.8947849954254344E-2"/>
    <x v="71"/>
  </r>
  <r>
    <s v="2024-11-04"/>
    <x v="22"/>
    <x v="5"/>
    <x v="0"/>
    <x v="1"/>
    <n v="1466"/>
    <n v="69"/>
    <n v="54935"/>
    <n v="6.85"/>
    <n v="36484"/>
    <n v="0.166223212379012"/>
    <n v="4.0181997587983777E-2"/>
    <x v="72"/>
  </r>
  <r>
    <s v="2024-11-11"/>
    <x v="23"/>
    <x v="5"/>
    <x v="0"/>
    <x v="1"/>
    <n v="1075"/>
    <n v="173"/>
    <n v="51395"/>
    <n v="4.66"/>
    <n v="47812"/>
    <n v="2.5430053699827071"/>
    <n v="2.2483895256420982E-2"/>
    <x v="73"/>
  </r>
  <r>
    <s v="2024-11-18"/>
    <x v="24"/>
    <x v="5"/>
    <x v="0"/>
    <x v="1"/>
    <n v="187"/>
    <n v="236"/>
    <n v="51087"/>
    <n v="9.41"/>
    <n v="29533"/>
    <n v="1.7550345364335054"/>
    <n v="6.3318999085768459E-3"/>
    <x v="74"/>
  </r>
  <r>
    <s v="2024-11-25"/>
    <x v="25"/>
    <x v="5"/>
    <x v="0"/>
    <x v="1"/>
    <n v="1854"/>
    <n v="161"/>
    <n v="282466"/>
    <n v="5.17"/>
    <n v="1810"/>
    <n v="-9.5914811987394058E-2"/>
    <n v="1.0243093922651934"/>
    <x v="75"/>
  </r>
  <r>
    <s v="2024-12-02"/>
    <x v="26"/>
    <x v="6"/>
    <x v="0"/>
    <x v="1"/>
    <n v="1696"/>
    <n v="71"/>
    <n v="421957"/>
    <n v="3.79"/>
    <n v="36103"/>
    <n v="0.59936417126309005"/>
    <n v="4.6976705536935989E-2"/>
    <x v="76"/>
  </r>
  <r>
    <s v="2024-12-09"/>
    <x v="27"/>
    <x v="6"/>
    <x v="0"/>
    <x v="1"/>
    <n v="1494"/>
    <n v="375"/>
    <n v="220616"/>
    <n v="1.81"/>
    <n v="22724"/>
    <n v="0.38511033114748661"/>
    <n v="6.5745467347298012E-2"/>
    <x v="77"/>
  </r>
  <r>
    <s v="2024-12-16"/>
    <x v="28"/>
    <x v="6"/>
    <x v="0"/>
    <x v="1"/>
    <n v="1502"/>
    <n v="70"/>
    <n v="465553"/>
    <n v="3.32"/>
    <n v="20692"/>
    <n v="0.5072161583928636"/>
    <n v="7.2588439976802629E-2"/>
    <x v="78"/>
  </r>
  <r>
    <s v="2024-12-23"/>
    <x v="29"/>
    <x v="6"/>
    <x v="0"/>
    <x v="1"/>
    <n v="1092"/>
    <n v="408"/>
    <n v="280795"/>
    <n v="8.44"/>
    <n v="4683"/>
    <n v="0.30759118725472717"/>
    <n v="0.23318385650224216"/>
    <x v="79"/>
  </r>
  <r>
    <s v="2024-12-30"/>
    <x v="30"/>
    <x v="6"/>
    <x v="0"/>
    <x v="1"/>
    <n v="1814"/>
    <n v="49"/>
    <n v="140804"/>
    <n v="1.76"/>
    <n v="4313"/>
    <n v="0.24359408109118752"/>
    <n v="0.42058891722698816"/>
    <x v="80"/>
  </r>
  <r>
    <s v="2025-01-06"/>
    <x v="31"/>
    <x v="7"/>
    <x v="1"/>
    <x v="1"/>
    <n v="1013"/>
    <n v="110"/>
    <n v="466382"/>
    <n v="5.3"/>
    <n v="37132"/>
    <n v="1.2535155251271271"/>
    <n v="2.7281051384250781E-2"/>
    <x v="81"/>
  </r>
  <r>
    <s v="2025-01-13"/>
    <x v="32"/>
    <x v="7"/>
    <x v="1"/>
    <x v="1"/>
    <n v="1855"/>
    <n v="133"/>
    <n v="349413"/>
    <n v="3.3"/>
    <n v="14548"/>
    <n v="0.19361810704529764"/>
    <n v="0.12750893593621115"/>
    <x v="82"/>
  </r>
  <r>
    <s v="2025-01-20"/>
    <x v="33"/>
    <x v="7"/>
    <x v="1"/>
    <x v="1"/>
    <n v="1748"/>
    <n v="176"/>
    <n v="383681"/>
    <n v="9.24"/>
    <n v="43122"/>
    <n v="0.49282654051223052"/>
    <n v="4.0536153239645656E-2"/>
    <x v="83"/>
  </r>
  <r>
    <s v="2025-01-27"/>
    <x v="34"/>
    <x v="7"/>
    <x v="1"/>
    <x v="1"/>
    <n v="115"/>
    <n v="281"/>
    <n v="357265"/>
    <n v="9.23"/>
    <n v="25525"/>
    <n v="0.40971536250166152"/>
    <n v="4.5053868756121445E-3"/>
    <x v="84"/>
  </r>
  <r>
    <s v="2025-02-03"/>
    <x v="35"/>
    <x v="8"/>
    <x v="1"/>
    <x v="1"/>
    <n v="1556"/>
    <n v="476"/>
    <n v="351556"/>
    <n v="3.89"/>
    <n v="10825"/>
    <n v="-4.6464109274628081E-2"/>
    <n v="0.14374133949191686"/>
    <x v="85"/>
  </r>
  <r>
    <s v="2025-02-10"/>
    <x v="36"/>
    <x v="8"/>
    <x v="1"/>
    <x v="1"/>
    <n v="1957"/>
    <n v="234"/>
    <n v="222126"/>
    <n v="4.6100000000000003"/>
    <n v="3314"/>
    <n v="0.30720567989168157"/>
    <n v="0.59052504526252259"/>
    <x v="86"/>
  </r>
  <r>
    <s v="2025-02-17"/>
    <x v="37"/>
    <x v="8"/>
    <x v="1"/>
    <x v="1"/>
    <n v="1138"/>
    <n v="173"/>
    <n v="453243"/>
    <n v="2.86"/>
    <n v="44097"/>
    <n v="0.77568587198256844"/>
    <n v="2.5806744222963012E-2"/>
    <x v="87"/>
  </r>
  <r>
    <s v="2025-02-24"/>
    <x v="38"/>
    <x v="8"/>
    <x v="1"/>
    <x v="1"/>
    <n v="1440"/>
    <n v="65"/>
    <n v="126524"/>
    <n v="4.34"/>
    <n v="49772"/>
    <n v="0.21291007252180397"/>
    <n v="2.8931929598971309E-2"/>
    <x v="88"/>
  </r>
  <r>
    <s v="2025-03-03"/>
    <x v="39"/>
    <x v="9"/>
    <x v="1"/>
    <x v="1"/>
    <n v="1371"/>
    <n v="56"/>
    <n v="257579"/>
    <n v="8.6199999999999992"/>
    <n v="33799"/>
    <n v="1.08675033985647"/>
    <n v="4.0563330276043669E-2"/>
    <x v="89"/>
  </r>
  <r>
    <s v="2025-03-10"/>
    <x v="40"/>
    <x v="9"/>
    <x v="1"/>
    <x v="1"/>
    <n v="393"/>
    <n v="181"/>
    <n v="462142"/>
    <n v="7.23"/>
    <n v="6296"/>
    <n v="0.51052298518124528"/>
    <n v="6.2420584498094026E-2"/>
    <x v="90"/>
  </r>
  <r>
    <s v="2025-03-17"/>
    <x v="41"/>
    <x v="9"/>
    <x v="1"/>
    <x v="1"/>
    <n v="1102"/>
    <n v="422"/>
    <n v="410330"/>
    <n v="7.74"/>
    <n v="9480"/>
    <n v="4.5873346287504703E-2"/>
    <n v="0.11624472573839663"/>
    <x v="91"/>
  </r>
  <r>
    <s v="2025-03-24"/>
    <x v="42"/>
    <x v="9"/>
    <x v="1"/>
    <x v="1"/>
    <n v="490"/>
    <n v="29"/>
    <n v="364810"/>
    <n v="1.53"/>
    <n v="49077"/>
    <n v="0.16572027392586453"/>
    <n v="9.9843103694194843E-3"/>
    <x v="92"/>
  </r>
  <r>
    <s v="2025-03-31"/>
    <x v="43"/>
    <x v="9"/>
    <x v="1"/>
    <x v="1"/>
    <n v="1033"/>
    <n v="392"/>
    <n v="282780"/>
    <n v="6.27"/>
    <n v="23140"/>
    <n v="0.12636715002329982"/>
    <n v="4.4641313742437336E-2"/>
    <x v="93"/>
  </r>
  <r>
    <s v="2025-04-07"/>
    <x v="44"/>
    <x v="10"/>
    <x v="1"/>
    <x v="1"/>
    <n v="559"/>
    <n v="392"/>
    <n v="78789"/>
    <n v="3.19"/>
    <n v="2436"/>
    <n v="0.22667798288422092"/>
    <n v="0.22947454844006568"/>
    <x v="94"/>
  </r>
  <r>
    <s v="2025-04-14"/>
    <x v="45"/>
    <x v="10"/>
    <x v="1"/>
    <x v="1"/>
    <n v="198"/>
    <n v="358"/>
    <n v="66682"/>
    <n v="6.73"/>
    <n v="2293"/>
    <n v="0.21195852212872357"/>
    <n v="8.6349760139555171E-2"/>
    <x v="95"/>
  </r>
  <r>
    <s v="2025-04-21"/>
    <x v="46"/>
    <x v="10"/>
    <x v="1"/>
    <x v="1"/>
    <n v="961"/>
    <n v="358"/>
    <n v="62942"/>
    <n v="6.8"/>
    <n v="18693"/>
    <n v="-0.2399448126930806"/>
    <n v="5.140961857379768E-2"/>
    <x v="96"/>
  </r>
  <r>
    <s v="2025-04-28"/>
    <x v="47"/>
    <x v="10"/>
    <x v="1"/>
    <x v="1"/>
    <n v="1693"/>
    <n v="154"/>
    <n v="445944"/>
    <n v="5.69"/>
    <n v="14216"/>
    <n v="0.95802484827301337"/>
    <n v="0.11909116488463703"/>
    <x v="97"/>
  </r>
  <r>
    <s v="2025-05-05"/>
    <x v="48"/>
    <x v="11"/>
    <x v="1"/>
    <x v="1"/>
    <n v="1957"/>
    <n v="76"/>
    <n v="447902"/>
    <n v="6.09"/>
    <n v="33381"/>
    <n v="0.34511059684624079"/>
    <n v="5.862616458464396E-2"/>
    <x v="98"/>
  </r>
  <r>
    <s v="2025-05-12"/>
    <x v="49"/>
    <x v="11"/>
    <x v="1"/>
    <x v="1"/>
    <n v="1765"/>
    <n v="109"/>
    <n v="468301"/>
    <n v="1.82"/>
    <n v="20042"/>
    <n v="0.41995793722733987"/>
    <n v="8.8065063366929444E-2"/>
    <x v="99"/>
  </r>
  <r>
    <s v="2024-06-03"/>
    <x v="0"/>
    <x v="0"/>
    <x v="0"/>
    <x v="2"/>
    <n v="584"/>
    <n v="169"/>
    <n v="146834"/>
    <n v="8.31"/>
    <n v="26752"/>
    <n v="0.35361871958419905"/>
    <n v="2.1830143540669856E-2"/>
    <x v="100"/>
  </r>
  <r>
    <s v="2024-06-10"/>
    <x v="1"/>
    <x v="0"/>
    <x v="0"/>
    <x v="2"/>
    <n v="436"/>
    <n v="250"/>
    <n v="254347"/>
    <n v="4.01"/>
    <n v="8912"/>
    <n v="0.28263208793603661"/>
    <n v="4.8922800718132854E-2"/>
    <x v="101"/>
  </r>
  <r>
    <s v="2024-06-17"/>
    <x v="2"/>
    <x v="0"/>
    <x v="0"/>
    <x v="2"/>
    <n v="1335"/>
    <n v="40"/>
    <n v="122732"/>
    <n v="8.19"/>
    <n v="22482"/>
    <n v="7.3128442639386351E-2"/>
    <n v="5.9380838003736322E-2"/>
    <x v="102"/>
  </r>
  <r>
    <s v="2024-06-24"/>
    <x v="3"/>
    <x v="0"/>
    <x v="0"/>
    <x v="2"/>
    <n v="1238"/>
    <n v="403"/>
    <n v="298421"/>
    <n v="3.5"/>
    <n v="31280"/>
    <n v="1.0551445425805821"/>
    <n v="3.9578005115089514E-2"/>
    <x v="103"/>
  </r>
  <r>
    <s v="2024-07-01"/>
    <x v="4"/>
    <x v="1"/>
    <x v="0"/>
    <x v="2"/>
    <n v="1420"/>
    <n v="63"/>
    <n v="315305"/>
    <n v="6.19"/>
    <n v="5914"/>
    <n v="0.27980604582117208"/>
    <n v="0.24010821778829894"/>
    <x v="104"/>
  </r>
  <r>
    <s v="2024-07-08"/>
    <x v="5"/>
    <x v="1"/>
    <x v="0"/>
    <x v="2"/>
    <n v="987"/>
    <n v="440"/>
    <n v="389810"/>
    <n v="4.66"/>
    <n v="2932"/>
    <n v="0.4303769366169265"/>
    <n v="0.33663028649386084"/>
    <x v="105"/>
  </r>
  <r>
    <s v="2024-07-15"/>
    <x v="6"/>
    <x v="1"/>
    <x v="0"/>
    <x v="2"/>
    <n v="704"/>
    <n v="275"/>
    <n v="226002"/>
    <n v="8.56"/>
    <n v="32393"/>
    <n v="0.140324773607655"/>
    <n v="2.1733090482511652E-2"/>
    <x v="106"/>
  </r>
  <r>
    <s v="2024-07-22"/>
    <x v="7"/>
    <x v="1"/>
    <x v="0"/>
    <x v="2"/>
    <n v="1701"/>
    <n v="385"/>
    <n v="198278"/>
    <n v="5.34"/>
    <n v="32763"/>
    <n v="0.18982132901478749"/>
    <n v="5.1918322497939748E-2"/>
    <x v="107"/>
  </r>
  <r>
    <s v="2024-07-29"/>
    <x v="8"/>
    <x v="1"/>
    <x v="0"/>
    <x v="2"/>
    <n v="1756"/>
    <n v="261"/>
    <n v="287574"/>
    <n v="4.3600000000000003"/>
    <n v="39272"/>
    <n v="0.66371458255580551"/>
    <n v="4.4713790996129557E-2"/>
    <x v="108"/>
  </r>
  <r>
    <s v="2024-08-05"/>
    <x v="9"/>
    <x v="2"/>
    <x v="0"/>
    <x v="2"/>
    <n v="826"/>
    <n v="498"/>
    <n v="449994"/>
    <n v="9.43"/>
    <n v="12384"/>
    <n v="0.51986619096302167"/>
    <n v="6.6698966408268737E-2"/>
    <x v="109"/>
  </r>
  <r>
    <s v="2024-08-12"/>
    <x v="10"/>
    <x v="2"/>
    <x v="0"/>
    <x v="2"/>
    <n v="485"/>
    <n v="448"/>
    <n v="434883"/>
    <n v="8.5500000000000007"/>
    <n v="33258"/>
    <n v="7.2889860753698937E-2"/>
    <n v="1.4582957483913644E-2"/>
    <x v="110"/>
  </r>
  <r>
    <s v="2024-08-19"/>
    <x v="11"/>
    <x v="2"/>
    <x v="0"/>
    <x v="2"/>
    <n v="1751"/>
    <n v="86"/>
    <n v="188655"/>
    <n v="7.24"/>
    <n v="22206"/>
    <n v="8.5080354946042956E-3"/>
    <n v="7.8852562370530482E-2"/>
    <x v="111"/>
  </r>
  <r>
    <s v="2024-08-26"/>
    <x v="12"/>
    <x v="2"/>
    <x v="0"/>
    <x v="2"/>
    <n v="1300"/>
    <n v="71"/>
    <n v="186454"/>
    <n v="3.91"/>
    <n v="9942"/>
    <n v="0.88256340939810773"/>
    <n v="0.1307583987125327"/>
    <x v="112"/>
  </r>
  <r>
    <s v="2024-09-02"/>
    <x v="13"/>
    <x v="3"/>
    <x v="0"/>
    <x v="2"/>
    <n v="557"/>
    <n v="360"/>
    <n v="318779"/>
    <n v="8.02"/>
    <n v="25797"/>
    <n v="0.65914381026955704"/>
    <n v="2.1591657944722255E-2"/>
    <x v="113"/>
  </r>
  <r>
    <s v="2024-09-09"/>
    <x v="14"/>
    <x v="3"/>
    <x v="0"/>
    <x v="2"/>
    <n v="751"/>
    <n v="491"/>
    <n v="434047"/>
    <n v="9.24"/>
    <n v="15476"/>
    <n v="6.1798299135137513E-2"/>
    <n v="4.8526751098475061E-2"/>
    <x v="114"/>
  </r>
  <r>
    <s v="2024-09-16"/>
    <x v="15"/>
    <x v="3"/>
    <x v="0"/>
    <x v="2"/>
    <n v="1472"/>
    <n v="347"/>
    <n v="392355"/>
    <n v="8.59"/>
    <n v="30270"/>
    <n v="5.990134708914012E-2"/>
    <n v="4.8629005616121573E-2"/>
    <x v="115"/>
  </r>
  <r>
    <s v="2024-09-23"/>
    <x v="16"/>
    <x v="3"/>
    <x v="0"/>
    <x v="2"/>
    <n v="1911"/>
    <n v="231"/>
    <n v="268516"/>
    <n v="8.5500000000000007"/>
    <n v="24018"/>
    <n v="0.2867301296020186"/>
    <n v="7.9565326005495873E-2"/>
    <x v="116"/>
  </r>
  <r>
    <s v="2024-09-30"/>
    <x v="17"/>
    <x v="3"/>
    <x v="0"/>
    <x v="2"/>
    <n v="752"/>
    <n v="153"/>
    <n v="64906"/>
    <n v="2.09"/>
    <n v="12148"/>
    <n v="0.62566104068286432"/>
    <n v="6.1903193941389531E-2"/>
    <x v="117"/>
  </r>
  <r>
    <s v="2024-10-07"/>
    <x v="18"/>
    <x v="4"/>
    <x v="0"/>
    <x v="2"/>
    <n v="437"/>
    <n v="330"/>
    <n v="476486"/>
    <n v="4.97"/>
    <n v="4509"/>
    <n v="0.92287307798970819"/>
    <n v="9.6917276557995119E-2"/>
    <x v="118"/>
  </r>
  <r>
    <s v="2024-10-14"/>
    <x v="19"/>
    <x v="4"/>
    <x v="0"/>
    <x v="2"/>
    <n v="201"/>
    <n v="221"/>
    <n v="309772"/>
    <n v="5.9"/>
    <n v="33174"/>
    <n v="2.2456063766826309E-2"/>
    <n v="6.0589618375836499E-3"/>
    <x v="119"/>
  </r>
  <r>
    <s v="2024-10-21"/>
    <x v="20"/>
    <x v="4"/>
    <x v="0"/>
    <x v="2"/>
    <n v="697"/>
    <n v="61"/>
    <n v="258287"/>
    <n v="8.25"/>
    <n v="21208"/>
    <n v="-6.4563614529395824E-3"/>
    <n v="3.286495662014334E-2"/>
    <x v="120"/>
  </r>
  <r>
    <s v="2024-10-28"/>
    <x v="21"/>
    <x v="4"/>
    <x v="0"/>
    <x v="2"/>
    <n v="191"/>
    <n v="154"/>
    <n v="240550"/>
    <n v="5.22"/>
    <n v="15827"/>
    <n v="0.24623771231227276"/>
    <n v="1.206798508877235E-2"/>
    <x v="121"/>
  </r>
  <r>
    <s v="2024-11-04"/>
    <x v="22"/>
    <x v="5"/>
    <x v="0"/>
    <x v="2"/>
    <n v="1821"/>
    <n v="218"/>
    <n v="439080"/>
    <n v="5.68"/>
    <n v="36095"/>
    <n v="1.5381417584701726E-2"/>
    <n v="5.0450200858844718E-2"/>
    <x v="122"/>
  </r>
  <r>
    <s v="2024-11-11"/>
    <x v="23"/>
    <x v="5"/>
    <x v="0"/>
    <x v="2"/>
    <n v="1487"/>
    <n v="337"/>
    <n v="87305"/>
    <n v="2.46"/>
    <n v="30428"/>
    <n v="0.36508153411678962"/>
    <n v="4.8869462337320889E-2"/>
    <x v="123"/>
  </r>
  <r>
    <s v="2024-11-18"/>
    <x v="24"/>
    <x v="5"/>
    <x v="0"/>
    <x v="2"/>
    <n v="628"/>
    <n v="183"/>
    <n v="487523"/>
    <n v="7.32"/>
    <n v="5391"/>
    <n v="1.3172212358971422"/>
    <n v="0.11649044704136524"/>
    <x v="124"/>
  </r>
  <r>
    <s v="2024-11-25"/>
    <x v="25"/>
    <x v="5"/>
    <x v="0"/>
    <x v="2"/>
    <n v="330"/>
    <n v="232"/>
    <n v="88455"/>
    <n v="2.69"/>
    <n v="39530"/>
    <n v="9.1277744844858608E-2"/>
    <n v="8.3480900581836583E-3"/>
    <x v="125"/>
  </r>
  <r>
    <s v="2024-12-02"/>
    <x v="26"/>
    <x v="6"/>
    <x v="0"/>
    <x v="2"/>
    <n v="1441"/>
    <n v="268"/>
    <n v="309904"/>
    <n v="6.37"/>
    <n v="3455"/>
    <n v="0.11079079758069074"/>
    <n v="0.4170767004341534"/>
    <x v="126"/>
  </r>
  <r>
    <s v="2024-12-09"/>
    <x v="27"/>
    <x v="6"/>
    <x v="0"/>
    <x v="2"/>
    <n v="1937"/>
    <n v="210"/>
    <n v="20607"/>
    <n v="4.2"/>
    <n v="20861"/>
    <n v="0.37850431101244258"/>
    <n v="9.2852691625521303E-2"/>
    <x v="127"/>
  </r>
  <r>
    <s v="2024-12-16"/>
    <x v="28"/>
    <x v="6"/>
    <x v="0"/>
    <x v="2"/>
    <n v="1592"/>
    <n v="233"/>
    <n v="327183"/>
    <n v="6.66"/>
    <n v="13316"/>
    <n v="8.3806473528412688"/>
    <n v="0.11955542204866326"/>
    <x v="128"/>
  </r>
  <r>
    <s v="2024-12-23"/>
    <x v="29"/>
    <x v="6"/>
    <x v="0"/>
    <x v="2"/>
    <n v="1137"/>
    <n v="226"/>
    <n v="81119"/>
    <n v="7.74"/>
    <n v="35359"/>
    <n v="0.41536387893013998"/>
    <n v="3.2155886761503438E-2"/>
    <x v="129"/>
  </r>
  <r>
    <s v="2024-12-30"/>
    <x v="30"/>
    <x v="6"/>
    <x v="0"/>
    <x v="2"/>
    <n v="1786"/>
    <n v="257"/>
    <n v="274831"/>
    <n v="4.68"/>
    <n v="9118"/>
    <n v="1.123041457611657"/>
    <n v="0.19587628865979381"/>
    <x v="130"/>
  </r>
  <r>
    <s v="2025-01-06"/>
    <x v="31"/>
    <x v="7"/>
    <x v="1"/>
    <x v="2"/>
    <n v="1633"/>
    <n v="445"/>
    <n v="371156"/>
    <n v="2.2200000000000002"/>
    <n v="2798"/>
    <n v="0.55634189738421069"/>
    <n v="0.58363116511794144"/>
    <x v="131"/>
  </r>
  <r>
    <s v="2025-01-13"/>
    <x v="32"/>
    <x v="7"/>
    <x v="1"/>
    <x v="2"/>
    <n v="118"/>
    <n v="262"/>
    <n v="487896"/>
    <n v="2.56"/>
    <n v="12350"/>
    <n v="0.32008104408927779"/>
    <n v="9.5546558704453447E-3"/>
    <x v="132"/>
  </r>
  <r>
    <s v="2025-01-20"/>
    <x v="33"/>
    <x v="7"/>
    <x v="1"/>
    <x v="2"/>
    <n v="1040"/>
    <n v="149"/>
    <n v="124404"/>
    <n v="5.23"/>
    <n v="45380"/>
    <n v="-2.9514486693885584E-2"/>
    <n v="2.2917584839136182E-2"/>
    <x v="133"/>
  </r>
  <r>
    <s v="2025-01-27"/>
    <x v="34"/>
    <x v="7"/>
    <x v="1"/>
    <x v="2"/>
    <n v="1501"/>
    <n v="75"/>
    <n v="262569"/>
    <n v="2.0099999999999998"/>
    <n v="19119"/>
    <n v="0.71621491270377158"/>
    <n v="7.8508290182540921E-2"/>
    <x v="134"/>
  </r>
  <r>
    <s v="2025-02-03"/>
    <x v="35"/>
    <x v="8"/>
    <x v="1"/>
    <x v="2"/>
    <n v="927"/>
    <n v="358"/>
    <n v="177554"/>
    <n v="6.95"/>
    <n v="48270"/>
    <n v="0.54309533874905258"/>
    <n v="1.9204474829086389E-2"/>
    <x v="135"/>
  </r>
  <r>
    <s v="2025-02-10"/>
    <x v="36"/>
    <x v="8"/>
    <x v="1"/>
    <x v="2"/>
    <n v="1587"/>
    <n v="385"/>
    <n v="126582"/>
    <n v="6.99"/>
    <n v="42832"/>
    <n v="0.32046588643454949"/>
    <n v="3.7051737019051179E-2"/>
    <x v="136"/>
  </r>
  <r>
    <s v="2025-02-17"/>
    <x v="37"/>
    <x v="8"/>
    <x v="1"/>
    <x v="2"/>
    <n v="362"/>
    <n v="399"/>
    <n v="145608"/>
    <n v="7.3"/>
    <n v="37636"/>
    <n v="0.94958208908059605"/>
    <n v="9.6184504198108187E-3"/>
    <x v="137"/>
  </r>
  <r>
    <s v="2025-02-24"/>
    <x v="38"/>
    <x v="8"/>
    <x v="1"/>
    <x v="2"/>
    <n v="861"/>
    <n v="153"/>
    <n v="317007"/>
    <n v="3.85"/>
    <n v="8718"/>
    <n v="-2.5410691720235155E-2"/>
    <n v="9.8761183757742607E-2"/>
    <x v="138"/>
  </r>
  <r>
    <s v="2025-03-03"/>
    <x v="39"/>
    <x v="9"/>
    <x v="1"/>
    <x v="2"/>
    <n v="946"/>
    <n v="47"/>
    <n v="466575"/>
    <n v="8.33"/>
    <n v="10002"/>
    <n v="0.22333891680625351"/>
    <n v="9.4581083783243355E-2"/>
    <x v="139"/>
  </r>
  <r>
    <s v="2025-03-10"/>
    <x v="40"/>
    <x v="9"/>
    <x v="1"/>
    <x v="2"/>
    <n v="1399"/>
    <n v="49"/>
    <n v="12471"/>
    <n v="5.12"/>
    <n v="14722"/>
    <n v="0.19268070513850935"/>
    <n v="9.5027849476973236E-2"/>
    <x v="140"/>
  </r>
  <r>
    <s v="2025-03-17"/>
    <x v="41"/>
    <x v="9"/>
    <x v="1"/>
    <x v="2"/>
    <n v="1077"/>
    <n v="216"/>
    <n v="12447"/>
    <n v="1.8"/>
    <n v="14068"/>
    <n v="10.825114265095021"/>
    <n v="7.655672448109184E-2"/>
    <x v="141"/>
  </r>
  <r>
    <s v="2025-03-24"/>
    <x v="42"/>
    <x v="9"/>
    <x v="1"/>
    <x v="2"/>
    <n v="364"/>
    <n v="72"/>
    <n v="211090"/>
    <n v="5.53"/>
    <n v="21061"/>
    <n v="6.9173294769824052"/>
    <n v="1.7283129955842552E-2"/>
    <x v="142"/>
  </r>
  <r>
    <s v="2025-03-31"/>
    <x v="43"/>
    <x v="9"/>
    <x v="1"/>
    <x v="2"/>
    <n v="1946"/>
    <n v="270"/>
    <n v="198350"/>
    <n v="7.5"/>
    <n v="11805"/>
    <n v="0.13832962243592781"/>
    <n v="0.16484540448962304"/>
    <x v="143"/>
  </r>
  <r>
    <s v="2025-04-07"/>
    <x v="44"/>
    <x v="10"/>
    <x v="1"/>
    <x v="2"/>
    <n v="1432"/>
    <n v="425"/>
    <n v="29589"/>
    <n v="4.5"/>
    <n v="42964"/>
    <n v="0.84497101083942527"/>
    <n v="3.3330229959966484E-2"/>
    <x v="144"/>
  </r>
  <r>
    <s v="2025-04-14"/>
    <x v="45"/>
    <x v="10"/>
    <x v="1"/>
    <x v="2"/>
    <n v="353"/>
    <n v="300"/>
    <n v="142507"/>
    <n v="5.3"/>
    <n v="11035"/>
    <n v="3.4032917638311533"/>
    <n v="3.1989125509741728E-2"/>
    <x v="145"/>
  </r>
  <r>
    <s v="2025-04-21"/>
    <x v="46"/>
    <x v="10"/>
    <x v="1"/>
    <x v="2"/>
    <n v="1147"/>
    <n v="388"/>
    <n v="333851"/>
    <n v="2.44"/>
    <n v="8471"/>
    <n v="3.7191155522184875E-2"/>
    <n v="0.1354031401251328"/>
    <x v="146"/>
  </r>
  <r>
    <s v="2025-04-28"/>
    <x v="47"/>
    <x v="10"/>
    <x v="1"/>
    <x v="2"/>
    <n v="1222"/>
    <n v="274"/>
    <n v="487289"/>
    <n v="3.16"/>
    <n v="32500"/>
    <n v="0.22734693021737243"/>
    <n v="3.7600000000000001E-2"/>
    <x v="147"/>
  </r>
  <r>
    <s v="2025-05-05"/>
    <x v="48"/>
    <x v="11"/>
    <x v="1"/>
    <x v="2"/>
    <n v="1581"/>
    <n v="71"/>
    <n v="484364"/>
    <n v="3.55"/>
    <n v="16149"/>
    <n v="0.19454574184929271"/>
    <n v="9.7900798811071887E-2"/>
    <x v="148"/>
  </r>
  <r>
    <s v="2025-05-12"/>
    <x v="49"/>
    <x v="11"/>
    <x v="1"/>
    <x v="2"/>
    <n v="337"/>
    <n v="68"/>
    <n v="456298"/>
    <n v="7.57"/>
    <n v="4007"/>
    <n v="0.311749015203442"/>
    <n v="8.4102820064886452E-2"/>
    <x v="149"/>
  </r>
  <r>
    <s v="2024-06-03"/>
    <x v="0"/>
    <x v="0"/>
    <x v="0"/>
    <x v="3"/>
    <n v="1535"/>
    <n v="445"/>
    <n v="395536"/>
    <n v="4.1100000000000003"/>
    <n v="30671"/>
    <n v="5.8952701962314107E-2"/>
    <n v="5.004727592840142E-2"/>
    <x v="150"/>
  </r>
  <r>
    <s v="2024-06-10"/>
    <x v="1"/>
    <x v="0"/>
    <x v="0"/>
    <x v="3"/>
    <n v="1197"/>
    <n v="203"/>
    <n v="413878"/>
    <n v="3.16"/>
    <n v="21205"/>
    <n v="0.27557542170624166"/>
    <n v="5.6448950719170006E-2"/>
    <x v="151"/>
  </r>
  <r>
    <s v="2024-06-17"/>
    <x v="2"/>
    <x v="0"/>
    <x v="0"/>
    <x v="3"/>
    <n v="403"/>
    <n v="66"/>
    <n v="382851"/>
    <n v="3.49"/>
    <n v="24313"/>
    <n v="0.24016739232334167"/>
    <n v="1.6575494591370872E-2"/>
    <x v="152"/>
  </r>
  <r>
    <s v="2024-06-24"/>
    <x v="3"/>
    <x v="0"/>
    <x v="0"/>
    <x v="3"/>
    <n v="308"/>
    <n v="431"/>
    <n v="426184"/>
    <n v="2.62"/>
    <n v="1783"/>
    <n v="8.8023800381871797E-2"/>
    <n v="0.17274256870443072"/>
    <x v="153"/>
  </r>
  <r>
    <s v="2024-07-01"/>
    <x v="4"/>
    <x v="1"/>
    <x v="0"/>
    <x v="3"/>
    <n v="144"/>
    <n v="53"/>
    <n v="113678"/>
    <n v="8.7200000000000006"/>
    <n v="30060"/>
    <n v="-2.8860773750305036E-2"/>
    <n v="4.7904191616766467E-3"/>
    <x v="154"/>
  </r>
  <r>
    <s v="2024-07-08"/>
    <x v="5"/>
    <x v="1"/>
    <x v="0"/>
    <x v="3"/>
    <n v="883"/>
    <n v="369"/>
    <n v="233694"/>
    <n v="2.88"/>
    <n v="15071"/>
    <n v="8.0050669434719113E-2"/>
    <n v="5.8589343772808708E-2"/>
    <x v="155"/>
  </r>
  <r>
    <s v="2024-07-15"/>
    <x v="6"/>
    <x v="1"/>
    <x v="0"/>
    <x v="3"/>
    <n v="224"/>
    <n v="64"/>
    <n v="156683"/>
    <n v="4.5599999999999996"/>
    <n v="28474"/>
    <n v="0.21994574101175038"/>
    <n v="7.866825876237972E-3"/>
    <x v="156"/>
  </r>
  <r>
    <s v="2024-07-22"/>
    <x v="7"/>
    <x v="1"/>
    <x v="0"/>
    <x v="3"/>
    <n v="804"/>
    <n v="487"/>
    <n v="306564"/>
    <n v="5.52"/>
    <n v="26452"/>
    <n v="0.10211701333265255"/>
    <n v="3.0394677151066082E-2"/>
    <x v="157"/>
  </r>
  <r>
    <s v="2024-07-29"/>
    <x v="8"/>
    <x v="1"/>
    <x v="0"/>
    <x v="3"/>
    <n v="576"/>
    <n v="101"/>
    <n v="62499"/>
    <n v="3.48"/>
    <n v="16804"/>
    <n v="0.10340418313957282"/>
    <n v="3.42775529635801E-2"/>
    <x v="158"/>
  </r>
  <r>
    <s v="2024-08-05"/>
    <x v="9"/>
    <x v="2"/>
    <x v="0"/>
    <x v="3"/>
    <n v="460"/>
    <n v="141"/>
    <n v="320650"/>
    <n v="4.04"/>
    <n v="49372"/>
    <n v="0.76001216019456308"/>
    <n v="9.3170217937292386E-3"/>
    <x v="159"/>
  </r>
  <r>
    <s v="2024-08-12"/>
    <x v="10"/>
    <x v="2"/>
    <x v="0"/>
    <x v="3"/>
    <n v="1210"/>
    <n v="178"/>
    <n v="102042"/>
    <n v="5.42"/>
    <n v="6915"/>
    <n v="9.9485420240137221E-2"/>
    <n v="0.1749819233550253"/>
    <x v="160"/>
  </r>
  <r>
    <s v="2024-08-19"/>
    <x v="11"/>
    <x v="2"/>
    <x v="0"/>
    <x v="3"/>
    <n v="221"/>
    <n v="31"/>
    <n v="87443"/>
    <n v="6.19"/>
    <n v="10283"/>
    <n v="1.011348268360087"/>
    <n v="2.1491782553729456E-2"/>
    <x v="161"/>
  </r>
  <r>
    <s v="2024-08-26"/>
    <x v="12"/>
    <x v="2"/>
    <x v="0"/>
    <x v="3"/>
    <n v="422"/>
    <n v="394"/>
    <n v="239044"/>
    <n v="7.83"/>
    <n v="32929"/>
    <n v="0.21728440241071326"/>
    <n v="1.2815451425794893E-2"/>
    <x v="162"/>
  </r>
  <r>
    <s v="2024-09-02"/>
    <x v="13"/>
    <x v="3"/>
    <x v="0"/>
    <x v="3"/>
    <n v="728"/>
    <n v="395"/>
    <n v="370971"/>
    <n v="3.86"/>
    <n v="12646"/>
    <n v="1.1713324743561855E-2"/>
    <n v="5.756761031156097E-2"/>
    <x v="163"/>
  </r>
  <r>
    <s v="2024-09-09"/>
    <x v="14"/>
    <x v="3"/>
    <x v="0"/>
    <x v="3"/>
    <n v="1409"/>
    <n v="309"/>
    <n v="64583"/>
    <n v="8.99"/>
    <n v="10217"/>
    <n v="8.9764429025449427E-2"/>
    <n v="0.13790740921992758"/>
    <x v="164"/>
  </r>
  <r>
    <s v="2024-09-16"/>
    <x v="15"/>
    <x v="3"/>
    <x v="0"/>
    <x v="3"/>
    <n v="123"/>
    <n v="155"/>
    <n v="119934"/>
    <n v="3.5"/>
    <n v="5442"/>
    <n v="1.703234597339857"/>
    <n v="2.2601984564498346E-2"/>
    <x v="165"/>
  </r>
  <r>
    <s v="2024-09-23"/>
    <x v="16"/>
    <x v="3"/>
    <x v="0"/>
    <x v="3"/>
    <n v="1218"/>
    <n v="212"/>
    <n v="63177"/>
    <n v="8.1300000000000008"/>
    <n v="38883"/>
    <n v="-2.6681341404439108E-2"/>
    <n v="3.1324743461152688E-2"/>
    <x v="166"/>
  </r>
  <r>
    <s v="2024-09-30"/>
    <x v="17"/>
    <x v="3"/>
    <x v="0"/>
    <x v="3"/>
    <n v="1918"/>
    <n v="212"/>
    <n v="94360"/>
    <n v="7.36"/>
    <n v="36851"/>
    <n v="1.592351646960128"/>
    <n v="5.2047434262299533E-2"/>
    <x v="167"/>
  </r>
  <r>
    <s v="2024-10-07"/>
    <x v="18"/>
    <x v="4"/>
    <x v="0"/>
    <x v="3"/>
    <n v="307"/>
    <n v="189"/>
    <n v="117767"/>
    <n v="9.3000000000000007"/>
    <n v="27822"/>
    <n v="1.8079694785926241"/>
    <n v="1.1034433182373661E-2"/>
    <x v="168"/>
  </r>
  <r>
    <s v="2024-10-14"/>
    <x v="19"/>
    <x v="4"/>
    <x v="0"/>
    <x v="3"/>
    <n v="414"/>
    <n v="47"/>
    <n v="199178"/>
    <n v="1.53"/>
    <n v="6742"/>
    <n v="0.10019784829366461"/>
    <n v="6.1406110946306734E-2"/>
    <x v="169"/>
  </r>
  <r>
    <s v="2024-10-21"/>
    <x v="20"/>
    <x v="4"/>
    <x v="0"/>
    <x v="3"/>
    <n v="1707"/>
    <n v="223"/>
    <n v="256910"/>
    <n v="5.41"/>
    <n v="44321"/>
    <n v="0.18425729749269498"/>
    <n v="3.8514473951400015E-2"/>
    <x v="170"/>
  </r>
  <r>
    <s v="2024-10-28"/>
    <x v="21"/>
    <x v="4"/>
    <x v="0"/>
    <x v="3"/>
    <n v="1814"/>
    <n v="157"/>
    <n v="305827"/>
    <n v="1.99"/>
    <n v="46643"/>
    <n v="0.57763419096181545"/>
    <n v="3.8891151941341677E-2"/>
    <x v="171"/>
  </r>
  <r>
    <s v="2024-11-04"/>
    <x v="22"/>
    <x v="5"/>
    <x v="0"/>
    <x v="3"/>
    <n v="1507"/>
    <n v="463"/>
    <n v="258944"/>
    <n v="6.08"/>
    <n v="16443"/>
    <n v="0.54180958515762179"/>
    <n v="9.1649942224654862E-2"/>
    <x v="172"/>
  </r>
  <r>
    <s v="2024-11-11"/>
    <x v="23"/>
    <x v="5"/>
    <x v="0"/>
    <x v="3"/>
    <n v="454"/>
    <n v="105"/>
    <n v="121091"/>
    <n v="7.97"/>
    <n v="9269"/>
    <n v="0.40317597627286211"/>
    <n v="4.8980472542884887E-2"/>
    <x v="173"/>
  </r>
  <r>
    <s v="2024-11-18"/>
    <x v="24"/>
    <x v="5"/>
    <x v="0"/>
    <x v="3"/>
    <n v="278"/>
    <n v="218"/>
    <n v="301695"/>
    <n v="4.68"/>
    <n v="22373"/>
    <n v="0.28821299683708945"/>
    <n v="1.242569168193805E-2"/>
    <x v="174"/>
  </r>
  <r>
    <s v="2024-11-25"/>
    <x v="25"/>
    <x v="5"/>
    <x v="0"/>
    <x v="3"/>
    <n v="1293"/>
    <n v="408"/>
    <n v="62535"/>
    <n v="8.9"/>
    <n v="37876"/>
    <n v="1.9887634863023914E-2"/>
    <n v="3.4137712535642621E-2"/>
    <x v="175"/>
  </r>
  <r>
    <s v="2024-12-02"/>
    <x v="26"/>
    <x v="6"/>
    <x v="0"/>
    <x v="3"/>
    <n v="452"/>
    <n v="161"/>
    <n v="221274"/>
    <n v="2.65"/>
    <n v="40888"/>
    <n v="1.4152074838090669"/>
    <n v="1.1054588143220506E-2"/>
    <x v="176"/>
  </r>
  <r>
    <s v="2024-12-09"/>
    <x v="27"/>
    <x v="6"/>
    <x v="0"/>
    <x v="3"/>
    <n v="736"/>
    <n v="163"/>
    <n v="451894"/>
    <n v="5.43"/>
    <n v="46625"/>
    <n v="0.13151115811166245"/>
    <n v="1.5785522788203752E-2"/>
    <x v="177"/>
  </r>
  <r>
    <s v="2024-12-16"/>
    <x v="28"/>
    <x v="6"/>
    <x v="0"/>
    <x v="3"/>
    <n v="1004"/>
    <n v="128"/>
    <n v="488901"/>
    <n v="8.09"/>
    <n v="49558"/>
    <n v="0.12679964770499277"/>
    <n v="2.0259090358771541E-2"/>
    <x v="178"/>
  </r>
  <r>
    <s v="2024-12-23"/>
    <x v="29"/>
    <x v="6"/>
    <x v="0"/>
    <x v="3"/>
    <n v="1900"/>
    <n v="311"/>
    <n v="25177"/>
    <n v="2.89"/>
    <n v="14154"/>
    <n v="0.17917737946946316"/>
    <n v="0.13423767132965947"/>
    <x v="179"/>
  </r>
  <r>
    <s v="2024-12-30"/>
    <x v="30"/>
    <x v="6"/>
    <x v="0"/>
    <x v="3"/>
    <n v="1495"/>
    <n v="35"/>
    <n v="136845"/>
    <n v="4.4800000000000004"/>
    <n v="39931"/>
    <n v="6.3113158835445047"/>
    <n v="3.7439583281160004E-2"/>
    <x v="180"/>
  </r>
  <r>
    <s v="2025-01-06"/>
    <x v="31"/>
    <x v="7"/>
    <x v="1"/>
    <x v="3"/>
    <n v="891"/>
    <n v="45"/>
    <n v="95410"/>
    <n v="8.33"/>
    <n v="15045"/>
    <n v="1.0669005078738718"/>
    <n v="5.922233300099701E-2"/>
    <x v="181"/>
  </r>
  <r>
    <s v="2025-01-13"/>
    <x v="32"/>
    <x v="7"/>
    <x v="1"/>
    <x v="3"/>
    <n v="1331"/>
    <n v="430"/>
    <n v="14437"/>
    <n v="3.29"/>
    <n v="40868"/>
    <n v="0.88669950738916259"/>
    <n v="3.2568268571987864E-2"/>
    <x v="182"/>
  </r>
  <r>
    <s v="2025-01-20"/>
    <x v="33"/>
    <x v="7"/>
    <x v="1"/>
    <x v="3"/>
    <n v="1166"/>
    <n v="442"/>
    <n v="336949"/>
    <n v="4.68"/>
    <n v="7705"/>
    <n v="6.2409087760615085"/>
    <n v="0.15133030499675534"/>
    <x v="183"/>
  </r>
  <r>
    <s v="2025-01-27"/>
    <x v="34"/>
    <x v="7"/>
    <x v="1"/>
    <x v="3"/>
    <n v="1411"/>
    <n v="186"/>
    <n v="461669"/>
    <n v="3.72"/>
    <n v="43999"/>
    <n v="0.2148693125665902"/>
    <n v="3.2068910657060384E-2"/>
    <x v="184"/>
  </r>
  <r>
    <s v="2025-02-03"/>
    <x v="35"/>
    <x v="8"/>
    <x v="1"/>
    <x v="3"/>
    <n v="152"/>
    <n v="355"/>
    <n v="270766"/>
    <n v="9.48"/>
    <n v="18001"/>
    <n v="0.26534161921203286"/>
    <n v="8.4439753347036271E-3"/>
    <x v="185"/>
  </r>
  <r>
    <s v="2025-02-10"/>
    <x v="36"/>
    <x v="8"/>
    <x v="1"/>
    <x v="3"/>
    <n v="1707"/>
    <n v="263"/>
    <n v="485280"/>
    <n v="9.0299999999999994"/>
    <n v="24494"/>
    <n v="-7.4972485467156139E-2"/>
    <n v="6.9690536457908056E-2"/>
    <x v="186"/>
  </r>
  <r>
    <s v="2025-02-17"/>
    <x v="37"/>
    <x v="8"/>
    <x v="1"/>
    <x v="3"/>
    <n v="1662"/>
    <n v="487"/>
    <n v="105980"/>
    <n v="9.08"/>
    <n v="22996"/>
    <n v="0.29756017144741181"/>
    <n v="7.227343885893199E-2"/>
    <x v="187"/>
  </r>
  <r>
    <s v="2025-02-24"/>
    <x v="38"/>
    <x v="8"/>
    <x v="1"/>
    <x v="3"/>
    <n v="1063"/>
    <n v="47"/>
    <n v="464239"/>
    <n v="6.58"/>
    <n v="39031"/>
    <n v="1.1086997546706925"/>
    <n v="2.723476211216725E-2"/>
    <x v="188"/>
  </r>
  <r>
    <s v="2025-03-03"/>
    <x v="39"/>
    <x v="9"/>
    <x v="1"/>
    <x v="3"/>
    <n v="510"/>
    <n v="195"/>
    <n v="224534"/>
    <n v="9.4"/>
    <n v="30987"/>
    <n v="0.21885278918832757"/>
    <n v="1.6458514861070771E-2"/>
    <x v="189"/>
  </r>
  <r>
    <s v="2025-03-10"/>
    <x v="40"/>
    <x v="9"/>
    <x v="1"/>
    <x v="3"/>
    <n v="1658"/>
    <n v="416"/>
    <n v="98397"/>
    <n v="6.11"/>
    <n v="11383"/>
    <n v="0.14029055733207443"/>
    <n v="0.14565580251251867"/>
    <x v="190"/>
  </r>
  <r>
    <s v="2025-03-17"/>
    <x v="41"/>
    <x v="9"/>
    <x v="1"/>
    <x v="3"/>
    <n v="1596"/>
    <n v="211"/>
    <n v="17380"/>
    <n v="8.64"/>
    <n v="35801"/>
    <n v="1.2622336046830696"/>
    <n v="4.4579760341889894E-2"/>
    <x v="191"/>
  </r>
  <r>
    <s v="2025-03-24"/>
    <x v="42"/>
    <x v="9"/>
    <x v="1"/>
    <x v="3"/>
    <n v="442"/>
    <n v="53"/>
    <n v="441931"/>
    <n v="1.87"/>
    <n v="20059"/>
    <n v="7.9689298043728432"/>
    <n v="2.2034996759559299E-2"/>
    <x v="192"/>
  </r>
  <r>
    <s v="2025-03-31"/>
    <x v="43"/>
    <x v="9"/>
    <x v="1"/>
    <x v="3"/>
    <n v="1957"/>
    <n v="490"/>
    <n v="435726"/>
    <n v="4.7300000000000004"/>
    <n v="15969"/>
    <n v="8.8022790888170319E-2"/>
    <n v="0.12254994050973762"/>
    <x v="193"/>
  </r>
  <r>
    <s v="2025-04-07"/>
    <x v="44"/>
    <x v="10"/>
    <x v="1"/>
    <x v="3"/>
    <n v="623"/>
    <n v="414"/>
    <n v="290354"/>
    <n v="6.49"/>
    <n v="39923"/>
    <n v="0.33667947287974553"/>
    <n v="1.5605039701425244E-2"/>
    <x v="194"/>
  </r>
  <r>
    <s v="2025-04-14"/>
    <x v="45"/>
    <x v="10"/>
    <x v="1"/>
    <x v="3"/>
    <n v="520"/>
    <n v="375"/>
    <n v="369525"/>
    <n v="6.54"/>
    <n v="20733"/>
    <n v="7.1981098934404214E-2"/>
    <n v="2.5080789080210292E-2"/>
    <x v="195"/>
  </r>
  <r>
    <s v="2025-04-21"/>
    <x v="46"/>
    <x v="10"/>
    <x v="1"/>
    <x v="3"/>
    <n v="1707"/>
    <n v="74"/>
    <n v="270958"/>
    <n v="3.09"/>
    <n v="14090"/>
    <n v="3.9239564305527365E-2"/>
    <n v="0.12114975159687721"/>
    <x v="196"/>
  </r>
  <r>
    <s v="2025-04-28"/>
    <x v="47"/>
    <x v="10"/>
    <x v="1"/>
    <x v="3"/>
    <n v="777"/>
    <n v="140"/>
    <n v="11435"/>
    <n v="1.6"/>
    <n v="6832"/>
    <n v="0.60267642955734835"/>
    <n v="0.11372950819672131"/>
    <x v="197"/>
  </r>
  <r>
    <s v="2025-05-05"/>
    <x v="48"/>
    <x v="11"/>
    <x v="1"/>
    <x v="3"/>
    <n v="1035"/>
    <n v="171"/>
    <n v="148477"/>
    <n v="5.21"/>
    <n v="7541"/>
    <n v="5.5706165282028861"/>
    <n v="0.13724970163108341"/>
    <x v="198"/>
  </r>
  <r>
    <s v="2025-05-12"/>
    <x v="49"/>
    <x v="11"/>
    <x v="1"/>
    <x v="3"/>
    <n v="119"/>
    <n v="456"/>
    <n v="82558"/>
    <n v="6.81"/>
    <n v="12174"/>
    <n v="0.58190830903102841"/>
    <n v="9.7749301790701487E-3"/>
    <x v="19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75381E9-0FE8-4F82-9F05-3FC270E74013}" name="PivotTable23" cacheId="2"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2">
  <location ref="B147:D151" firstHeaderRow="0" firstDataRow="1" firstDataCol="1"/>
  <pivotFields count="13">
    <pivotField showAll="0"/>
    <pivotField showAll="0"/>
    <pivotField showAll="0">
      <items count="13">
        <item x="7"/>
        <item x="8"/>
        <item x="9"/>
        <item x="10"/>
        <item x="11"/>
        <item x="0"/>
        <item x="1"/>
        <item x="2"/>
        <item x="3"/>
        <item x="4"/>
        <item x="5"/>
        <item x="6"/>
        <item t="default"/>
      </items>
    </pivotField>
    <pivotField showAll="0">
      <items count="3">
        <item x="0"/>
        <item x="1"/>
        <item t="default"/>
      </items>
    </pivotField>
    <pivotField axis="axisRow" showAll="0">
      <items count="5">
        <item x="0"/>
        <item x="1"/>
        <item x="2"/>
        <item x="3"/>
        <item t="default"/>
      </items>
    </pivotField>
    <pivotField showAll="0"/>
    <pivotField showAll="0"/>
    <pivotField showAll="0"/>
    <pivotField dataField="1" showAll="0"/>
    <pivotField dataField="1" showAll="0"/>
    <pivotField showAll="0"/>
    <pivotField showAll="0"/>
    <pivotField numFmtId="165" showAll="0"/>
  </pivotFields>
  <rowFields count="1">
    <field x="4"/>
  </rowFields>
  <rowItems count="4">
    <i>
      <x/>
    </i>
    <i>
      <x v="1"/>
    </i>
    <i>
      <x v="2"/>
    </i>
    <i>
      <x v="3"/>
    </i>
  </rowItems>
  <colFields count="1">
    <field x="-2"/>
  </colFields>
  <colItems count="2">
    <i>
      <x/>
    </i>
    <i i="1">
      <x v="1"/>
    </i>
  </colItems>
  <dataFields count="2">
    <dataField name="Sum of Engagement_Rate" fld="8" baseField="0" baseItem="0"/>
    <dataField name="Sum of Ad_Spend" fld="9" baseField="0" baseItem="0" numFmtId="167"/>
  </dataFields>
  <formats count="2">
    <format dxfId="71">
      <pivotArea outline="0" collapsedLevelsAreSubtotals="1" fieldPosition="0"/>
    </format>
    <format dxfId="70">
      <pivotArea outline="0" collapsedLevelsAreSubtotals="1" fieldPosition="0">
        <references count="1">
          <reference field="4294967294" count="1" selected="0">
            <x v="1"/>
          </reference>
        </references>
      </pivotArea>
    </format>
  </formats>
  <chartFormats count="4">
    <chartFormat chart="6" format="2" series="1">
      <pivotArea type="data" outline="0" fieldPosition="0">
        <references count="1">
          <reference field="4294967294" count="1" selected="0">
            <x v="0"/>
          </reference>
        </references>
      </pivotArea>
    </chartFormat>
    <chartFormat chart="6" format="3" series="1">
      <pivotArea type="data" outline="0" fieldPosition="0">
        <references count="1">
          <reference field="4294967294" count="1" selected="0">
            <x v="1"/>
          </reference>
        </references>
      </pivotArea>
    </chartFormat>
    <chartFormat chart="7" format="4" series="1">
      <pivotArea type="data" outline="0" fieldPosition="0">
        <references count="1">
          <reference field="4294967294" count="1" selected="0">
            <x v="0"/>
          </reference>
        </references>
      </pivotArea>
    </chartFormat>
    <chartFormat chart="7"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3A8DC5CF-C032-4839-8D55-5D3AF88CEEC1}" name="PivotTable10" cacheId="1" applyNumberFormats="0" applyBorderFormats="0" applyFontFormats="0" applyPatternFormats="0" applyAlignmentFormats="0" applyWidthHeightFormats="1" dataCaption="Values" updatedVersion="8" minRefreshableVersion="3" showDrill="0" useAutoFormatting="1" rowGrandTotals="0" colGrandTotals="0" itemPrintTitles="1" createdVersion="8" indent="0" outline="1" outlineData="1" multipleFieldFilters="0" chartFormat="13">
  <location ref="C18:E24" firstHeaderRow="0" firstDataRow="1" firstDataCol="1"/>
  <pivotFields count="17">
    <pivotField showAll="0"/>
    <pivotField showAll="0">
      <items count="5">
        <item x="3"/>
        <item h="1" x="2"/>
        <item h="1" x="0"/>
        <item h="1" x="1"/>
        <item t="default"/>
      </items>
    </pivotField>
    <pivotField showAll="0"/>
    <pivotField showAll="0"/>
    <pivotField showAll="0"/>
    <pivotField showAll="0">
      <items count="7">
        <item x="3"/>
        <item x="4"/>
        <item x="0"/>
        <item x="2"/>
        <item x="1"/>
        <item x="5"/>
        <item t="default"/>
      </items>
    </pivotField>
    <pivotField showAll="0"/>
    <pivotField numFmtId="1" showAll="0"/>
    <pivotField numFmtId="1" showAll="0"/>
    <pivotField numFmtId="1" showAll="0"/>
    <pivotField numFmtId="1" showAll="0"/>
    <pivotField numFmtId="1" showAll="0"/>
    <pivotField dataField="1" numFmtId="1" showAll="0"/>
    <pivotField axis="axisRow" showAll="0">
      <items count="7">
        <item x="1"/>
        <item x="3"/>
        <item x="4"/>
        <item x="0"/>
        <item x="5"/>
        <item x="2"/>
        <item t="default"/>
      </items>
    </pivotField>
    <pivotField showAll="0"/>
    <pivotField dataField="1" showAll="0"/>
    <pivotField numFmtId="10" showAll="0"/>
  </pivotFields>
  <rowFields count="1">
    <field x="13"/>
  </rowFields>
  <rowItems count="6">
    <i>
      <x/>
    </i>
    <i>
      <x v="1"/>
    </i>
    <i>
      <x v="2"/>
    </i>
    <i>
      <x v="3"/>
    </i>
    <i>
      <x v="4"/>
    </i>
    <i>
      <x v="5"/>
    </i>
  </rowItems>
  <colFields count="1">
    <field x="-2"/>
  </colFields>
  <colItems count="2">
    <i>
      <x/>
    </i>
    <i i="1">
      <x v="1"/>
    </i>
  </colItems>
  <dataFields count="2">
    <dataField name="Average of Clicks" fld="12" subtotal="average" baseField="13" baseItem="0" numFmtId="1"/>
    <dataField name="Sum of Total_Engagement" fld="15" baseField="0" baseItem="0"/>
  </dataFields>
  <chartFormats count="2">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16D811DA-36A5-4E07-B7AB-FB18EC828C10}" name="PivotTable1" cacheId="2"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B261:D311" firstHeaderRow="0" firstDataRow="1" firstDataCol="1" rowPageCount="1" colPageCount="1"/>
  <pivotFields count="13">
    <pivotField showAll="0"/>
    <pivotField axis="axisRow" showAll="0">
      <items count="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t="default"/>
      </items>
    </pivotField>
    <pivotField showAll="0"/>
    <pivotField showAll="0"/>
    <pivotField axis="axisPage" showAll="0">
      <items count="5">
        <item x="0"/>
        <item x="1"/>
        <item x="2"/>
        <item x="3"/>
        <item t="default"/>
      </items>
    </pivotField>
    <pivotField showAll="0"/>
    <pivotField showAll="0"/>
    <pivotField showAll="0"/>
    <pivotField showAll="0"/>
    <pivotField showAll="0"/>
    <pivotField showAll="0"/>
    <pivotField dataField="1" showAll="0"/>
    <pivotField dataField="1" numFmtId="165" showAll="0">
      <items count="201">
        <item x="92"/>
        <item x="18"/>
        <item x="29"/>
        <item x="171"/>
        <item x="14"/>
        <item x="5"/>
        <item x="44"/>
        <item x="176"/>
        <item x="87"/>
        <item x="24"/>
        <item x="125"/>
        <item x="20"/>
        <item x="77"/>
        <item x="182"/>
        <item x="123"/>
        <item x="49"/>
        <item x="159"/>
        <item x="184"/>
        <item x="88"/>
        <item x="99"/>
        <item x="61"/>
        <item x="192"/>
        <item x="147"/>
        <item x="73"/>
        <item x="144"/>
        <item x="76"/>
        <item x="134"/>
        <item x="4"/>
        <item x="67"/>
        <item x="108"/>
        <item x="103"/>
        <item x="180"/>
        <item x="133"/>
        <item x="48"/>
        <item x="177"/>
        <item x="37"/>
        <item x="170"/>
        <item x="32"/>
        <item x="30"/>
        <item x="141"/>
        <item x="60"/>
        <item x="150"/>
        <item x="81"/>
        <item x="152"/>
        <item x="135"/>
        <item x="21"/>
        <item x="6"/>
        <item x="151"/>
        <item x="68"/>
        <item x="65"/>
        <item x="122"/>
        <item x="10"/>
        <item x="59"/>
        <item x="156"/>
        <item x="78"/>
        <item x="194"/>
        <item x="107"/>
        <item x="136"/>
        <item x="178"/>
        <item x="188"/>
        <item x="41"/>
        <item x="117"/>
        <item x="2"/>
        <item x="119"/>
        <item x="98"/>
        <item x="26"/>
        <item x="45"/>
        <item x="72"/>
        <item x="33"/>
        <item x="63"/>
        <item x="155"/>
        <item x="15"/>
        <item x="137"/>
        <item x="167"/>
        <item x="70"/>
        <item x="127"/>
        <item x="179"/>
        <item x="158"/>
        <item x="132"/>
        <item x="157"/>
        <item x="166"/>
        <item x="174"/>
        <item x="83"/>
        <item x="35"/>
        <item x="52"/>
        <item x="25"/>
        <item x="129"/>
        <item x="196"/>
        <item x="148"/>
        <item x="39"/>
        <item x="23"/>
        <item x="82"/>
        <item x="169"/>
        <item x="62"/>
        <item x="9"/>
        <item x="197"/>
        <item x="175"/>
        <item x="162"/>
        <item x="191"/>
        <item x="69"/>
        <item x="89"/>
        <item x="110"/>
        <item x="142"/>
        <item x="13"/>
        <item x="58"/>
        <item x="106"/>
        <item x="93"/>
        <item x="115"/>
        <item x="146"/>
        <item x="154"/>
        <item x="193"/>
        <item x="3"/>
        <item x="1"/>
        <item x="7"/>
        <item x="189"/>
        <item x="163"/>
        <item x="34"/>
        <item x="100"/>
        <item x="113"/>
        <item x="195"/>
        <item x="74"/>
        <item x="111"/>
        <item x="121"/>
        <item x="46"/>
        <item x="168"/>
        <item x="12"/>
        <item x="64"/>
        <item x="36"/>
        <item x="38"/>
        <item x="140"/>
        <item x="56"/>
        <item x="116"/>
        <item x="85"/>
        <item x="84"/>
        <item x="96"/>
        <item x="102"/>
        <item x="186"/>
        <item x="172"/>
        <item x="53"/>
        <item x="55"/>
        <item x="120"/>
        <item x="112"/>
        <item x="187"/>
        <item x="42"/>
        <item x="97"/>
        <item x="27"/>
        <item x="43"/>
        <item x="80"/>
        <item x="28"/>
        <item x="40"/>
        <item x="138"/>
        <item x="71"/>
        <item x="101"/>
        <item x="57"/>
        <item x="31"/>
        <item x="145"/>
        <item x="128"/>
        <item x="130"/>
        <item x="0"/>
        <item x="185"/>
        <item x="19"/>
        <item x="190"/>
        <item x="181"/>
        <item x="199"/>
        <item x="114"/>
        <item x="161"/>
        <item x="183"/>
        <item x="16"/>
        <item x="11"/>
        <item x="143"/>
        <item x="165"/>
        <item x="22"/>
        <item x="198"/>
        <item x="109"/>
        <item x="17"/>
        <item x="160"/>
        <item x="131"/>
        <item x="91"/>
        <item x="139"/>
        <item x="173"/>
        <item x="164"/>
        <item x="51"/>
        <item x="54"/>
        <item x="104"/>
        <item x="47"/>
        <item x="118"/>
        <item x="90"/>
        <item x="94"/>
        <item x="124"/>
        <item x="50"/>
        <item x="86"/>
        <item x="153"/>
        <item x="105"/>
        <item x="8"/>
        <item x="79"/>
        <item x="126"/>
        <item x="149"/>
        <item x="66"/>
        <item x="75"/>
        <item x="95"/>
        <item t="default"/>
      </items>
    </pivotField>
  </pivotFields>
  <rowFields count="1">
    <field x="1"/>
  </rowFields>
  <rowItems count="5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rowItems>
  <colFields count="1">
    <field x="-2"/>
  </colFields>
  <colItems count="2">
    <i>
      <x/>
    </i>
    <i i="1">
      <x v="1"/>
    </i>
  </colItems>
  <pageFields count="1">
    <pageField fld="4" hier="-1"/>
  </pageFields>
  <dataFields count="2">
    <dataField name="Average of Follower ROI" fld="11" subtotal="average" baseField="1" baseItem="0"/>
    <dataField name="Average of Engagement ROI" fld="12" subtotal="average" baseField="1" baseItem="0" numFmtId="165"/>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0A1AC3DB-2A4E-442D-8412-7AE77748362B}" name="PivotTable22" cacheId="2"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8">
  <location ref="B90:C140" firstHeaderRow="1" firstDataRow="1" firstDataCol="1"/>
  <pivotFields count="13">
    <pivotField showAll="0"/>
    <pivotField axis="axisRow" showAll="0">
      <items count="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t="default"/>
      </items>
    </pivotField>
    <pivotField showAll="0">
      <items count="13">
        <item x="7"/>
        <item x="8"/>
        <item x="9"/>
        <item x="10"/>
        <item x="11"/>
        <item x="0"/>
        <item x="1"/>
        <item x="2"/>
        <item x="3"/>
        <item x="4"/>
        <item x="5"/>
        <item x="6"/>
        <item t="default"/>
      </items>
    </pivotField>
    <pivotField showAll="0">
      <items count="3">
        <item x="0"/>
        <item x="1"/>
        <item t="default"/>
      </items>
    </pivotField>
    <pivotField showAll="0">
      <items count="5">
        <item x="0"/>
        <item x="1"/>
        <item x="2"/>
        <item x="3"/>
        <item t="default"/>
      </items>
    </pivotField>
    <pivotField showAll="0"/>
    <pivotField showAll="0"/>
    <pivotField showAll="0"/>
    <pivotField showAll="0"/>
    <pivotField showAll="0"/>
    <pivotField dataField="1" showAll="0"/>
    <pivotField showAll="0"/>
    <pivotField numFmtId="165" showAll="0"/>
  </pivotFields>
  <rowFields count="1">
    <field x="1"/>
  </rowFields>
  <rowItems count="5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rowItems>
  <colItems count="1">
    <i/>
  </colItems>
  <dataFields count="1">
    <dataField name="Sum of Follower growth rate" fld="10" baseField="0" baseItem="0"/>
  </dataFields>
  <formats count="1">
    <format dxfId="72">
      <pivotArea outline="0" collapsedLevelsAreSubtotals="1" fieldPosition="0"/>
    </format>
  </formats>
  <chartFormats count="2">
    <chartFormat chart="3" format="5" series="1">
      <pivotArea type="data" outline="0" fieldPosition="0">
        <references count="1">
          <reference field="4294967294" count="1" selected="0">
            <x v="0"/>
          </reference>
        </references>
      </pivotArea>
    </chartFormat>
    <chartFormat chart="3" format="6">
      <pivotArea type="data" outline="0" fieldPosition="0">
        <references count="2">
          <reference field="4294967294" count="1" selected="0">
            <x v="0"/>
          </reference>
          <reference field="1" count="1" selected="0">
            <x v="4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410DF4A5-A0F7-4FF2-A045-2272EE555931}" name="PivotTable25"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9">
  <location ref="B169:C175" firstHeaderRow="1" firstDataRow="1" firstDataCol="1"/>
  <pivotFields count="17">
    <pivotField dataField="1" showAll="0"/>
    <pivotField showAll="0">
      <items count="5">
        <item x="3"/>
        <item h="1" x="2"/>
        <item h="1" x="0"/>
        <item h="1" x="1"/>
        <item t="default"/>
      </items>
    </pivotField>
    <pivotField showAll="0"/>
    <pivotField showAll="0"/>
    <pivotField showAll="0"/>
    <pivotField showAll="0"/>
    <pivotField showAll="0"/>
    <pivotField numFmtId="1" showAll="0"/>
    <pivotField numFmtId="1" showAll="0"/>
    <pivotField numFmtId="1" showAll="0"/>
    <pivotField numFmtId="1" showAll="0"/>
    <pivotField numFmtId="1" showAll="0"/>
    <pivotField numFmtId="1" showAll="0"/>
    <pivotField axis="axisRow" showAll="0" sortType="ascending">
      <items count="7">
        <item x="1"/>
        <item x="3"/>
        <item x="4"/>
        <item x="0"/>
        <item x="5"/>
        <item x="2"/>
        <item t="default"/>
      </items>
      <autoSortScope>
        <pivotArea dataOnly="0" outline="0" fieldPosition="0">
          <references count="1">
            <reference field="4294967294" count="1" selected="0">
              <x v="0"/>
            </reference>
          </references>
        </pivotArea>
      </autoSortScope>
    </pivotField>
    <pivotField showAll="0"/>
    <pivotField showAll="0"/>
    <pivotField numFmtId="10" showAll="0"/>
  </pivotFields>
  <rowFields count="1">
    <field x="13"/>
  </rowFields>
  <rowItems count="6">
    <i>
      <x v="1"/>
    </i>
    <i>
      <x v="4"/>
    </i>
    <i>
      <x/>
    </i>
    <i>
      <x v="2"/>
    </i>
    <i>
      <x v="3"/>
    </i>
    <i>
      <x v="5"/>
    </i>
  </rowItems>
  <colItems count="1">
    <i/>
  </colItems>
  <dataFields count="1">
    <dataField name="Count of Post ID" fld="0" subtotal="count" baseField="0" baseItem="0"/>
  </dataFields>
  <chartFormats count="2">
    <chartFormat chart="0" format="0"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29A96739-5C25-4414-8ABA-05B7757DFAEA}"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6:G7" firstHeaderRow="0" firstDataRow="1" firstDataCol="0"/>
  <pivotFields count="17">
    <pivotField showAll="0"/>
    <pivotField showAll="0">
      <items count="5">
        <item x="3"/>
        <item x="2"/>
        <item x="0"/>
        <item x="1"/>
        <item t="default"/>
      </items>
    </pivotField>
    <pivotField showAll="0"/>
    <pivotField showAll="0">
      <items count="13">
        <item x="11"/>
        <item x="8"/>
        <item x="7"/>
        <item x="1"/>
        <item x="2"/>
        <item x="4"/>
        <item x="6"/>
        <item x="3"/>
        <item x="10"/>
        <item x="5"/>
        <item x="9"/>
        <item x="0"/>
        <item t="default"/>
      </items>
    </pivotField>
    <pivotField showAll="0">
      <items count="3">
        <item x="0"/>
        <item x="1"/>
        <item t="default"/>
      </items>
    </pivotField>
    <pivotField showAll="0">
      <items count="7">
        <item x="3"/>
        <item x="4"/>
        <item x="0"/>
        <item x="2"/>
        <item x="1"/>
        <item x="5"/>
        <item t="default"/>
      </items>
    </pivotField>
    <pivotField showAll="0"/>
    <pivotField dataField="1" showAll="0"/>
    <pivotField dataField="1" showAll="0"/>
    <pivotField dataField="1" showAll="0"/>
    <pivotField showAll="0"/>
    <pivotField showAll="0"/>
    <pivotField dataField="1" showAll="0"/>
    <pivotField showAll="0"/>
    <pivotField showAll="0"/>
    <pivotField showAll="0"/>
    <pivotField dataField="1" numFmtId="10" showAll="0"/>
  </pivotFields>
  <rowItems count="1">
    <i/>
  </rowItems>
  <colFields count="1">
    <field x="-2"/>
  </colFields>
  <colItems count="5">
    <i>
      <x/>
    </i>
    <i i="1">
      <x v="1"/>
    </i>
    <i i="2">
      <x v="2"/>
    </i>
    <i i="3">
      <x v="3"/>
    </i>
    <i i="4">
      <x v="4"/>
    </i>
  </colItems>
  <dataFields count="5">
    <dataField name="Sum of Clicks" fld="12" baseField="0" baseItem="0" numFmtId="3"/>
    <dataField name="Sum of Likes" fld="7" baseField="0" baseItem="0" numFmtId="3"/>
    <dataField name="Sum of Shares" fld="8" baseField="0" baseItem="0" numFmtId="3"/>
    <dataField name="Sum of Comments" fld="9" baseField="0" baseItem="0" numFmtId="3"/>
    <dataField name="Average of Engagement_rate" fld="16" subtotal="average" baseField="0" baseItem="4" numFmtId="10"/>
  </dataFields>
  <formats count="2">
    <format dxfId="74">
      <pivotArea outline="0" collapsedLevelsAreSubtotals="1" fieldPosition="0">
        <references count="1">
          <reference field="4294967294" count="4" selected="0">
            <x v="0"/>
            <x v="1"/>
            <x v="2"/>
            <x v="3"/>
          </reference>
        </references>
      </pivotArea>
    </format>
    <format dxfId="73">
      <pivotArea outline="0" collapsedLevelsAreSubtotals="1" fieldPosition="0">
        <references count="1">
          <reference field="4294967294" count="4" selected="0">
            <x v="0"/>
            <x v="1"/>
            <x v="2"/>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3C1B9E78-DBAD-4191-AC63-A696D7CA67A3}" name="PivotTable16" cacheId="2"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
  <location ref="B67:B68" firstHeaderRow="1" firstDataRow="1" firstDataCol="0"/>
  <pivotFields count="13">
    <pivotField showAll="0"/>
    <pivotField showAll="0"/>
    <pivotField showAll="0">
      <items count="13">
        <item x="7"/>
        <item x="8"/>
        <item x="9"/>
        <item x="10"/>
        <item x="11"/>
        <item x="0"/>
        <item x="1"/>
        <item x="2"/>
        <item x="3"/>
        <item x="4"/>
        <item x="5"/>
        <item x="6"/>
        <item t="default"/>
      </items>
    </pivotField>
    <pivotField showAll="0">
      <items count="3">
        <item x="0"/>
        <item x="1"/>
        <item t="default"/>
      </items>
    </pivotField>
    <pivotField showAll="0">
      <items count="5">
        <item x="0"/>
        <item x="1"/>
        <item x="2"/>
        <item x="3"/>
        <item t="default"/>
      </items>
    </pivotField>
    <pivotField showAll="0"/>
    <pivotField showAll="0"/>
    <pivotField showAll="0"/>
    <pivotField showAll="0"/>
    <pivotField showAll="0"/>
    <pivotField showAll="0"/>
    <pivotField showAll="0"/>
    <pivotField dataField="1" numFmtId="165" showAll="0"/>
  </pivotFields>
  <rowItems count="1">
    <i/>
  </rowItems>
  <colItems count="1">
    <i/>
  </colItems>
  <dataFields count="1">
    <dataField name="Sum of Engagement ROI" fld="12" baseField="0" baseItem="0" numFmtId="164"/>
  </dataFields>
  <formats count="1">
    <format dxfId="75">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5B72B89C-2A20-4E09-AB82-851D6979415E}" name="PivotTable6"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7">
  <location ref="C38:E48" firstHeaderRow="0" firstDataRow="1" firstDataCol="1"/>
  <pivotFields count="17">
    <pivotField axis="axisRow" showAll="0" measureFilter="1" sortType="descending">
      <items count="3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t="default"/>
      </items>
      <autoSortScope>
        <pivotArea dataOnly="0" outline="0" fieldPosition="0">
          <references count="1">
            <reference field="4294967294" count="1" selected="0">
              <x v="0"/>
            </reference>
          </references>
        </pivotArea>
      </autoSortScope>
    </pivotField>
    <pivotField showAll="0">
      <items count="5">
        <item x="3"/>
        <item x="2"/>
        <item x="0"/>
        <item x="1"/>
        <item t="default"/>
      </items>
    </pivotField>
    <pivotField showAll="0"/>
    <pivotField showAll="0">
      <items count="13">
        <item x="11"/>
        <item x="8"/>
        <item x="7"/>
        <item x="1"/>
        <item x="2"/>
        <item x="4"/>
        <item x="6"/>
        <item x="3"/>
        <item x="10"/>
        <item x="5"/>
        <item x="9"/>
        <item x="0"/>
        <item t="default"/>
      </items>
    </pivotField>
    <pivotField showAll="0">
      <items count="3">
        <item x="0"/>
        <item x="1"/>
        <item t="default"/>
      </items>
    </pivotField>
    <pivotField showAll="0">
      <items count="7">
        <item x="3"/>
        <item x="4"/>
        <item x="0"/>
        <item x="2"/>
        <item x="1"/>
        <item x="5"/>
        <item t="default"/>
      </items>
    </pivotField>
    <pivotField showAll="0">
      <items count="25">
        <item x="4"/>
        <item x="15"/>
        <item x="5"/>
        <item x="10"/>
        <item x="8"/>
        <item x="22"/>
        <item x="18"/>
        <item x="6"/>
        <item x="9"/>
        <item x="13"/>
        <item x="0"/>
        <item x="2"/>
        <item x="11"/>
        <item x="3"/>
        <item x="20"/>
        <item x="21"/>
        <item x="7"/>
        <item x="17"/>
        <item x="1"/>
        <item x="16"/>
        <item x="12"/>
        <item x="14"/>
        <item x="23"/>
        <item x="19"/>
        <item t="default"/>
      </items>
    </pivotField>
    <pivotField showAll="0"/>
    <pivotField showAll="0"/>
    <pivotField showAll="0"/>
    <pivotField showAll="0"/>
    <pivotField dataField="1" showAll="0"/>
    <pivotField showAll="0"/>
    <pivotField showAll="0"/>
    <pivotField showAll="0"/>
    <pivotField dataField="1" showAll="0"/>
    <pivotField numFmtId="10" showAll="0"/>
  </pivotFields>
  <rowFields count="1">
    <field x="0"/>
  </rowFields>
  <rowItems count="10">
    <i>
      <x v="60"/>
    </i>
    <i>
      <x v="143"/>
    </i>
    <i>
      <x v="163"/>
    </i>
    <i>
      <x v="260"/>
    </i>
    <i>
      <x v="243"/>
    </i>
    <i>
      <x v="214"/>
    </i>
    <i>
      <x v="105"/>
    </i>
    <i>
      <x v="160"/>
    </i>
    <i>
      <x v="227"/>
    </i>
    <i>
      <x v="278"/>
    </i>
  </rowItems>
  <colFields count="1">
    <field x="-2"/>
  </colFields>
  <colItems count="2">
    <i>
      <x/>
    </i>
    <i i="1">
      <x v="1"/>
    </i>
  </colItems>
  <dataFields count="2">
    <dataField name="Sum of Total Engagement" fld="15" baseField="0" baseItem="0"/>
    <dataField name="Sum of Reach" fld="11" baseField="0" baseItem="0"/>
  </dataFields>
  <chartFormats count="2">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62BC2ADA-57F4-4E59-BCF8-D8B24053C5D8}" name="PivotTable19" cacheId="2"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
  <location ref="B75:B76" firstHeaderRow="1" firstDataRow="1" firstDataCol="0"/>
  <pivotFields count="13">
    <pivotField showAll="0"/>
    <pivotField showAll="0"/>
    <pivotField showAll="0">
      <items count="13">
        <item x="7"/>
        <item x="8"/>
        <item x="9"/>
        <item x="10"/>
        <item x="11"/>
        <item x="0"/>
        <item x="1"/>
        <item x="2"/>
        <item x="3"/>
        <item x="4"/>
        <item x="5"/>
        <item x="6"/>
        <item t="default"/>
      </items>
    </pivotField>
    <pivotField showAll="0">
      <items count="3">
        <item x="0"/>
        <item x="1"/>
        <item t="default"/>
      </items>
    </pivotField>
    <pivotField showAll="0">
      <items count="5">
        <item x="0"/>
        <item x="1"/>
        <item x="2"/>
        <item x="3"/>
        <item t="default"/>
      </items>
    </pivotField>
    <pivotField showAll="0"/>
    <pivotField showAll="0"/>
    <pivotField showAll="0"/>
    <pivotField showAll="0"/>
    <pivotField dataField="1" showAll="0"/>
    <pivotField showAll="0"/>
    <pivotField showAll="0"/>
    <pivotField numFmtId="165" showAll="0"/>
  </pivotFields>
  <rowItems count="1">
    <i/>
  </rowItems>
  <colItems count="1">
    <i/>
  </colItems>
  <dataFields count="1">
    <dataField name="Sum of Ad_Spend" fld="9" baseField="0" baseItem="0" numFmtId="166"/>
  </dataFields>
  <formats count="1">
    <format dxfId="76">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831CCDC5-D4AF-4F31-A348-E646575AAF32}" name="PivotTable26"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6">
  <location ref="B212:D216" firstHeaderRow="0" firstDataRow="1" firstDataCol="1"/>
  <pivotFields count="17">
    <pivotField showAll="0"/>
    <pivotField showAll="0">
      <items count="5">
        <item x="3"/>
        <item x="2"/>
        <item x="0"/>
        <item x="1"/>
        <item t="default"/>
      </items>
    </pivotField>
    <pivotField showAll="0"/>
    <pivotField showAll="0">
      <items count="13">
        <item x="11"/>
        <item x="8"/>
        <item x="7"/>
        <item x="1"/>
        <item x="2"/>
        <item x="4"/>
        <item x="6"/>
        <item x="3"/>
        <item x="10"/>
        <item x="5"/>
        <item x="9"/>
        <item x="0"/>
        <item t="default"/>
      </items>
    </pivotField>
    <pivotField showAll="0">
      <items count="3">
        <item x="0"/>
        <item x="1"/>
        <item t="default"/>
      </items>
    </pivotField>
    <pivotField showAll="0">
      <items count="7">
        <item x="3"/>
        <item x="4"/>
        <item x="0"/>
        <item x="2"/>
        <item x="1"/>
        <item x="5"/>
        <item t="default"/>
      </items>
    </pivotField>
    <pivotField showAll="0"/>
    <pivotField numFmtId="1" showAll="0"/>
    <pivotField numFmtId="1" showAll="0"/>
    <pivotField numFmtId="1" showAll="0"/>
    <pivotField numFmtId="1" showAll="0"/>
    <pivotField numFmtId="1" showAll="0"/>
    <pivotField dataField="1" numFmtId="1" showAll="0"/>
    <pivotField showAll="0"/>
    <pivotField axis="axisRow" multipleItemSelectionAllowed="1" showAll="0" sortType="descending">
      <items count="6">
        <item x="0"/>
        <item x="2"/>
        <item x="1"/>
        <item h="1" x="4"/>
        <item x="3"/>
        <item t="default"/>
      </items>
      <autoSortScope>
        <pivotArea dataOnly="0" outline="0" fieldPosition="0">
          <references count="1">
            <reference field="4294967294" count="1" selected="0">
              <x v="0"/>
            </reference>
          </references>
        </pivotArea>
      </autoSortScope>
    </pivotField>
    <pivotField showAll="0"/>
    <pivotField numFmtId="10" showAll="0"/>
  </pivotFields>
  <rowFields count="1">
    <field x="14"/>
  </rowFields>
  <rowItems count="4">
    <i>
      <x v="4"/>
    </i>
    <i>
      <x v="1"/>
    </i>
    <i>
      <x v="2"/>
    </i>
    <i>
      <x/>
    </i>
  </rowItems>
  <colFields count="1">
    <field x="-2"/>
  </colFields>
  <colItems count="2">
    <i>
      <x/>
    </i>
    <i i="1">
      <x v="1"/>
    </i>
  </colItems>
  <dataFields count="2">
    <dataField name="Sum of Clicks" fld="12" baseField="0" baseItem="0" numFmtId="1"/>
    <dataField name="Average of Clicks2" fld="12" subtotal="average" baseField="14" baseItem="3" numFmtId="1"/>
  </dataFields>
  <chartFormats count="4">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C91660A6-234B-4F65-B7AE-9085C4CDE859}"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9:C10" firstHeaderRow="1" firstDataRow="1" firstDataCol="0"/>
  <pivotFields count="17">
    <pivotField showAll="0"/>
    <pivotField showAll="0">
      <items count="5">
        <item x="3"/>
        <item x="2"/>
        <item x="0"/>
        <item x="1"/>
        <item t="default"/>
      </items>
    </pivotField>
    <pivotField showAll="0"/>
    <pivotField showAll="0">
      <items count="13">
        <item x="11"/>
        <item x="8"/>
        <item x="7"/>
        <item x="1"/>
        <item x="2"/>
        <item x="4"/>
        <item x="6"/>
        <item x="3"/>
        <item x="10"/>
        <item x="5"/>
        <item x="9"/>
        <item x="0"/>
        <item t="default"/>
      </items>
    </pivotField>
    <pivotField showAll="0">
      <items count="3">
        <item x="0"/>
        <item x="1"/>
        <item t="default"/>
      </items>
    </pivotField>
    <pivotField showAll="0">
      <items count="7">
        <item x="3"/>
        <item x="4"/>
        <item x="0"/>
        <item x="2"/>
        <item x="1"/>
        <item x="5"/>
        <item t="default"/>
      </items>
    </pivotField>
    <pivotField showAll="0"/>
    <pivotField showAll="0"/>
    <pivotField showAll="0"/>
    <pivotField showAll="0"/>
    <pivotField showAll="0"/>
    <pivotField showAll="0"/>
    <pivotField showAll="0"/>
    <pivotField showAll="0"/>
    <pivotField showAll="0"/>
    <pivotField dataField="1" showAll="0"/>
    <pivotField numFmtId="10" showAll="0"/>
  </pivotFields>
  <rowItems count="1">
    <i/>
  </rowItems>
  <colItems count="1">
    <i/>
  </colItems>
  <dataFields count="1">
    <dataField name="Sum of Total Engagement" fld="1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7DF5FA5-957F-4BDF-BDC4-5A4B35C664F1}"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12:C13" firstHeaderRow="1" firstDataRow="1" firstDataCol="0"/>
  <pivotFields count="17">
    <pivotField showAll="0"/>
    <pivotField showAll="0">
      <items count="5">
        <item x="3"/>
        <item x="2"/>
        <item x="0"/>
        <item x="1"/>
        <item t="default"/>
      </items>
    </pivotField>
    <pivotField showAll="0"/>
    <pivotField showAll="0">
      <items count="13">
        <item x="11"/>
        <item x="8"/>
        <item x="7"/>
        <item x="1"/>
        <item x="2"/>
        <item x="4"/>
        <item x="6"/>
        <item x="3"/>
        <item x="10"/>
        <item x="5"/>
        <item x="9"/>
        <item x="0"/>
        <item t="default"/>
      </items>
    </pivotField>
    <pivotField showAll="0">
      <items count="3">
        <item x="0"/>
        <item x="1"/>
        <item t="default"/>
      </items>
    </pivotField>
    <pivotField showAll="0">
      <items count="7">
        <item x="3"/>
        <item x="4"/>
        <item x="0"/>
        <item x="2"/>
        <item x="1"/>
        <item x="5"/>
        <item t="default"/>
      </items>
    </pivotField>
    <pivotField showAll="0"/>
    <pivotField showAll="0"/>
    <pivotField showAll="0"/>
    <pivotField showAll="0"/>
    <pivotField showAll="0"/>
    <pivotField showAll="0"/>
    <pivotField dataField="1" showAll="0"/>
    <pivotField showAll="0"/>
    <pivotField showAll="0"/>
    <pivotField showAll="0"/>
    <pivotField numFmtId="10" showAll="0"/>
  </pivotFields>
  <rowItems count="1">
    <i/>
  </rowItems>
  <colItems count="1">
    <i/>
  </colItems>
  <dataFields count="1">
    <dataField name="Average of Clicks" fld="12"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91BFC163-547F-4AE3-900B-BF8B23B4FD0E}" name="PivotTable20" cacheId="2"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
  <location ref="B79:B80" firstHeaderRow="1" firstDataRow="1" firstDataCol="0"/>
  <pivotFields count="13">
    <pivotField showAll="0"/>
    <pivotField showAll="0"/>
    <pivotField showAll="0">
      <items count="13">
        <item x="7"/>
        <item x="8"/>
        <item x="9"/>
        <item x="10"/>
        <item x="11"/>
        <item x="0"/>
        <item x="1"/>
        <item x="2"/>
        <item x="3"/>
        <item x="4"/>
        <item x="5"/>
        <item x="6"/>
        <item t="default"/>
      </items>
    </pivotField>
    <pivotField showAll="0">
      <items count="3">
        <item x="0"/>
        <item x="1"/>
        <item t="default"/>
      </items>
    </pivotField>
    <pivotField showAll="0">
      <items count="5">
        <item x="0"/>
        <item x="1"/>
        <item x="2"/>
        <item x="3"/>
        <item t="default"/>
      </items>
    </pivotField>
    <pivotField dataField="1" showAll="0"/>
    <pivotField showAll="0"/>
    <pivotField showAll="0"/>
    <pivotField showAll="0"/>
    <pivotField showAll="0"/>
    <pivotField showAll="0"/>
    <pivotField showAll="0"/>
    <pivotField numFmtId="165" showAll="0"/>
  </pivotFields>
  <rowItems count="1">
    <i/>
  </rowItems>
  <colItems count="1">
    <i/>
  </colItems>
  <dataFields count="1">
    <dataField name="Sum of New_Followers" fld="5" baseField="0" baseItem="0" numFmtId="3"/>
  </dataFields>
  <formats count="1">
    <format dxfId="77">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C0376471-B78F-446F-9C1D-DDE7CB876AAB}" name="PivotTable18" cacheId="2"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
  <location ref="B71:B72" firstHeaderRow="1" firstDataRow="1" firstDataCol="0"/>
  <pivotFields count="13">
    <pivotField showAll="0"/>
    <pivotField showAll="0"/>
    <pivotField showAll="0">
      <items count="13">
        <item x="7"/>
        <item x="8"/>
        <item x="9"/>
        <item x="10"/>
        <item x="11"/>
        <item x="0"/>
        <item x="1"/>
        <item x="2"/>
        <item x="3"/>
        <item x="4"/>
        <item x="5"/>
        <item x="6"/>
        <item t="default"/>
      </items>
    </pivotField>
    <pivotField showAll="0">
      <items count="3">
        <item x="0"/>
        <item x="1"/>
        <item t="default"/>
      </items>
    </pivotField>
    <pivotField showAll="0">
      <items count="5">
        <item x="0"/>
        <item x="1"/>
        <item x="2"/>
        <item x="3"/>
        <item t="default"/>
      </items>
    </pivotField>
    <pivotField showAll="0"/>
    <pivotField showAll="0"/>
    <pivotField showAll="0"/>
    <pivotField showAll="0"/>
    <pivotField showAll="0"/>
    <pivotField showAll="0"/>
    <pivotField dataField="1" showAll="0"/>
    <pivotField numFmtId="165" showAll="0"/>
  </pivotFields>
  <rowItems count="1">
    <i/>
  </rowItems>
  <colItems count="1">
    <i/>
  </colItems>
  <dataFields count="1">
    <dataField name="Sum of Follower ROI" fld="11" baseField="0" baseItem="0" numFmtId="2"/>
  </dataFields>
  <formats count="1">
    <format dxfId="78">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2.xml><?xml version="1.0" encoding="utf-8"?>
<pivotTableDefinition xmlns="http://schemas.openxmlformats.org/spreadsheetml/2006/main" xmlns:mc="http://schemas.openxmlformats.org/markup-compatibility/2006" xmlns:xr="http://schemas.microsoft.com/office/spreadsheetml/2014/revision" mc:Ignorable="xr" xr:uid="{C25A22CD-3C89-4580-B6CA-99656B695319}" name="PivotTable24"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8">
  <location ref="B158:D164" firstHeaderRow="0" firstDataRow="1" firstDataCol="1"/>
  <pivotFields count="17">
    <pivotField showAll="0"/>
    <pivotField showAll="0">
      <items count="5">
        <item x="3"/>
        <item h="1" x="2"/>
        <item h="1" x="0"/>
        <item h="1" x="1"/>
        <item t="default"/>
      </items>
    </pivotField>
    <pivotField showAll="0"/>
    <pivotField showAll="0"/>
    <pivotField showAll="0"/>
    <pivotField showAll="0">
      <items count="7">
        <item x="3"/>
        <item x="4"/>
        <item x="0"/>
        <item x="2"/>
        <item x="1"/>
        <item x="5"/>
        <item t="default"/>
      </items>
    </pivotField>
    <pivotField showAll="0"/>
    <pivotField numFmtId="1" showAll="0"/>
    <pivotField numFmtId="1" showAll="0"/>
    <pivotField numFmtId="1" showAll="0"/>
    <pivotField dataField="1" numFmtId="1" showAll="0"/>
    <pivotField numFmtId="1" showAll="0"/>
    <pivotField numFmtId="1" showAll="0"/>
    <pivotField axis="axisRow" showAll="0" sortType="ascending">
      <items count="7">
        <item x="1"/>
        <item x="3"/>
        <item x="4"/>
        <item x="0"/>
        <item x="5"/>
        <item x="2"/>
        <item t="default"/>
      </items>
      <autoSortScope>
        <pivotArea dataOnly="0" outline="0" fieldPosition="0">
          <references count="1">
            <reference field="4294967294" count="1" selected="0">
              <x v="0"/>
            </reference>
          </references>
        </pivotArea>
      </autoSortScope>
    </pivotField>
    <pivotField showAll="0"/>
    <pivotField showAll="0"/>
    <pivotField dataField="1" numFmtId="10" showAll="0"/>
  </pivotFields>
  <rowFields count="1">
    <field x="13"/>
  </rowFields>
  <rowItems count="6">
    <i>
      <x v="1"/>
    </i>
    <i>
      <x/>
    </i>
    <i>
      <x v="3"/>
    </i>
    <i>
      <x v="2"/>
    </i>
    <i>
      <x v="5"/>
    </i>
    <i>
      <x v="4"/>
    </i>
  </rowItems>
  <colFields count="1">
    <field x="-2"/>
  </colFields>
  <colItems count="2">
    <i>
      <x/>
    </i>
    <i i="1">
      <x v="1"/>
    </i>
  </colItems>
  <dataFields count="2">
    <dataField name="Average of Engagement_rate" fld="16" subtotal="average" baseField="13" baseItem="0" numFmtId="10"/>
    <dataField name="Average of Impressions" fld="10" subtotal="average" baseField="13" baseItem="0" numFmtId="1"/>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3.xml><?xml version="1.0" encoding="utf-8"?>
<pivotTableDefinition xmlns="http://schemas.openxmlformats.org/spreadsheetml/2006/main" xmlns:mc="http://schemas.openxmlformats.org/markup-compatibility/2006" xmlns:xr="http://schemas.microsoft.com/office/spreadsheetml/2014/revision" mc:Ignorable="xr" xr:uid="{39A2738E-3CB5-4C38-A5A8-F0CAB9808250}" name="PivotTable11"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8">
  <location ref="C28:D34" firstHeaderRow="1" firstDataRow="1" firstDataCol="1"/>
  <pivotFields count="17">
    <pivotField showAll="0"/>
    <pivotField showAll="0">
      <items count="5">
        <item x="3"/>
        <item h="1" x="2"/>
        <item h="1" x="0"/>
        <item h="1" x="1"/>
        <item t="default"/>
      </items>
    </pivotField>
    <pivotField showAll="0"/>
    <pivotField showAll="0"/>
    <pivotField showAll="0"/>
    <pivotField showAll="0">
      <items count="7">
        <item x="3"/>
        <item x="4"/>
        <item x="0"/>
        <item x="2"/>
        <item x="1"/>
        <item x="5"/>
        <item t="default"/>
      </items>
    </pivotField>
    <pivotField showAll="0"/>
    <pivotField numFmtId="1" showAll="0"/>
    <pivotField numFmtId="1" showAll="0"/>
    <pivotField numFmtId="1" showAll="0"/>
    <pivotField numFmtId="1" showAll="0"/>
    <pivotField numFmtId="1" showAll="0"/>
    <pivotField numFmtId="1" showAll="0"/>
    <pivotField axis="axisRow" showAll="0" sortType="descending">
      <items count="7">
        <item x="1"/>
        <item x="3"/>
        <item x="4"/>
        <item x="0"/>
        <item x="5"/>
        <item x="2"/>
        <item t="default"/>
      </items>
      <autoSortScope>
        <pivotArea dataOnly="0" outline="0" fieldPosition="0">
          <references count="1">
            <reference field="4294967294" count="1" selected="0">
              <x v="0"/>
            </reference>
          </references>
        </pivotArea>
      </autoSortScope>
    </pivotField>
    <pivotField showAll="0"/>
    <pivotField dataField="1" showAll="0"/>
    <pivotField numFmtId="10" showAll="0"/>
  </pivotFields>
  <rowFields count="1">
    <field x="13"/>
  </rowFields>
  <rowItems count="6">
    <i>
      <x v="3"/>
    </i>
    <i>
      <x v="2"/>
    </i>
    <i>
      <x v="5"/>
    </i>
    <i>
      <x v="1"/>
    </i>
    <i>
      <x v="4"/>
    </i>
    <i>
      <x/>
    </i>
  </rowItems>
  <colItems count="1">
    <i/>
  </colItems>
  <dataFields count="1">
    <dataField name="Sum of Total_Engagement" fld="15" baseField="0" baseItem="0"/>
  </dataFields>
  <chartFormats count="2">
    <chartFormat chart="2" format="2" series="1">
      <pivotArea type="data" outline="0" fieldPosition="0">
        <references count="1">
          <reference field="4294967294" count="1" selected="0">
            <x v="0"/>
          </reference>
        </references>
      </pivotArea>
    </chartFormat>
    <chartFormat chart="11"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AA16319-53F2-4C98-A04E-9D4FA82AEC61}" name="PivotTable27"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9">
  <location ref="B221:E225" firstHeaderRow="0" firstDataRow="1" firstDataCol="1"/>
  <pivotFields count="17">
    <pivotField showAll="0"/>
    <pivotField showAll="0">
      <items count="5">
        <item x="3"/>
        <item x="2"/>
        <item x="0"/>
        <item x="1"/>
        <item t="default"/>
      </items>
    </pivotField>
    <pivotField showAll="0"/>
    <pivotField showAll="0">
      <items count="13">
        <item x="11"/>
        <item x="8"/>
        <item x="7"/>
        <item x="1"/>
        <item x="2"/>
        <item x="4"/>
        <item x="6"/>
        <item x="3"/>
        <item x="10"/>
        <item x="5"/>
        <item x="9"/>
        <item x="0"/>
        <item t="default"/>
      </items>
    </pivotField>
    <pivotField showAll="0">
      <items count="3">
        <item x="0"/>
        <item x="1"/>
        <item t="default"/>
      </items>
    </pivotField>
    <pivotField showAll="0">
      <items count="7">
        <item x="3"/>
        <item x="4"/>
        <item x="0"/>
        <item x="2"/>
        <item x="1"/>
        <item x="5"/>
        <item t="default"/>
      </items>
    </pivotField>
    <pivotField showAll="0"/>
    <pivotField dataField="1" numFmtId="1" showAll="0"/>
    <pivotField dataField="1" numFmtId="1" showAll="0"/>
    <pivotField dataField="1" numFmtId="1" showAll="0"/>
    <pivotField numFmtId="1" showAll="0"/>
    <pivotField numFmtId="1" showAll="0"/>
    <pivotField numFmtId="1" showAll="0"/>
    <pivotField showAll="0"/>
    <pivotField axis="axisRow" multipleItemSelectionAllowed="1" showAll="0" sortType="ascending">
      <items count="6">
        <item x="0"/>
        <item x="2"/>
        <item x="1"/>
        <item h="1" x="4"/>
        <item x="3"/>
        <item t="default"/>
      </items>
      <autoSortScope>
        <pivotArea dataOnly="0" outline="0" fieldPosition="0">
          <references count="1">
            <reference field="4294967294" count="1" selected="0">
              <x v="0"/>
            </reference>
          </references>
        </pivotArea>
      </autoSortScope>
    </pivotField>
    <pivotField showAll="0"/>
    <pivotField numFmtId="10" showAll="0"/>
  </pivotFields>
  <rowFields count="1">
    <field x="14"/>
  </rowFields>
  <rowItems count="4">
    <i>
      <x/>
    </i>
    <i>
      <x v="2"/>
    </i>
    <i>
      <x v="1"/>
    </i>
    <i>
      <x v="4"/>
    </i>
  </rowItems>
  <colFields count="1">
    <field x="-2"/>
  </colFields>
  <colItems count="3">
    <i>
      <x/>
    </i>
    <i i="1">
      <x v="1"/>
    </i>
    <i i="2">
      <x v="2"/>
    </i>
  </colItems>
  <dataFields count="3">
    <dataField name="Sum of Likes" fld="7" baseField="14" baseItem="0" numFmtId="1"/>
    <dataField name="Sum of Shares" fld="8" baseField="0" baseItem="0" numFmtId="1"/>
    <dataField name="Sum of Comments" fld="9" baseField="0" baseItem="0" numFmtId="1"/>
  </dataFields>
  <chartFormats count="6">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2"/>
          </reference>
        </references>
      </pivotArea>
    </chartFormat>
    <chartFormat chart="6" format="6" series="1">
      <pivotArea type="data" outline="0" fieldPosition="0">
        <references count="1">
          <reference field="4294967294" count="1" selected="0">
            <x v="0"/>
          </reference>
        </references>
      </pivotArea>
    </chartFormat>
    <chartFormat chart="6" format="7" series="1">
      <pivotArea type="data" outline="0" fieldPosition="0">
        <references count="1">
          <reference field="4294967294" count="1" selected="0">
            <x v="1"/>
          </reference>
        </references>
      </pivotArea>
    </chartFormat>
    <chartFormat chart="6"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09D9BAE-0AAB-483C-8393-9EC5F7F1869E}" name="PivotTable13"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8">
  <location ref="B54:E58" firstHeaderRow="0" firstDataRow="1" firstDataCol="1"/>
  <pivotFields count="17">
    <pivotField showAll="0"/>
    <pivotField axis="axisRow" showAll="0">
      <items count="5">
        <item x="3"/>
        <item x="2"/>
        <item x="0"/>
        <item x="1"/>
        <item t="default"/>
      </items>
    </pivotField>
    <pivotField showAll="0"/>
    <pivotField showAll="0">
      <items count="13">
        <item x="11"/>
        <item x="8"/>
        <item x="7"/>
        <item x="1"/>
        <item x="2"/>
        <item x="4"/>
        <item x="6"/>
        <item x="3"/>
        <item x="10"/>
        <item x="5"/>
        <item x="9"/>
        <item x="0"/>
        <item t="default"/>
      </items>
    </pivotField>
    <pivotField showAll="0">
      <items count="3">
        <item x="0"/>
        <item x="1"/>
        <item t="default"/>
      </items>
    </pivotField>
    <pivotField showAll="0">
      <items count="7">
        <item x="3"/>
        <item x="4"/>
        <item x="0"/>
        <item x="2"/>
        <item x="1"/>
        <item x="5"/>
        <item t="default"/>
      </items>
    </pivotField>
    <pivotField showAll="0"/>
    <pivotField dataField="1" numFmtId="1" showAll="0"/>
    <pivotField dataField="1" numFmtId="1" showAll="0"/>
    <pivotField dataField="1" numFmtId="1" showAll="0"/>
    <pivotField numFmtId="1" showAll="0"/>
    <pivotField numFmtId="1" showAll="0"/>
    <pivotField numFmtId="1" showAll="0"/>
    <pivotField showAll="0"/>
    <pivotField showAll="0"/>
    <pivotField showAll="0"/>
    <pivotField numFmtId="10" showAll="0"/>
  </pivotFields>
  <rowFields count="1">
    <field x="1"/>
  </rowFields>
  <rowItems count="4">
    <i>
      <x/>
    </i>
    <i>
      <x v="1"/>
    </i>
    <i>
      <x v="2"/>
    </i>
    <i>
      <x v="3"/>
    </i>
  </rowItems>
  <colFields count="1">
    <field x="-2"/>
  </colFields>
  <colItems count="3">
    <i>
      <x/>
    </i>
    <i i="1">
      <x v="1"/>
    </i>
    <i i="2">
      <x v="2"/>
    </i>
  </colItems>
  <dataFields count="3">
    <dataField name="Sum of Likes" fld="7" baseField="0" baseItem="0" numFmtId="1"/>
    <dataField name="Sum of Shares" fld="8" baseField="0" baseItem="0" numFmtId="1"/>
    <dataField name="Sum of Comments" fld="9" baseField="0" baseItem="0" numFmtId="1"/>
  </dataFields>
  <chartFormats count="3">
    <chartFormat chart="5" format="6" series="1">
      <pivotArea type="data" outline="0" fieldPosition="0">
        <references count="1">
          <reference field="4294967294" count="1" selected="0">
            <x v="0"/>
          </reference>
        </references>
      </pivotArea>
    </chartFormat>
    <chartFormat chart="5" format="7" series="1">
      <pivotArea type="data" outline="0" fieldPosition="0">
        <references count="1">
          <reference field="4294967294" count="1" selected="0">
            <x v="1"/>
          </reference>
        </references>
      </pivotArea>
    </chartFormat>
    <chartFormat chart="5"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202BBE9-AD70-475B-9566-CC46C92424B1}" name="PivotTable5"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8">
  <location ref="B235:D239" firstHeaderRow="0" firstDataRow="1" firstDataCol="1"/>
  <pivotFields count="17">
    <pivotField showAll="0"/>
    <pivotField showAll="0"/>
    <pivotField showAll="0"/>
    <pivotField showAll="0">
      <items count="13">
        <item x="11"/>
        <item x="8"/>
        <item x="7"/>
        <item x="1"/>
        <item x="2"/>
        <item x="4"/>
        <item x="6"/>
        <item x="3"/>
        <item x="10"/>
        <item x="5"/>
        <item x="9"/>
        <item x="0"/>
        <item t="default"/>
      </items>
    </pivotField>
    <pivotField showAll="0"/>
    <pivotField showAll="0">
      <items count="7">
        <item x="3"/>
        <item x="4"/>
        <item x="0"/>
        <item x="2"/>
        <item x="1"/>
        <item x="5"/>
        <item t="default"/>
      </items>
    </pivotField>
    <pivotField showAll="0"/>
    <pivotField numFmtId="1" showAll="0"/>
    <pivotField numFmtId="1" showAll="0"/>
    <pivotField numFmtId="1" showAll="0"/>
    <pivotField dataField="1" numFmtId="1" showAll="0"/>
    <pivotField numFmtId="1" showAll="0"/>
    <pivotField numFmtId="1" showAll="0"/>
    <pivotField showAll="0"/>
    <pivotField axis="axisRow" multipleItemSelectionAllowed="1" showAll="0" sortType="descending">
      <items count="6">
        <item x="0"/>
        <item x="2"/>
        <item x="1"/>
        <item h="1" x="4"/>
        <item x="3"/>
        <item t="default"/>
      </items>
      <autoSortScope>
        <pivotArea dataOnly="0" outline="0" fieldPosition="0">
          <references count="1">
            <reference field="4294967294" count="1" selected="0">
              <x v="0"/>
            </reference>
          </references>
        </pivotArea>
      </autoSortScope>
    </pivotField>
    <pivotField showAll="0"/>
    <pivotField numFmtId="10" showAll="0"/>
  </pivotFields>
  <rowFields count="1">
    <field x="14"/>
  </rowFields>
  <rowItems count="4">
    <i>
      <x v="4"/>
    </i>
    <i>
      <x v="1"/>
    </i>
    <i>
      <x v="2"/>
    </i>
    <i>
      <x/>
    </i>
  </rowItems>
  <colFields count="1">
    <field x="-2"/>
  </colFields>
  <colItems count="2">
    <i>
      <x/>
    </i>
    <i i="1">
      <x v="1"/>
    </i>
  </colItems>
  <dataFields count="2">
    <dataField name="Sum of Impressions" fld="10" baseField="0" baseItem="0" numFmtId="1"/>
    <dataField name="Average of Impressions2" fld="10" subtotal="average" baseField="14" baseItem="0" numFmtId="1"/>
  </dataFields>
  <chartFormats count="4">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5" format="4"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673A7DF-33E6-4F56-A1F8-4C6768768321}" name="PivotTable8"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9">
  <location ref="B241:D245" firstHeaderRow="0" firstDataRow="1" firstDataCol="1"/>
  <pivotFields count="17">
    <pivotField showAll="0"/>
    <pivotField showAll="0">
      <items count="5">
        <item x="3"/>
        <item x="2"/>
        <item x="0"/>
        <item x="1"/>
        <item t="default"/>
      </items>
    </pivotField>
    <pivotField showAll="0"/>
    <pivotField showAll="0">
      <items count="13">
        <item x="11"/>
        <item x="8"/>
        <item x="7"/>
        <item x="1"/>
        <item x="2"/>
        <item x="4"/>
        <item x="6"/>
        <item x="3"/>
        <item x="10"/>
        <item x="5"/>
        <item x="9"/>
        <item x="0"/>
        <item t="default"/>
      </items>
    </pivotField>
    <pivotField showAll="0">
      <items count="3">
        <item x="0"/>
        <item x="1"/>
        <item t="default"/>
      </items>
    </pivotField>
    <pivotField showAll="0">
      <items count="7">
        <item x="3"/>
        <item x="4"/>
        <item x="0"/>
        <item x="2"/>
        <item x="1"/>
        <item x="5"/>
        <item t="default"/>
      </items>
    </pivotField>
    <pivotField showAll="0"/>
    <pivotField numFmtId="1" showAll="0"/>
    <pivotField numFmtId="1" showAll="0"/>
    <pivotField numFmtId="1" showAll="0"/>
    <pivotField numFmtId="1" showAll="0"/>
    <pivotField numFmtId="1" showAll="0"/>
    <pivotField numFmtId="1" showAll="0"/>
    <pivotField showAll="0"/>
    <pivotField axis="axisRow" multipleItemSelectionAllowed="1" showAll="0" sortType="descending">
      <items count="6">
        <item x="0"/>
        <item x="2"/>
        <item x="1"/>
        <item h="1" x="4"/>
        <item x="3"/>
        <item t="default"/>
      </items>
      <autoSortScope>
        <pivotArea dataOnly="0" outline="0" fieldPosition="0">
          <references count="1">
            <reference field="4294967294" count="1" selected="0">
              <x v="0"/>
            </reference>
          </references>
        </pivotArea>
      </autoSortScope>
    </pivotField>
    <pivotField dataField="1" showAll="0"/>
    <pivotField dataField="1" numFmtId="10" showAll="0"/>
  </pivotFields>
  <rowFields count="1">
    <field x="14"/>
  </rowFields>
  <rowItems count="4">
    <i>
      <x v="4"/>
    </i>
    <i>
      <x v="1"/>
    </i>
    <i>
      <x v="2"/>
    </i>
    <i>
      <x/>
    </i>
  </rowItems>
  <colFields count="1">
    <field x="-2"/>
  </colFields>
  <colItems count="2">
    <i>
      <x/>
    </i>
    <i i="1">
      <x v="1"/>
    </i>
  </colItems>
  <dataFields count="2">
    <dataField name="Sum of Totatl Engagement" fld="15" baseField="0" baseItem="0"/>
    <dataField name="Sum of Engagement_rate" fld="16" showDataAs="percentOfTotal" baseField="14" baseItem="0" numFmtId="10"/>
  </dataFields>
  <chartFormats count="4">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6" format="4" series="1">
      <pivotArea type="data" outline="0" fieldPosition="0">
        <references count="1">
          <reference field="4294967294" count="1" selected="0">
            <x v="0"/>
          </reference>
        </references>
      </pivotArea>
    </chartFormat>
    <chartFormat chart="6"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E721792-81B9-4DEE-85C1-07117CCDB8BA}"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3:C4" firstHeaderRow="1" firstDataRow="1" firstDataCol="0"/>
  <pivotFields count="17">
    <pivotField dataField="1" showAll="0"/>
    <pivotField showAll="0">
      <items count="5">
        <item x="3"/>
        <item x="2"/>
        <item x="0"/>
        <item x="1"/>
        <item t="default"/>
      </items>
    </pivotField>
    <pivotField showAll="0"/>
    <pivotField showAll="0">
      <items count="13">
        <item x="11"/>
        <item x="8"/>
        <item x="7"/>
        <item x="1"/>
        <item x="2"/>
        <item x="4"/>
        <item x="6"/>
        <item x="3"/>
        <item x="10"/>
        <item x="5"/>
        <item x="9"/>
        <item x="0"/>
        <item t="default"/>
      </items>
    </pivotField>
    <pivotField showAll="0">
      <items count="3">
        <item x="0"/>
        <item x="1"/>
        <item t="default"/>
      </items>
    </pivotField>
    <pivotField showAll="0">
      <items count="7">
        <item x="3"/>
        <item x="4"/>
        <item x="0"/>
        <item x="2"/>
        <item x="1"/>
        <item x="5"/>
        <item t="default"/>
      </items>
    </pivotField>
    <pivotField showAll="0"/>
    <pivotField showAll="0"/>
    <pivotField showAll="0"/>
    <pivotField showAll="0"/>
    <pivotField showAll="0"/>
    <pivotField showAll="0"/>
    <pivotField showAll="0"/>
    <pivotField showAll="0"/>
    <pivotField showAll="0"/>
    <pivotField showAll="0"/>
    <pivotField numFmtId="10" showAll="0"/>
  </pivotFields>
  <rowItems count="1">
    <i/>
  </rowItems>
  <colItems count="1">
    <i/>
  </colItems>
  <dataFields count="1">
    <dataField name="Count of Post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CD422E28-4EBA-4886-9253-6F260163AC39}" name="PivotTable30"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5">
  <location ref="B181:C187" firstHeaderRow="1" firstDataRow="1" firstDataCol="1"/>
  <pivotFields count="17">
    <pivotField showAll="0"/>
    <pivotField showAll="0">
      <items count="5">
        <item x="3"/>
        <item h="1" x="2"/>
        <item h="1" x="0"/>
        <item h="1" x="1"/>
        <item t="default"/>
      </items>
    </pivotField>
    <pivotField showAll="0"/>
    <pivotField showAll="0"/>
    <pivotField showAll="0"/>
    <pivotField axis="axisRow" dataField="1" showAll="0">
      <items count="7">
        <item x="3"/>
        <item x="4"/>
        <item x="0"/>
        <item x="2"/>
        <item x="1"/>
        <item x="5"/>
        <item t="default"/>
      </items>
    </pivotField>
    <pivotField showAll="0"/>
    <pivotField numFmtId="1" showAll="0"/>
    <pivotField numFmtId="1" showAll="0"/>
    <pivotField numFmtId="1" showAll="0"/>
    <pivotField numFmtId="1" showAll="0"/>
    <pivotField numFmtId="1" showAll="0"/>
    <pivotField numFmtId="1" showAll="0"/>
    <pivotField showAll="0">
      <items count="7">
        <item x="1"/>
        <item x="3"/>
        <item x="4"/>
        <item x="0"/>
        <item x="5"/>
        <item x="2"/>
        <item t="default"/>
      </items>
    </pivotField>
    <pivotField showAll="0"/>
    <pivotField showAll="0"/>
    <pivotField numFmtId="10" showAll="0"/>
  </pivotFields>
  <rowFields count="1">
    <field x="5"/>
  </rowFields>
  <rowItems count="6">
    <i>
      <x/>
    </i>
    <i>
      <x v="1"/>
    </i>
    <i>
      <x v="2"/>
    </i>
    <i>
      <x v="3"/>
    </i>
    <i>
      <x v="4"/>
    </i>
    <i>
      <x v="5"/>
    </i>
  </rowItems>
  <colItems count="1">
    <i/>
  </colItems>
  <dataFields count="1">
    <dataField name="Count of Content Type" fld="5" subtotal="count" showDataAs="percentOfTotal" baseField="1" baseItem="1" numFmtId="10"/>
  </dataFields>
  <chartFormats count="14">
    <chartFormat chart="8" format="0" series="1">
      <pivotArea type="data" outline="0" fieldPosition="0">
        <references count="1">
          <reference field="4294967294" count="1" selected="0">
            <x v="0"/>
          </reference>
        </references>
      </pivotArea>
    </chartFormat>
    <chartFormat chart="12" format="8" series="1">
      <pivotArea type="data" outline="0" fieldPosition="0">
        <references count="1">
          <reference field="4294967294" count="1" selected="0">
            <x v="0"/>
          </reference>
        </references>
      </pivotArea>
    </chartFormat>
    <chartFormat chart="12" format="9">
      <pivotArea type="data" outline="0" fieldPosition="0">
        <references count="2">
          <reference field="4294967294" count="1" selected="0">
            <x v="0"/>
          </reference>
          <reference field="5" count="1" selected="0">
            <x v="0"/>
          </reference>
        </references>
      </pivotArea>
    </chartFormat>
    <chartFormat chart="12" format="10">
      <pivotArea type="data" outline="0" fieldPosition="0">
        <references count="2">
          <reference field="4294967294" count="1" selected="0">
            <x v="0"/>
          </reference>
          <reference field="5" count="1" selected="0">
            <x v="1"/>
          </reference>
        </references>
      </pivotArea>
    </chartFormat>
    <chartFormat chart="12" format="11">
      <pivotArea type="data" outline="0" fieldPosition="0">
        <references count="2">
          <reference field="4294967294" count="1" selected="0">
            <x v="0"/>
          </reference>
          <reference field="5" count="1" selected="0">
            <x v="2"/>
          </reference>
        </references>
      </pivotArea>
    </chartFormat>
    <chartFormat chart="12" format="12">
      <pivotArea type="data" outline="0" fieldPosition="0">
        <references count="2">
          <reference field="4294967294" count="1" selected="0">
            <x v="0"/>
          </reference>
          <reference field="5" count="1" selected="0">
            <x v="3"/>
          </reference>
        </references>
      </pivotArea>
    </chartFormat>
    <chartFormat chart="12" format="13">
      <pivotArea type="data" outline="0" fieldPosition="0">
        <references count="2">
          <reference field="4294967294" count="1" selected="0">
            <x v="0"/>
          </reference>
          <reference field="5" count="1" selected="0">
            <x v="4"/>
          </reference>
        </references>
      </pivotArea>
    </chartFormat>
    <chartFormat chart="12" format="14">
      <pivotArea type="data" outline="0" fieldPosition="0">
        <references count="2">
          <reference field="4294967294" count="1" selected="0">
            <x v="0"/>
          </reference>
          <reference field="5" count="1" selected="0">
            <x v="5"/>
          </reference>
        </references>
      </pivotArea>
    </chartFormat>
    <chartFormat chart="8" format="1">
      <pivotArea type="data" outline="0" fieldPosition="0">
        <references count="2">
          <reference field="4294967294" count="1" selected="0">
            <x v="0"/>
          </reference>
          <reference field="5" count="1" selected="0">
            <x v="0"/>
          </reference>
        </references>
      </pivotArea>
    </chartFormat>
    <chartFormat chart="8" format="2">
      <pivotArea type="data" outline="0" fieldPosition="0">
        <references count="2">
          <reference field="4294967294" count="1" selected="0">
            <x v="0"/>
          </reference>
          <reference field="5" count="1" selected="0">
            <x v="1"/>
          </reference>
        </references>
      </pivotArea>
    </chartFormat>
    <chartFormat chart="8" format="3">
      <pivotArea type="data" outline="0" fieldPosition="0">
        <references count="2">
          <reference field="4294967294" count="1" selected="0">
            <x v="0"/>
          </reference>
          <reference field="5" count="1" selected="0">
            <x v="2"/>
          </reference>
        </references>
      </pivotArea>
    </chartFormat>
    <chartFormat chart="8" format="4">
      <pivotArea type="data" outline="0" fieldPosition="0">
        <references count="2">
          <reference field="4294967294" count="1" selected="0">
            <x v="0"/>
          </reference>
          <reference field="5" count="1" selected="0">
            <x v="3"/>
          </reference>
        </references>
      </pivotArea>
    </chartFormat>
    <chartFormat chart="8" format="5">
      <pivotArea type="data" outline="0" fieldPosition="0">
        <references count="2">
          <reference field="4294967294" count="1" selected="0">
            <x v="0"/>
          </reference>
          <reference field="5" count="1" selected="0">
            <x v="4"/>
          </reference>
        </references>
      </pivotArea>
    </chartFormat>
    <chartFormat chart="8" format="6">
      <pivotArea type="data" outline="0" fieldPosition="0">
        <references count="2">
          <reference field="4294967294" count="1" selected="0">
            <x v="0"/>
          </reference>
          <reference field="5"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26257D19-1631-4849-8AC7-6C2C1D37F4DE}" name="PivotTable31"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3">
  <location ref="B196:C202" firstHeaderRow="1" firstDataRow="1" firstDataCol="1"/>
  <pivotFields count="17">
    <pivotField showAll="0"/>
    <pivotField showAll="0">
      <items count="5">
        <item x="3"/>
        <item h="1" x="2"/>
        <item h="1" x="0"/>
        <item h="1" x="1"/>
        <item t="default"/>
      </items>
    </pivotField>
    <pivotField showAll="0"/>
    <pivotField showAll="0"/>
    <pivotField showAll="0"/>
    <pivotField showAll="0">
      <items count="7">
        <item x="3"/>
        <item x="4"/>
        <item x="0"/>
        <item x="2"/>
        <item x="1"/>
        <item x="5"/>
        <item t="default"/>
      </items>
    </pivotField>
    <pivotField showAll="0"/>
    <pivotField numFmtId="1" showAll="0"/>
    <pivotField numFmtId="1" showAll="0"/>
    <pivotField numFmtId="1" showAll="0"/>
    <pivotField numFmtId="1" showAll="0"/>
    <pivotField numFmtId="1" showAll="0"/>
    <pivotField numFmtId="1" showAll="0"/>
    <pivotField axis="axisRow" showAll="0">
      <items count="7">
        <item x="1"/>
        <item x="3"/>
        <item x="4"/>
        <item x="0"/>
        <item x="5"/>
        <item x="2"/>
        <item t="default"/>
      </items>
    </pivotField>
    <pivotField showAll="0">
      <items count="6">
        <item x="0"/>
        <item x="2"/>
        <item x="1"/>
        <item x="4"/>
        <item x="3"/>
        <item t="default"/>
      </items>
    </pivotField>
    <pivotField dataField="1" showAll="0"/>
    <pivotField numFmtId="10" showAll="0"/>
  </pivotFields>
  <rowFields count="1">
    <field x="13"/>
  </rowFields>
  <rowItems count="6">
    <i>
      <x/>
    </i>
    <i>
      <x v="1"/>
    </i>
    <i>
      <x v="2"/>
    </i>
    <i>
      <x v="3"/>
    </i>
    <i>
      <x v="4"/>
    </i>
    <i>
      <x v="5"/>
    </i>
  </rowItems>
  <colItems count="1">
    <i/>
  </colItems>
  <dataFields count="1">
    <dataField name="Sum of Total_Engagement" fld="1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1" xr10:uid="{32488F04-5FE8-4077-B59A-B8D5694CAB76}" sourceName="Month">
  <pivotTables>
    <pivotTable tabId="6" name="PivotTable18"/>
    <pivotTable tabId="6" name="PivotTable16"/>
    <pivotTable tabId="6" name="PivotTable19"/>
    <pivotTable tabId="6" name="PivotTable20"/>
    <pivotTable tabId="6" name="PivotTable22"/>
    <pivotTable tabId="6" name="PivotTable23"/>
  </pivotTables>
  <data>
    <tabular pivotCacheId="1193289489">
      <items count="12">
        <i x="7" s="1"/>
        <i x="8" s="1"/>
        <i x="9" s="1"/>
        <i x="10" s="1"/>
        <i x="11" s="1"/>
        <i x="0" s="1"/>
        <i x="1" s="1"/>
        <i x="2" s="1"/>
        <i x="3" s="1"/>
        <i x="4" s="1"/>
        <i x="5" s="1"/>
        <i x="6"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1" xr10:uid="{E2CE8BB0-29A9-46CB-A5B1-FDEB9056C188}" sourceName="Year">
  <pivotTables>
    <pivotTable tabId="6" name="PivotTable18"/>
    <pivotTable tabId="6" name="PivotTable16"/>
    <pivotTable tabId="6" name="PivotTable19"/>
    <pivotTable tabId="6" name="PivotTable20"/>
    <pivotTable tabId="6" name="PivotTable22"/>
    <pivotTable tabId="6" name="PivotTable23"/>
  </pivotTables>
  <data>
    <tabular pivotCacheId="1193289489">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latform1" xr10:uid="{5E42F8CE-42A1-4707-9DC5-BBF1408A9FA1}" sourceName="Platform">
  <pivotTables>
    <pivotTable tabId="6" name="PivotTable18"/>
    <pivotTable tabId="6" name="PivotTable16"/>
    <pivotTable tabId="6" name="PivotTable19"/>
    <pivotTable tabId="6" name="PivotTable20"/>
    <pivotTable tabId="6" name="PivotTable22"/>
    <pivotTable tabId="6" name="PivotTable23"/>
  </pivotTables>
  <data>
    <tabular pivotCacheId="1193289489">
      <items count="4">
        <i x="0" s="1"/>
        <i x="1" s="1"/>
        <i x="2"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latform2" xr10:uid="{F9F2CEB7-B09C-49F2-8903-E6F3560E550C}" sourceName="Platform">
  <pivotTables>
    <pivotTable tabId="6" name="PivotTable24"/>
    <pivotTable tabId="6" name="PivotTable10"/>
    <pivotTable tabId="6" name="PivotTable11"/>
    <pivotTable tabId="6" name="PivotTable30"/>
    <pivotTable tabId="6" name="PivotTable25"/>
    <pivotTable tabId="6" name="PivotTable31"/>
  </pivotTables>
  <data>
    <tabular pivotCacheId="869311370">
      <items count="4">
        <i x="3" s="1"/>
        <i x="2"/>
        <i x="0"/>
        <i x="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ntent_Type1" xr10:uid="{46BBB25B-E02D-4CF2-A9E6-ADCA72112615}" sourceName="Content Type">
  <pivotTables>
    <pivotTable tabId="6" name="PivotTable24"/>
    <pivotTable tabId="6" name="PivotTable10"/>
    <pivotTable tabId="6" name="PivotTable11"/>
    <pivotTable tabId="6" name="PivotTable30"/>
    <pivotTable tabId="6" name="PivotTable31"/>
  </pivotTables>
  <data>
    <tabular pivotCacheId="869311370">
      <items count="6">
        <i x="3" s="1"/>
        <i x="4" s="1"/>
        <i x="0" s="1"/>
        <i x="2" s="1"/>
        <i x="1" s="1"/>
        <i x="5"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latform3" xr10:uid="{85087098-245A-43FB-A48B-5B6FBE7986F7}" sourceName="Platform">
  <pivotTables>
    <pivotTable tabId="6" name="PivotTable27"/>
    <pivotTable tabId="6" name="PivotTable13"/>
    <pivotTable tabId="6" name="PivotTable7"/>
    <pivotTable tabId="6" name="PivotTable6"/>
    <pivotTable tabId="6" name="PivotTable4"/>
    <pivotTable tabId="6" name="PivotTable2"/>
    <pivotTable tabId="6" name="PivotTable3"/>
    <pivotTable tabId="6" name="PivotTable26"/>
    <pivotTable tabId="6" name="PivotTable8"/>
  </pivotTables>
  <data>
    <tabular pivotCacheId="2080211129">
      <items count="4">
        <i x="3" s="1"/>
        <i x="2" s="1"/>
        <i x="0" s="1"/>
        <i x="1"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2" xr10:uid="{E42E19C3-92C0-4EC4-B765-BE3B5BC9197F}" sourceName="Month">
  <pivotTables>
    <pivotTable tabId="6" name="PivotTable27"/>
    <pivotTable tabId="6" name="PivotTable13"/>
    <pivotTable tabId="6" name="PivotTable7"/>
    <pivotTable tabId="6" name="PivotTable6"/>
    <pivotTable tabId="6" name="PivotTable4"/>
    <pivotTable tabId="6" name="PivotTable2"/>
    <pivotTable tabId="6" name="PivotTable3"/>
    <pivotTable tabId="6" name="PivotTable26"/>
    <pivotTable tabId="6" name="PivotTable5"/>
    <pivotTable tabId="6" name="PivotTable8"/>
  </pivotTables>
  <data>
    <tabular pivotCacheId="2080211129">
      <items count="12">
        <i x="11" s="1"/>
        <i x="8" s="1"/>
        <i x="7" s="1"/>
        <i x="1" s="1"/>
        <i x="2" s="1"/>
        <i x="4" s="1"/>
        <i x="6" s="1"/>
        <i x="3" s="1"/>
        <i x="10" s="1"/>
        <i x="5" s="1"/>
        <i x="9" s="1"/>
        <i x="0" s="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2" xr10:uid="{60AD985A-173C-49A0-8F00-940E2F1A50BB}" sourceName="Year">
  <pivotTables>
    <pivotTable tabId="6" name="PivotTable27"/>
    <pivotTable tabId="6" name="PivotTable13"/>
    <pivotTable tabId="6" name="PivotTable7"/>
    <pivotTable tabId="6" name="PivotTable6"/>
    <pivotTable tabId="6" name="PivotTable4"/>
    <pivotTable tabId="6" name="PivotTable2"/>
    <pivotTable tabId="6" name="PivotTable3"/>
    <pivotTable tabId="6" name="PivotTable26"/>
    <pivotTable tabId="6" name="PivotTable8"/>
  </pivotTables>
  <data>
    <tabular pivotCacheId="2080211129">
      <items count="2">
        <i x="0" s="1"/>
        <i x="1" s="1"/>
      </items>
    </tabular>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ntent_Type2" xr10:uid="{88F3B1EA-4CAD-43D0-90C1-2D6474EB3EC5}" sourceName="Content Type">
  <pivotTables>
    <pivotTable tabId="6" name="PivotTable27"/>
    <pivotTable tabId="6" name="PivotTable13"/>
    <pivotTable tabId="6" name="PivotTable7"/>
    <pivotTable tabId="6" name="PivotTable6"/>
    <pivotTable tabId="6" name="PivotTable4"/>
    <pivotTable tabId="6" name="PivotTable2"/>
    <pivotTable tabId="6" name="PivotTable3"/>
    <pivotTable tabId="6" name="PivotTable26"/>
    <pivotTable tabId="6" name="PivotTable5"/>
    <pivotTable tabId="6" name="PivotTable8"/>
  </pivotTables>
  <data>
    <tabular pivotCacheId="2080211129">
      <items count="6">
        <i x="3" s="1"/>
        <i x="4" s="1"/>
        <i x="0" s="1"/>
        <i x="2" s="1"/>
        <i x="1" s="1"/>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latform" xr10:uid="{D9D507E6-403D-40AC-87F7-853ACAACA05C}" cache="Slicer_Platform3" caption="Platform" columnCount="2" style="SlicerStyleDark2" rowHeight="234950"/>
  <slicer name="Month" xr10:uid="{094EF8BD-1F6A-433A-9430-CFC91F56AAFA}" cache="Slicer_Month2" caption="Month" columnCount="2" style="SlicerStyleDark2" rowHeight="234950"/>
  <slicer name="Year" xr10:uid="{C855EF32-BCB4-4DA7-825F-3D035E451AA8}" cache="Slicer_Year2" caption="Year" columnCount="2" style="SlicerStyleDark2" rowHeight="234950"/>
  <slicer name="Content Type" xr10:uid="{1A8381A4-0FE1-48EC-9097-276570FFE413}" cache="Slicer_Content_Type2" caption="Content Type" columnCount="2" style="SlicerStyleDark2"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2" xr10:uid="{A091FF68-2161-46FB-9100-9DD8B3C401C2}" cache="Slicer_Month1" caption="Month" style="SlicerStyleDark2" rowHeight="234950"/>
  <slicer name="Year 2" xr10:uid="{43DBC852-E23F-4B34-B4ED-25AA98A6DDF5}" cache="Slicer_Year1" caption="Year" style="SlicerStyleDark2" rowHeight="234950"/>
  <slicer name="Platform 2" xr10:uid="{B1C48405-6EDC-4E91-A75A-C982FB56786D}" cache="Slicer_Platform1" caption="Platform" style="SlicerStyleDark2"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latform 3" xr10:uid="{640DF235-6102-4CF3-BE82-628DB3AA6DD2}" cache="Slicer_Platform2" caption="Platform" columnCount="2" style="SlicerStyleDark2" rowHeight="234950"/>
  <slicer name="Content Type 2" xr10:uid="{B1DF3E0A-1133-4A55-8541-B8D721D59F7F}" cache="Slicer_Content_Type1" caption="Content Type" columnCount="2" style="SlicerStyleDark2" rowHeight="2349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latform 6" xr10:uid="{8AAFB619-D3CB-4C55-86CF-74636663FB0C}" cache="Slicer_Platform3" caption="Platform" columnCount="2" style="SlicerStyleDark2" rowHeight="234950"/>
  <slicer name="Month 3" xr10:uid="{7C78AAF6-88F3-4CE1-B305-F3D3E01C76DA}" cache="Slicer_Month2" caption="Month" columnCount="2" style="SlicerStyleDark2" rowHeight="234950"/>
  <slicer name="Year 3" xr10:uid="{7D12A32D-8F9A-46F9-B439-0110914A5AF5}" cache="Slicer_Year2" caption="Year" columnCount="2" style="SlicerStyleDark2" rowHeight="234950"/>
  <slicer name="Content Type 5" xr10:uid="{43079F97-4D24-4D63-B158-6407D1842FC4}" cache="Slicer_Content_Type2" caption="Content Type" columnCount="2" style="SlicerStyleDark2" rowHeight="23495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latform 1" xr10:uid="{6BC646AA-C003-45F1-B7CA-F7F5CFD3B5EC}" cache="Slicer_Platform2" caption="Platform" columnCount="2" rowHeight="234950"/>
  <slicer name="Content Type 1" xr10:uid="{59DA5EF6-F9E6-4A38-8F69-DB733D9ED8E0}" cache="Slicer_Content_Type1" caption="Content Type" columnCount="2" rowHeight="234950"/>
  <slicer name="Platform 5" xr10:uid="{7EA6326B-55FF-475F-B143-91D965D3516F}" cache="Slicer_Platform3" caption="Platform" columnCount="2" rowHeight="234950"/>
  <slicer name="Month 1" xr10:uid="{2637E594-9BBC-486C-9674-830FE8694022}" cache="Slicer_Month2" caption="Month" columnCount="2" rowHeight="234950"/>
  <slicer name="Year 1" xr10:uid="{B0D21EFA-2840-429A-9F22-E1C7FE86C07D}" cache="Slicer_Year2" caption="Year" columnCount="2" rowHeight="234950"/>
  <slicer name="Content Type 4" xr10:uid="{A2EF33B6-BF11-4301-ABF2-187B0F9D524A}" cache="Slicer_Content_Type2" caption="Content Type" columnCount="2"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853FB3C2-5A72-4705-97CC-62FB0504CEE5}" name="Table5" displayName="Table5" ref="B3:R303" totalsRowShown="0" headerRowDxfId="69" dataDxfId="67" headerRowBorderDxfId="68" tableBorderDxfId="66">
  <tableColumns count="17">
    <tableColumn id="1" xr3:uid="{96DE1F97-C27F-44CC-9344-DDFA0CD4391F}" name="Post ID" dataDxfId="65"/>
    <tableColumn id="2" xr3:uid="{6919AA50-D74F-4180-A909-530A90CA388A}" name="Platform" dataDxfId="64"/>
    <tableColumn id="3" xr3:uid="{8B7B19F6-6B0D-48F4-A2CD-79C28368B30E}" name="Date" dataDxfId="63"/>
    <tableColumn id="18" xr3:uid="{70360FC9-4DF0-4923-98C2-F115D32D4554}" name="Month" dataDxfId="62">
      <calculatedColumnFormula>PROPER(TEXT(Table5[[#This Row],[Date]], "MMMM"))</calculatedColumnFormula>
    </tableColumn>
    <tableColumn id="17" xr3:uid="{4E599980-D2F2-4584-A6C4-2684B1EC3924}" name="Year" dataDxfId="61">
      <calculatedColumnFormula>TEXT(Table5[[#This Row],[Date]], "YYYY")</calculatedColumnFormula>
    </tableColumn>
    <tableColumn id="4" xr3:uid="{D3A0ABBD-4845-4AEB-90D0-76768EB8184B}" name="Content Type" dataDxfId="60"/>
    <tableColumn id="16" xr3:uid="{150D4B02-C171-4FC3-88E2-763E8E37FE14}" name="Post Text" dataDxfId="59"/>
    <tableColumn id="6" xr3:uid="{8C94B2C6-9224-4DFA-8EAB-D2B8B4FEC199}" name="Likes" dataDxfId="58"/>
    <tableColumn id="7" xr3:uid="{E730E7FD-D414-454B-89B6-C45EC36E2E6E}" name="Shares" dataDxfId="57"/>
    <tableColumn id="8" xr3:uid="{DF76E5B8-33D8-44C3-AFEC-1EE2E09E0BEC}" name="Comments" dataDxfId="56"/>
    <tableColumn id="9" xr3:uid="{2577FA7C-B88A-4802-8D78-E713D94CAB40}" name="Impressions" dataDxfId="55"/>
    <tableColumn id="10" xr3:uid="{D174A37D-A0C9-47CE-88B2-A1C70B78104C}" name="Reach" dataDxfId="54"/>
    <tableColumn id="11" xr3:uid="{CF53A13F-F27E-48CA-9337-080BB9CB7A41}" name="Clicks" dataDxfId="53"/>
    <tableColumn id="12" xr3:uid="{5A05736F-B2D3-4C39-B3B2-81074E195E5D}" name="Hashtags Used" dataDxfId="52"/>
    <tableColumn id="13" xr3:uid="{CF4CC58A-791A-45CF-BAE6-7A724A7683DE}" name="Campaign_Name" dataDxfId="51"/>
    <tableColumn id="19" xr3:uid="{06DE09DD-4D21-4DE2-AFBD-DB2079AC924A}" name="Total_Engagement" dataDxfId="50">
      <calculatedColumnFormula>SUM(Table5[[#This Row],[Likes]],Table5[[#This Row],[Shares]],Table5[[#This Row],[Comments]])</calculatedColumnFormula>
    </tableColumn>
    <tableColumn id="20" xr3:uid="{0738A7A3-FD0C-41BF-9045-464F79D66E7D}" name="Engagement_rate" dataDxfId="49">
      <calculatedColumnFormula>Table5[[#This Row],[Total_Engagement]]/Table5[[#This Row],[Impressions]]</calculatedColumnFormula>
    </tableColumn>
  </tableColumns>
  <tableStyleInfo name="TableStyleMedium1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5BA8032-739C-45A0-BEB0-EDBC7C183FE0}" name="Table15" displayName="Table15" ref="B3:R342" totalsRowShown="0" headerRowDxfId="48" dataDxfId="46" headerRowBorderDxfId="47" tableBorderDxfId="45">
  <autoFilter ref="B3:R342" xr:uid="{C5BA8032-739C-45A0-BEB0-EDBC7C183FE0}"/>
  <tableColumns count="17">
    <tableColumn id="1" xr3:uid="{DCAE5446-F64A-47C8-9E5B-919D7EA68DC9}" name="Post ID" dataDxfId="44"/>
    <tableColumn id="2" xr3:uid="{B08DADB1-FB09-4A5F-BB0D-926F6DEE3EAA}" name="Platform" dataDxfId="43"/>
    <tableColumn id="3" xr3:uid="{F00B5139-DBDB-4604-AE8C-587FDB9A9C9F}" name="Date" dataDxfId="42"/>
    <tableColumn id="18" xr3:uid="{DC7F31C4-BABC-47BC-A014-26F1067C7B07}" name="Month" dataDxfId="41">
      <calculatedColumnFormula>PROPER(TEXT(Table15[[#This Row],[Date]], "MMMM"))</calculatedColumnFormula>
    </tableColumn>
    <tableColumn id="17" xr3:uid="{DC94CA88-4456-4CAF-8437-D76F63D37137}" name="Year" dataDxfId="40">
      <calculatedColumnFormula>PROPER(TEXT(Table15[[#This Row],[Date]], "YYYY"))</calculatedColumnFormula>
    </tableColumn>
    <tableColumn id="4" xr3:uid="{EFCB850E-C56D-4055-A7F9-1BA23CD4F413}" name="Content Type" dataDxfId="39"/>
    <tableColumn id="16" xr3:uid="{A20AA8EF-84AC-4D40-A585-9B143393BDF8}" name="Post Text" dataDxfId="38"/>
    <tableColumn id="6" xr3:uid="{F7452E7B-6D38-45EF-A873-B4503FBE02DF}" name="Likes" dataDxfId="37"/>
    <tableColumn id="7" xr3:uid="{937C97E7-AA75-407E-B899-15877D538D48}" name="Shares" dataDxfId="36"/>
    <tableColumn id="8" xr3:uid="{0D544003-8518-4F41-BD5A-9BC9F4D7F9B9}" name="Comments" dataDxfId="35"/>
    <tableColumn id="9" xr3:uid="{EB7E9DF5-BE25-4E3C-BEDF-B2CF6E10FBFE}" name="Impressions" dataDxfId="34"/>
    <tableColumn id="10" xr3:uid="{5133EB16-E31D-4F36-92AB-31D059197BB9}" name="Reach" dataDxfId="33"/>
    <tableColumn id="11" xr3:uid="{B7F3AE23-7A61-40B2-8E51-246C9A24935F}" name="Clicks" dataDxfId="32"/>
    <tableColumn id="12" xr3:uid="{A776E83B-7D14-4A48-B4BB-47213B3BC18B}" name="Hashtags Used" dataDxfId="31"/>
    <tableColumn id="21" xr3:uid="{37E6123D-3B25-4BE6-8493-2340CD663C51}" name="Campaign_Name" dataDxfId="30"/>
    <tableColumn id="19" xr3:uid="{827A28D3-5221-4E8C-AB8F-34482A8D7820}" name="Total_Engagement" dataDxfId="29">
      <calculatedColumnFormula>SUM(I4,J4,K4)</calculatedColumnFormula>
    </tableColumn>
    <tableColumn id="20" xr3:uid="{A6023072-DC89-431A-BC05-4523F701C2E5}" name="Engagement_rate" dataDxfId="28">
      <calculatedColumnFormula>Table15[[#This Row],[Total_Engagement]]/Table15[[#This Row],[Impressions]]</calculatedColumnFormula>
    </tableColumn>
  </tableColumns>
  <tableStyleInfo name="TableStyleMedium16"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1E58C9F-A85B-416E-A742-FB0A10DD47D7}" name="Table2" displayName="Table2" ref="B3:N203" totalsRowShown="0" headerRowDxfId="27" dataDxfId="25" headerRowBorderDxfId="26" tableBorderDxfId="24">
  <sortState xmlns:xlrd2="http://schemas.microsoft.com/office/spreadsheetml/2017/richdata2" ref="B4:L203">
    <sortCondition ref="F3:F203"/>
  </sortState>
  <tableColumns count="13">
    <tableColumn id="1" xr3:uid="{A5FD1983-3056-4F71-9CA2-CB6EE689A937}" name="Week_Start_Date" dataDxfId="23"/>
    <tableColumn id="11" xr3:uid="{799442F8-6789-46EB-84CC-754F163734E0}" name="Week_Number" dataDxfId="22"/>
    <tableColumn id="9" xr3:uid="{43703539-0EEF-470D-B10D-0DCD86F85C18}" name="Month" dataDxfId="21">
      <calculatedColumnFormula>PROPER(TEXT(Table2[[#This Row],[Week_Start_Date]], "MMMM"))</calculatedColumnFormula>
    </tableColumn>
    <tableColumn id="8" xr3:uid="{62C8F7A1-B426-4638-97C8-979FF1A18FD9}" name="Year" dataDxfId="20">
      <calculatedColumnFormula>TEXT(Table2[[#This Row],[Week_Start_Date]], "YYYY")</calculatedColumnFormula>
    </tableColumn>
    <tableColumn id="2" xr3:uid="{FEB846CB-FE9A-462D-92E8-1BF11CEB3CB7}" name="Platform" dataDxfId="19"/>
    <tableColumn id="3" xr3:uid="{8BC85A60-CAA4-404A-8BE6-FDA1220F915D}" name="New_Followers" dataDxfId="18"/>
    <tableColumn id="4" xr3:uid="{EAD2D6E5-31B1-41D9-96F6-C95EF1D3AB21}" name="Unfollows" dataDxfId="17"/>
    <tableColumn id="5" xr3:uid="{A6125558-15AE-4E9A-BB37-C959F6BC81EB}" name="Total_Followers" dataDxfId="16"/>
    <tableColumn id="6" xr3:uid="{75BC8A60-0994-466E-BDEB-E9C0C9EF47C5}" name="Engagement_Rate" dataDxfId="15"/>
    <tableColumn id="7" xr3:uid="{82B3C781-B155-4892-9A88-7812338AEAA1}" name="Ad_Spend" dataDxfId="14"/>
    <tableColumn id="10" xr3:uid="{6BAC9CFE-FAB4-4C86-802D-FD1164717703}" name="Follower growth rate" dataDxfId="13"/>
    <tableColumn id="12" xr3:uid="{4F8F7DD8-8373-41FE-8A5D-4324D573756E}" name="Follower ROI" dataDxfId="12">
      <calculatedColumnFormula>Table2[[#This Row],[New_Followers]]/Table2[[#This Row],[Ad_Spend]]</calculatedColumnFormula>
    </tableColumn>
    <tableColumn id="13" xr3:uid="{75570DA2-97E8-485C-B6A9-3D37DF83B4E7}" name="Engagement ROI" dataDxfId="11">
      <calculatedColumnFormula>Table2[[#This Row],[Engagement_Rate]]/Table2[[#This Row],[Ad_Spend]]</calculatedColumnFormula>
    </tableColumn>
  </tableColumns>
  <tableStyleInfo name="TableStyleMedium16"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07B5256-B69C-429C-B9C7-1E617470B726}" name="Table3" displayName="Table3" ref="B3:H15" totalsRowShown="0" headerRowDxfId="10" dataDxfId="8" headerRowBorderDxfId="9" tableBorderDxfId="7">
  <sortState xmlns:xlrd2="http://schemas.microsoft.com/office/spreadsheetml/2017/richdata2" ref="B4:H15">
    <sortCondition descending="1" ref="B3:B15"/>
  </sortState>
  <tableColumns count="7">
    <tableColumn id="1" xr3:uid="{91CD0BFE-6237-4C02-9E80-0E21D32E002E}" name="Campaign_Name" dataDxfId="6"/>
    <tableColumn id="2" xr3:uid="{F130C7E4-BBF3-4FE5-8213-2749538C7E26}" name="Start_Date" dataDxfId="5"/>
    <tableColumn id="3" xr3:uid="{86EAFA7E-A277-44F9-812C-F6FBBE087E58}" name="End_Date" dataDxfId="4"/>
    <tableColumn id="4" xr3:uid="{D780495B-1C12-4D1A-A24A-53364EBFA2DA}" name="Objective" dataDxfId="3"/>
    <tableColumn id="5" xr3:uid="{2DED804B-0F93-4D7B-839D-CB35219576AD}" name="Total_Budget" dataDxfId="2"/>
    <tableColumn id="6" xr3:uid="{47F6552B-B7DC-4017-B086-E71FC2427B24}" name="Target_Platforms" dataDxfId="1"/>
    <tableColumn id="9" xr3:uid="{F22021D8-8B3A-4A48-85F1-E67D0AB29DFE}" name="Primary_Hashtags" dataDxfId="0"/>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table" Target="../tables/table3.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4.xml"/></Relationships>
</file>

<file path=xl/worksheets/_rels/sheet2.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microsoft.com/office/2007/relationships/slicer" Target="../slicers/slicer4.x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18" Type="http://schemas.openxmlformats.org/officeDocument/2006/relationships/pivotTable" Target="../pivotTables/pivotTable18.xml"/><Relationship Id="rId3" Type="http://schemas.openxmlformats.org/officeDocument/2006/relationships/pivotTable" Target="../pivotTables/pivotTable3.xml"/><Relationship Id="rId21" Type="http://schemas.openxmlformats.org/officeDocument/2006/relationships/pivotTable" Target="../pivotTables/pivotTable21.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openxmlformats.org/officeDocument/2006/relationships/pivotTable" Target="../pivotTables/pivotTable17.xml"/><Relationship Id="rId25" Type="http://schemas.microsoft.com/office/2007/relationships/slicer" Target="../slicers/slicer5.xml"/><Relationship Id="rId2" Type="http://schemas.openxmlformats.org/officeDocument/2006/relationships/pivotTable" Target="../pivotTables/pivotTable2.xml"/><Relationship Id="rId16" Type="http://schemas.openxmlformats.org/officeDocument/2006/relationships/pivotTable" Target="../pivotTables/pivotTable16.xml"/><Relationship Id="rId20" Type="http://schemas.openxmlformats.org/officeDocument/2006/relationships/pivotTable" Target="../pivotTables/pivotTable20.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24" Type="http://schemas.openxmlformats.org/officeDocument/2006/relationships/drawing" Target="../drawings/drawing6.xml"/><Relationship Id="rId5" Type="http://schemas.openxmlformats.org/officeDocument/2006/relationships/pivotTable" Target="../pivotTables/pivotTable5.xml"/><Relationship Id="rId15" Type="http://schemas.openxmlformats.org/officeDocument/2006/relationships/pivotTable" Target="../pivotTables/pivotTable15.xml"/><Relationship Id="rId23" Type="http://schemas.openxmlformats.org/officeDocument/2006/relationships/pivotTable" Target="../pivotTables/pivotTable23.xml"/><Relationship Id="rId10" Type="http://schemas.openxmlformats.org/officeDocument/2006/relationships/pivotTable" Target="../pivotTables/pivotTable10.xml"/><Relationship Id="rId19" Type="http://schemas.openxmlformats.org/officeDocument/2006/relationships/pivotTable" Target="../pivotTables/pivotTable19.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 Id="rId22" Type="http://schemas.openxmlformats.org/officeDocument/2006/relationships/pivotTable" Target="../pivotTables/pivotTable22.xml"/></Relationships>
</file>

<file path=xl/worksheets/_rels/sheet8.xml.rels><?xml version="1.0" encoding="UTF-8" standalone="yes"?>
<Relationships xmlns="http://schemas.openxmlformats.org/package/2006/relationships"><Relationship Id="rId1" Type="http://schemas.openxmlformats.org/officeDocument/2006/relationships/table" Target="../tables/table1.xml"/></Relationships>
</file>

<file path=xl/worksheets/_rels/sheet9.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44B8EE-AB7B-4B9F-8842-73446E3B4802}">
  <dimension ref="A1"/>
  <sheetViews>
    <sheetView showGridLines="0" zoomScale="80" zoomScaleNormal="80" workbookViewId="0"/>
  </sheetViews>
  <sheetFormatPr defaultColWidth="8.85546875" defaultRowHeight="15" x14ac:dyDescent="0.25"/>
  <cols>
    <col min="1" max="1" width="27" style="26" customWidth="1"/>
    <col min="2" max="2" width="4.5703125" style="26" customWidth="1"/>
    <col min="3" max="16384" width="8.85546875" style="26"/>
  </cols>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N1002"/>
  <sheetViews>
    <sheetView showGridLines="0" tabSelected="1" zoomScale="80" zoomScaleNormal="80" workbookViewId="0">
      <selection activeCell="J15" sqref="J15"/>
    </sheetView>
  </sheetViews>
  <sheetFormatPr defaultColWidth="14.42578125" defaultRowHeight="15" customHeight="1" x14ac:dyDescent="0.25"/>
  <cols>
    <col min="1" max="1" width="22.28515625" customWidth="1"/>
    <col min="2" max="2" width="14" style="1" customWidth="1"/>
    <col min="3" max="3" width="16" style="1" customWidth="1"/>
    <col min="4" max="4" width="11.28515625" bestFit="1" customWidth="1"/>
    <col min="5" max="5" width="9.140625" style="1" bestFit="1" customWidth="1"/>
    <col min="6" max="6" width="12.7109375" style="1" bestFit="1" customWidth="1"/>
    <col min="7" max="7" width="18.28515625" style="1" bestFit="1" customWidth="1"/>
    <col min="8" max="8" width="13.85546875" style="1" bestFit="1" customWidth="1"/>
    <col min="9" max="9" width="20.7109375" style="1" customWidth="1"/>
    <col min="10" max="10" width="20.85546875" style="1" bestFit="1" customWidth="1"/>
    <col min="11" max="11" width="14.140625" bestFit="1" customWidth="1"/>
    <col min="12" max="12" width="20.28515625" customWidth="1"/>
    <col min="13" max="13" width="19.7109375" customWidth="1"/>
    <col min="14" max="14" width="22" customWidth="1"/>
    <col min="15" max="29" width="8.7109375" customWidth="1"/>
  </cols>
  <sheetData>
    <row r="1" spans="2:14" ht="33" customHeight="1" thickBot="1" x14ac:dyDescent="0.3">
      <c r="B1" s="8" t="s">
        <v>610</v>
      </c>
      <c r="C1" s="8"/>
      <c r="I1" s="30"/>
      <c r="M1" s="32"/>
    </row>
    <row r="2" spans="2:14" ht="15" customHeight="1" thickTop="1" x14ac:dyDescent="0.25">
      <c r="M2" s="18"/>
      <c r="N2" s="18"/>
    </row>
    <row r="3" spans="2:14" x14ac:dyDescent="0.25">
      <c r="B3" s="28" t="s">
        <v>543</v>
      </c>
      <c r="C3" s="31" t="s">
        <v>634</v>
      </c>
      <c r="D3" s="3" t="s">
        <v>620</v>
      </c>
      <c r="E3" s="3" t="s">
        <v>621</v>
      </c>
      <c r="F3" s="29" t="s">
        <v>1</v>
      </c>
      <c r="G3" s="3" t="s">
        <v>544</v>
      </c>
      <c r="H3" s="3" t="s">
        <v>545</v>
      </c>
      <c r="I3" s="3" t="s">
        <v>546</v>
      </c>
      <c r="J3" s="3" t="s">
        <v>547</v>
      </c>
      <c r="K3" s="3" t="s">
        <v>548</v>
      </c>
      <c r="L3" s="3" t="s">
        <v>633</v>
      </c>
      <c r="M3" s="3" t="s">
        <v>636</v>
      </c>
      <c r="N3" s="3" t="s">
        <v>637</v>
      </c>
    </row>
    <row r="4" spans="2:14" x14ac:dyDescent="0.25">
      <c r="B4" s="2" t="s">
        <v>208</v>
      </c>
      <c r="C4" s="5">
        <v>1</v>
      </c>
      <c r="D4" s="2" t="str">
        <f>PROPER(TEXT(Table2[[#This Row],[Week_Start_Date]], "MMMM"))</f>
        <v>June</v>
      </c>
      <c r="E4" s="5" t="str">
        <f>TEXT(Table2[[#This Row],[Week_Start_Date]], "YYYY")</f>
        <v>2024</v>
      </c>
      <c r="F4" s="2" t="s">
        <v>39</v>
      </c>
      <c r="G4" s="2">
        <v>1312</v>
      </c>
      <c r="H4" s="2">
        <v>310</v>
      </c>
      <c r="I4" s="2">
        <v>42654</v>
      </c>
      <c r="J4" s="2">
        <v>4.9800000000000004</v>
      </c>
      <c r="K4" s="2">
        <v>9566</v>
      </c>
      <c r="L4" s="6">
        <v>0</v>
      </c>
      <c r="M4" s="6">
        <f>Table2[[#This Row],[New_Followers]]/Table2[[#This Row],[Ad_Spend]]</f>
        <v>0.13715241480242527</v>
      </c>
      <c r="N4" s="33">
        <f>Table2[[#This Row],[Engagement_Rate]]/Table2[[#This Row],[Ad_Spend]]</f>
        <v>5.2059376960066908E-4</v>
      </c>
    </row>
    <row r="5" spans="2:14" x14ac:dyDescent="0.25">
      <c r="B5" s="2" t="s">
        <v>130</v>
      </c>
      <c r="C5" s="5">
        <v>2</v>
      </c>
      <c r="D5" s="2" t="str">
        <f>PROPER(TEXT(Table2[[#This Row],[Week_Start_Date]], "MMMM"))</f>
        <v>June</v>
      </c>
      <c r="E5" s="5" t="str">
        <f>TEXT(Table2[[#This Row],[Week_Start_Date]], "YYYY")</f>
        <v>2024</v>
      </c>
      <c r="F5" s="2" t="s">
        <v>39</v>
      </c>
      <c r="G5" s="2">
        <v>1697</v>
      </c>
      <c r="H5" s="2">
        <v>414</v>
      </c>
      <c r="I5" s="2">
        <v>316555</v>
      </c>
      <c r="J5" s="2">
        <v>2.37</v>
      </c>
      <c r="K5" s="2">
        <v>7924</v>
      </c>
      <c r="L5" s="6">
        <f>((G4-H4)/I4)*100</f>
        <v>2.3491348994232664</v>
      </c>
      <c r="M5" s="6">
        <f>Table2[[#This Row],[New_Followers]]/Table2[[#This Row],[Ad_Spend]]</f>
        <v>0.21415951539626452</v>
      </c>
      <c r="N5" s="33">
        <f>Table2[[#This Row],[Engagement_Rate]]/Table2[[#This Row],[Ad_Spend]]</f>
        <v>2.9909136799596164E-4</v>
      </c>
    </row>
    <row r="6" spans="2:14" x14ac:dyDescent="0.25">
      <c r="B6" s="2" t="s">
        <v>142</v>
      </c>
      <c r="C6" s="5">
        <v>3</v>
      </c>
      <c r="D6" s="2" t="str">
        <f>PROPER(TEXT(Table2[[#This Row],[Week_Start_Date]], "MMMM"))</f>
        <v>June</v>
      </c>
      <c r="E6" s="5" t="str">
        <f>TEXT(Table2[[#This Row],[Week_Start_Date]], "YYYY")</f>
        <v>2024</v>
      </c>
      <c r="F6" s="2" t="s">
        <v>39</v>
      </c>
      <c r="G6" s="2">
        <v>1753</v>
      </c>
      <c r="H6" s="2">
        <v>371</v>
      </c>
      <c r="I6" s="2">
        <v>169496</v>
      </c>
      <c r="J6" s="2">
        <v>8.11</v>
      </c>
      <c r="K6" s="2">
        <v>46670</v>
      </c>
      <c r="L6" s="6">
        <f t="shared" ref="L6:L69" si="0">((G5-H5)/I5)*100</f>
        <v>0.40530081660374973</v>
      </c>
      <c r="M6" s="6">
        <f>Table2[[#This Row],[New_Followers]]/Table2[[#This Row],[Ad_Spend]]</f>
        <v>3.7561602742661238E-2</v>
      </c>
      <c r="N6" s="33">
        <f>Table2[[#This Row],[Engagement_Rate]]/Table2[[#This Row],[Ad_Spend]]</f>
        <v>1.7377330190700664E-4</v>
      </c>
    </row>
    <row r="7" spans="2:14" x14ac:dyDescent="0.25">
      <c r="B7" s="2" t="s">
        <v>43</v>
      </c>
      <c r="C7" s="5">
        <v>4</v>
      </c>
      <c r="D7" s="2" t="str">
        <f>PROPER(TEXT(Table2[[#This Row],[Week_Start_Date]], "MMMM"))</f>
        <v>June</v>
      </c>
      <c r="E7" s="5" t="str">
        <f>TEXT(Table2[[#This Row],[Week_Start_Date]], "YYYY")</f>
        <v>2024</v>
      </c>
      <c r="F7" s="2" t="s">
        <v>39</v>
      </c>
      <c r="G7" s="2">
        <v>1779</v>
      </c>
      <c r="H7" s="2">
        <v>109</v>
      </c>
      <c r="I7" s="2">
        <v>26295</v>
      </c>
      <c r="J7" s="2">
        <v>9.1199999999999992</v>
      </c>
      <c r="K7" s="2">
        <v>30635</v>
      </c>
      <c r="L7" s="6">
        <f t="shared" si="0"/>
        <v>0.8153584745362723</v>
      </c>
      <c r="M7" s="6">
        <f>Table2[[#This Row],[New_Followers]]/Table2[[#This Row],[Ad_Spend]]</f>
        <v>5.8070834013383386E-2</v>
      </c>
      <c r="N7" s="33">
        <f>Table2[[#This Row],[Engagement_Rate]]/Table2[[#This Row],[Ad_Spend]]</f>
        <v>2.97698710625102E-4</v>
      </c>
    </row>
    <row r="8" spans="2:14" x14ac:dyDescent="0.25">
      <c r="B8" s="2" t="s">
        <v>431</v>
      </c>
      <c r="C8" s="5">
        <v>5</v>
      </c>
      <c r="D8" s="2" t="str">
        <f>PROPER(TEXT(Table2[[#This Row],[Week_Start_Date]], "MMMM"))</f>
        <v>July</v>
      </c>
      <c r="E8" s="5" t="str">
        <f>TEXT(Table2[[#This Row],[Week_Start_Date]], "YYYY")</f>
        <v>2024</v>
      </c>
      <c r="F8" s="2" t="s">
        <v>39</v>
      </c>
      <c r="G8" s="2">
        <v>505</v>
      </c>
      <c r="H8" s="2">
        <v>441</v>
      </c>
      <c r="I8" s="2">
        <v>220020</v>
      </c>
      <c r="J8" s="2">
        <v>4.4800000000000004</v>
      </c>
      <c r="K8" s="2">
        <v>42307</v>
      </c>
      <c r="L8" s="6">
        <f t="shared" si="0"/>
        <v>6.3510173036698996</v>
      </c>
      <c r="M8" s="6">
        <f>Table2[[#This Row],[New_Followers]]/Table2[[#This Row],[Ad_Spend]]</f>
        <v>1.1936558961873922E-2</v>
      </c>
      <c r="N8" s="33">
        <f>Table2[[#This Row],[Engagement_Rate]]/Table2[[#This Row],[Ad_Spend]]</f>
        <v>1.0589264187959441E-4</v>
      </c>
    </row>
    <row r="9" spans="2:14" x14ac:dyDescent="0.25">
      <c r="B9" s="2" t="s">
        <v>549</v>
      </c>
      <c r="C9" s="5">
        <v>6</v>
      </c>
      <c r="D9" s="2" t="str">
        <f>PROPER(TEXT(Table2[[#This Row],[Week_Start_Date]], "MMMM"))</f>
        <v>July</v>
      </c>
      <c r="E9" s="5" t="str">
        <f>TEXT(Table2[[#This Row],[Week_Start_Date]], "YYYY")</f>
        <v>2024</v>
      </c>
      <c r="F9" s="2" t="s">
        <v>39</v>
      </c>
      <c r="G9" s="2">
        <v>350</v>
      </c>
      <c r="H9" s="2">
        <v>41</v>
      </c>
      <c r="I9" s="2">
        <v>251694</v>
      </c>
      <c r="J9" s="2">
        <v>1.91</v>
      </c>
      <c r="K9" s="2">
        <v>38610</v>
      </c>
      <c r="L9" s="6">
        <f t="shared" si="0"/>
        <v>2.9088264703208796E-2</v>
      </c>
      <c r="M9" s="6">
        <f>Table2[[#This Row],[New_Followers]]/Table2[[#This Row],[Ad_Spend]]</f>
        <v>9.0650090650090647E-3</v>
      </c>
      <c r="N9" s="33">
        <f>Table2[[#This Row],[Engagement_Rate]]/Table2[[#This Row],[Ad_Spend]]</f>
        <v>4.9469049469049466E-5</v>
      </c>
    </row>
    <row r="10" spans="2:14" x14ac:dyDescent="0.25">
      <c r="B10" s="2" t="s">
        <v>291</v>
      </c>
      <c r="C10" s="5">
        <v>7</v>
      </c>
      <c r="D10" s="2" t="str">
        <f>PROPER(TEXT(Table2[[#This Row],[Week_Start_Date]], "MMMM"))</f>
        <v>July</v>
      </c>
      <c r="E10" s="5" t="str">
        <f>TEXT(Table2[[#This Row],[Week_Start_Date]], "YYYY")</f>
        <v>2024</v>
      </c>
      <c r="F10" s="2" t="s">
        <v>39</v>
      </c>
      <c r="G10" s="2">
        <v>170</v>
      </c>
      <c r="H10" s="2">
        <v>334</v>
      </c>
      <c r="I10" s="2">
        <v>334626</v>
      </c>
      <c r="J10" s="2">
        <v>6.44</v>
      </c>
      <c r="K10" s="2">
        <v>43420</v>
      </c>
      <c r="L10" s="6">
        <f t="shared" si="0"/>
        <v>0.12276812319721568</v>
      </c>
      <c r="M10" s="6">
        <f>Table2[[#This Row],[New_Followers]]/Table2[[#This Row],[Ad_Spend]]</f>
        <v>3.9152464302164899E-3</v>
      </c>
      <c r="N10" s="33">
        <f>Table2[[#This Row],[Engagement_Rate]]/Table2[[#This Row],[Ad_Spend]]</f>
        <v>1.4831874712114234E-4</v>
      </c>
    </row>
    <row r="11" spans="2:14" x14ac:dyDescent="0.25">
      <c r="B11" s="2" t="s">
        <v>550</v>
      </c>
      <c r="C11" s="5">
        <v>8</v>
      </c>
      <c r="D11" s="2" t="str">
        <f>PROPER(TEXT(Table2[[#This Row],[Week_Start_Date]], "MMMM"))</f>
        <v>July</v>
      </c>
      <c r="E11" s="5" t="str">
        <f>TEXT(Table2[[#This Row],[Week_Start_Date]], "YYYY")</f>
        <v>2024</v>
      </c>
      <c r="F11" s="2" t="s">
        <v>39</v>
      </c>
      <c r="G11" s="2">
        <v>1391</v>
      </c>
      <c r="H11" s="2">
        <v>430</v>
      </c>
      <c r="I11" s="2">
        <v>295032</v>
      </c>
      <c r="J11" s="2">
        <v>7.86</v>
      </c>
      <c r="K11" s="2">
        <v>26067</v>
      </c>
      <c r="L11" s="6">
        <f t="shared" si="0"/>
        <v>-4.9009939454794309E-2</v>
      </c>
      <c r="M11" s="6">
        <f>Table2[[#This Row],[New_Followers]]/Table2[[#This Row],[Ad_Spend]]</f>
        <v>5.3362488970729274E-2</v>
      </c>
      <c r="N11" s="33">
        <f>Table2[[#This Row],[Engagement_Rate]]/Table2[[#This Row],[Ad_Spend]]</f>
        <v>3.0153067096328693E-4</v>
      </c>
    </row>
    <row r="12" spans="2:14" x14ac:dyDescent="0.25">
      <c r="B12" s="2" t="s">
        <v>244</v>
      </c>
      <c r="C12" s="5">
        <v>9</v>
      </c>
      <c r="D12" s="2" t="str">
        <f>PROPER(TEXT(Table2[[#This Row],[Week_Start_Date]], "MMMM"))</f>
        <v>July</v>
      </c>
      <c r="E12" s="5" t="str">
        <f>TEXT(Table2[[#This Row],[Week_Start_Date]], "YYYY")</f>
        <v>2024</v>
      </c>
      <c r="F12" s="2" t="s">
        <v>39</v>
      </c>
      <c r="G12" s="2">
        <v>160</v>
      </c>
      <c r="H12" s="2">
        <v>478</v>
      </c>
      <c r="I12" s="2">
        <v>435034</v>
      </c>
      <c r="J12" s="2">
        <v>7.73</v>
      </c>
      <c r="K12" s="2">
        <v>4839</v>
      </c>
      <c r="L12" s="6">
        <f t="shared" si="0"/>
        <v>0.32572737872501967</v>
      </c>
      <c r="M12" s="6">
        <f>Table2[[#This Row],[New_Followers]]/Table2[[#This Row],[Ad_Spend]]</f>
        <v>3.3064682785699524E-2</v>
      </c>
      <c r="N12" s="33">
        <f>Table2[[#This Row],[Engagement_Rate]]/Table2[[#This Row],[Ad_Spend]]</f>
        <v>1.5974374870841085E-3</v>
      </c>
    </row>
    <row r="13" spans="2:14" x14ac:dyDescent="0.25">
      <c r="B13" s="2" t="s">
        <v>477</v>
      </c>
      <c r="C13" s="5">
        <v>10</v>
      </c>
      <c r="D13" s="2" t="str">
        <f>PROPER(TEXT(Table2[[#This Row],[Week_Start_Date]], "MMMM"))</f>
        <v>August</v>
      </c>
      <c r="E13" s="5" t="str">
        <f>TEXT(Table2[[#This Row],[Week_Start_Date]], "YYYY")</f>
        <v>2024</v>
      </c>
      <c r="F13" s="2" t="s">
        <v>39</v>
      </c>
      <c r="G13" s="2">
        <v>214</v>
      </c>
      <c r="H13" s="2">
        <v>411</v>
      </c>
      <c r="I13" s="2">
        <v>125034</v>
      </c>
      <c r="J13" s="2">
        <v>6.11</v>
      </c>
      <c r="K13" s="2">
        <v>26455</v>
      </c>
      <c r="L13" s="6">
        <f t="shared" si="0"/>
        <v>-7.309773488968678E-2</v>
      </c>
      <c r="M13" s="6">
        <f>Table2[[#This Row],[New_Followers]]/Table2[[#This Row],[Ad_Spend]]</f>
        <v>8.0892080892080893E-3</v>
      </c>
      <c r="N13" s="33">
        <f>Table2[[#This Row],[Engagement_Rate]]/Table2[[#This Row],[Ad_Spend]]</f>
        <v>2.3095823095823097E-4</v>
      </c>
    </row>
    <row r="14" spans="2:14" x14ac:dyDescent="0.25">
      <c r="B14" s="2" t="s">
        <v>31</v>
      </c>
      <c r="C14" s="5">
        <v>11</v>
      </c>
      <c r="D14" s="2" t="str">
        <f>PROPER(TEXT(Table2[[#This Row],[Week_Start_Date]], "MMMM"))</f>
        <v>August</v>
      </c>
      <c r="E14" s="5" t="str">
        <f>TEXT(Table2[[#This Row],[Week_Start_Date]], "YYYY")</f>
        <v>2024</v>
      </c>
      <c r="F14" s="2" t="s">
        <v>39</v>
      </c>
      <c r="G14" s="2">
        <v>1534</v>
      </c>
      <c r="H14" s="2">
        <v>200</v>
      </c>
      <c r="I14" s="2">
        <v>307612</v>
      </c>
      <c r="J14" s="2">
        <v>6.01</v>
      </c>
      <c r="K14" s="2">
        <v>37903</v>
      </c>
      <c r="L14" s="6">
        <f t="shared" si="0"/>
        <v>-0.15755714445670779</v>
      </c>
      <c r="M14" s="6">
        <f>Table2[[#This Row],[New_Followers]]/Table2[[#This Row],[Ad_Spend]]</f>
        <v>4.047173046988365E-2</v>
      </c>
      <c r="N14" s="33">
        <f>Table2[[#This Row],[Engagement_Rate]]/Table2[[#This Row],[Ad_Spend]]</f>
        <v>1.5856264675619345E-4</v>
      </c>
    </row>
    <row r="15" spans="2:14" x14ac:dyDescent="0.25">
      <c r="B15" s="2" t="s">
        <v>68</v>
      </c>
      <c r="C15" s="5">
        <v>12</v>
      </c>
      <c r="D15" s="2" t="str">
        <f>PROPER(TEXT(Table2[[#This Row],[Week_Start_Date]], "MMMM"))</f>
        <v>August</v>
      </c>
      <c r="E15" s="5" t="str">
        <f>TEXT(Table2[[#This Row],[Week_Start_Date]], "YYYY")</f>
        <v>2024</v>
      </c>
      <c r="F15" s="2" t="s">
        <v>39</v>
      </c>
      <c r="G15" s="2">
        <v>1078</v>
      </c>
      <c r="H15" s="2">
        <v>20</v>
      </c>
      <c r="I15" s="2">
        <v>183924</v>
      </c>
      <c r="J15" s="2">
        <v>8.84</v>
      </c>
      <c r="K15" s="2">
        <v>14203</v>
      </c>
      <c r="L15" s="6">
        <f t="shared" si="0"/>
        <v>0.43366318609156984</v>
      </c>
      <c r="M15" s="6">
        <f>Table2[[#This Row],[New_Followers]]/Table2[[#This Row],[Ad_Spend]]</f>
        <v>7.5899457861015276E-2</v>
      </c>
      <c r="N15" s="33">
        <f>Table2[[#This Row],[Engagement_Rate]]/Table2[[#This Row],[Ad_Spend]]</f>
        <v>6.2240371752446671E-4</v>
      </c>
    </row>
    <row r="16" spans="2:14" x14ac:dyDescent="0.25">
      <c r="B16" s="2" t="s">
        <v>64</v>
      </c>
      <c r="C16" s="5">
        <v>13</v>
      </c>
      <c r="D16" s="2" t="str">
        <f>PROPER(TEXT(Table2[[#This Row],[Week_Start_Date]], "MMMM"))</f>
        <v>August</v>
      </c>
      <c r="E16" s="5" t="str">
        <f>TEXT(Table2[[#This Row],[Week_Start_Date]], "YYYY")</f>
        <v>2024</v>
      </c>
      <c r="F16" s="2" t="s">
        <v>39</v>
      </c>
      <c r="G16" s="2">
        <v>248</v>
      </c>
      <c r="H16" s="2">
        <v>211</v>
      </c>
      <c r="I16" s="2">
        <v>379380</v>
      </c>
      <c r="J16" s="2">
        <v>9.0399999999999991</v>
      </c>
      <c r="K16" s="2">
        <v>26925</v>
      </c>
      <c r="L16" s="6">
        <f t="shared" si="0"/>
        <v>0.57523759813836151</v>
      </c>
      <c r="M16" s="6">
        <f>Table2[[#This Row],[New_Followers]]/Table2[[#This Row],[Ad_Spend]]</f>
        <v>9.2107706592386256E-3</v>
      </c>
      <c r="N16" s="33">
        <f>Table2[[#This Row],[Engagement_Rate]]/Table2[[#This Row],[Ad_Spend]]</f>
        <v>3.3574744661095634E-4</v>
      </c>
    </row>
    <row r="17" spans="2:14" x14ac:dyDescent="0.25">
      <c r="B17" s="2" t="s">
        <v>173</v>
      </c>
      <c r="C17" s="5">
        <v>14</v>
      </c>
      <c r="D17" s="2" t="str">
        <f>PROPER(TEXT(Table2[[#This Row],[Week_Start_Date]], "MMMM"))</f>
        <v>September</v>
      </c>
      <c r="E17" s="5" t="str">
        <f>TEXT(Table2[[#This Row],[Week_Start_Date]], "YYYY")</f>
        <v>2024</v>
      </c>
      <c r="F17" s="2" t="s">
        <v>39</v>
      </c>
      <c r="G17" s="2">
        <v>1520</v>
      </c>
      <c r="H17" s="2">
        <v>475</v>
      </c>
      <c r="I17" s="2">
        <v>496982</v>
      </c>
      <c r="J17" s="2">
        <v>6.41</v>
      </c>
      <c r="K17" s="2">
        <v>24384</v>
      </c>
      <c r="L17" s="6">
        <f t="shared" si="0"/>
        <v>9.7527544941747053E-3</v>
      </c>
      <c r="M17" s="6">
        <f>Table2[[#This Row],[New_Followers]]/Table2[[#This Row],[Ad_Spend]]</f>
        <v>6.2335958005249346E-2</v>
      </c>
      <c r="N17" s="33">
        <f>Table2[[#This Row],[Engagement_Rate]]/Table2[[#This Row],[Ad_Spend]]</f>
        <v>2.6287729658792654E-4</v>
      </c>
    </row>
    <row r="18" spans="2:14" x14ac:dyDescent="0.25">
      <c r="B18" s="2" t="s">
        <v>72</v>
      </c>
      <c r="C18" s="5">
        <v>15</v>
      </c>
      <c r="D18" s="2" t="str">
        <f>PROPER(TEXT(Table2[[#This Row],[Week_Start_Date]], "MMMM"))</f>
        <v>September</v>
      </c>
      <c r="E18" s="5" t="str">
        <f>TEXT(Table2[[#This Row],[Week_Start_Date]], "YYYY")</f>
        <v>2024</v>
      </c>
      <c r="F18" s="2" t="s">
        <v>39</v>
      </c>
      <c r="G18" s="2">
        <v>1842</v>
      </c>
      <c r="H18" s="2">
        <v>414</v>
      </c>
      <c r="I18" s="2">
        <v>307524</v>
      </c>
      <c r="J18" s="2">
        <v>1.76</v>
      </c>
      <c r="K18" s="2">
        <v>40478</v>
      </c>
      <c r="L18" s="6">
        <f t="shared" si="0"/>
        <v>0.21026918479944948</v>
      </c>
      <c r="M18" s="6">
        <f>Table2[[#This Row],[New_Followers]]/Table2[[#This Row],[Ad_Spend]]</f>
        <v>4.5506200899253918E-2</v>
      </c>
      <c r="N18" s="33">
        <f>Table2[[#This Row],[Engagement_Rate]]/Table2[[#This Row],[Ad_Spend]]</f>
        <v>4.3480409111122092E-5</v>
      </c>
    </row>
    <row r="19" spans="2:14" x14ac:dyDescent="0.25">
      <c r="B19" s="2" t="s">
        <v>551</v>
      </c>
      <c r="C19" s="5">
        <v>16</v>
      </c>
      <c r="D19" s="2" t="str">
        <f>PROPER(TEXT(Table2[[#This Row],[Week_Start_Date]], "MMMM"))</f>
        <v>September</v>
      </c>
      <c r="E19" s="5" t="str">
        <f>TEXT(Table2[[#This Row],[Week_Start_Date]], "YYYY")</f>
        <v>2024</v>
      </c>
      <c r="F19" s="2" t="s">
        <v>39</v>
      </c>
      <c r="G19" s="2">
        <v>443</v>
      </c>
      <c r="H19" s="2">
        <v>345</v>
      </c>
      <c r="I19" s="2">
        <v>474162</v>
      </c>
      <c r="J19" s="2">
        <v>9.1999999999999993</v>
      </c>
      <c r="K19" s="2">
        <v>47462</v>
      </c>
      <c r="L19" s="6">
        <f t="shared" si="0"/>
        <v>0.46435400163889645</v>
      </c>
      <c r="M19" s="6">
        <f>Table2[[#This Row],[New_Followers]]/Table2[[#This Row],[Ad_Spend]]</f>
        <v>9.3337828157262649E-3</v>
      </c>
      <c r="N19" s="33">
        <f>Table2[[#This Row],[Engagement_Rate]]/Table2[[#This Row],[Ad_Spend]]</f>
        <v>1.9383928195187728E-4</v>
      </c>
    </row>
    <row r="20" spans="2:14" x14ac:dyDescent="0.25">
      <c r="B20" s="2" t="s">
        <v>552</v>
      </c>
      <c r="C20" s="5">
        <v>17</v>
      </c>
      <c r="D20" s="2" t="str">
        <f>PROPER(TEXT(Table2[[#This Row],[Week_Start_Date]], "MMMM"))</f>
        <v>September</v>
      </c>
      <c r="E20" s="5" t="str">
        <f>TEXT(Table2[[#This Row],[Week_Start_Date]], "YYYY")</f>
        <v>2024</v>
      </c>
      <c r="F20" s="2" t="s">
        <v>39</v>
      </c>
      <c r="G20" s="2">
        <v>198</v>
      </c>
      <c r="H20" s="2">
        <v>217</v>
      </c>
      <c r="I20" s="2">
        <v>239753</v>
      </c>
      <c r="J20" s="2">
        <v>7.36</v>
      </c>
      <c r="K20" s="2">
        <v>11901</v>
      </c>
      <c r="L20" s="6">
        <f t="shared" si="0"/>
        <v>2.0668041724136478E-2</v>
      </c>
      <c r="M20" s="6">
        <f>Table2[[#This Row],[New_Followers]]/Table2[[#This Row],[Ad_Spend]]</f>
        <v>1.6637257373329974E-2</v>
      </c>
      <c r="N20" s="33">
        <f>Table2[[#This Row],[Engagement_Rate]]/Table2[[#This Row],[Ad_Spend]]</f>
        <v>6.184354255944879E-4</v>
      </c>
    </row>
    <row r="21" spans="2:14" x14ac:dyDescent="0.25">
      <c r="B21" s="2" t="s">
        <v>553</v>
      </c>
      <c r="C21" s="5">
        <v>18</v>
      </c>
      <c r="D21" s="2" t="str">
        <f>PROPER(TEXT(Table2[[#This Row],[Week_Start_Date]], "MMMM"))</f>
        <v>September</v>
      </c>
      <c r="E21" s="5" t="str">
        <f>TEXT(Table2[[#This Row],[Week_Start_Date]], "YYYY")</f>
        <v>2024</v>
      </c>
      <c r="F21" s="2" t="s">
        <v>39</v>
      </c>
      <c r="G21" s="2">
        <v>250</v>
      </c>
      <c r="H21" s="2">
        <v>429</v>
      </c>
      <c r="I21" s="2">
        <v>453423</v>
      </c>
      <c r="J21" s="2">
        <v>1.77</v>
      </c>
      <c r="K21" s="2">
        <v>2315</v>
      </c>
      <c r="L21" s="6">
        <f t="shared" si="0"/>
        <v>-7.924822629956663E-3</v>
      </c>
      <c r="M21" s="6">
        <f>Table2[[#This Row],[New_Followers]]/Table2[[#This Row],[Ad_Spend]]</f>
        <v>0.10799136069114471</v>
      </c>
      <c r="N21" s="33">
        <f>Table2[[#This Row],[Engagement_Rate]]/Table2[[#This Row],[Ad_Spend]]</f>
        <v>7.6457883369330452E-4</v>
      </c>
    </row>
    <row r="22" spans="2:14" x14ac:dyDescent="0.25">
      <c r="B22" s="2" t="s">
        <v>554</v>
      </c>
      <c r="C22" s="5">
        <v>19</v>
      </c>
      <c r="D22" s="2" t="str">
        <f>PROPER(TEXT(Table2[[#This Row],[Week_Start_Date]], "MMMM"))</f>
        <v>October</v>
      </c>
      <c r="E22" s="5" t="str">
        <f>TEXT(Table2[[#This Row],[Week_Start_Date]], "YYYY")</f>
        <v>2024</v>
      </c>
      <c r="F22" s="2" t="s">
        <v>39</v>
      </c>
      <c r="G22" s="2">
        <v>1929</v>
      </c>
      <c r="H22" s="2">
        <v>267</v>
      </c>
      <c r="I22" s="2">
        <v>379363</v>
      </c>
      <c r="J22" s="2">
        <v>1.75</v>
      </c>
      <c r="K22" s="2">
        <v>43836</v>
      </c>
      <c r="L22" s="6">
        <f t="shared" si="0"/>
        <v>-3.9477485703195474E-2</v>
      </c>
      <c r="M22" s="6">
        <f>Table2[[#This Row],[New_Followers]]/Table2[[#This Row],[Ad_Spend]]</f>
        <v>4.4004927456884751E-2</v>
      </c>
      <c r="N22" s="33">
        <f>Table2[[#This Row],[Engagement_Rate]]/Table2[[#This Row],[Ad_Spend]]</f>
        <v>3.9921525686650243E-5</v>
      </c>
    </row>
    <row r="23" spans="2:14" ht="15.75" customHeight="1" x14ac:dyDescent="0.25">
      <c r="B23" s="2" t="s">
        <v>555</v>
      </c>
      <c r="C23" s="5">
        <v>20</v>
      </c>
      <c r="D23" s="2" t="str">
        <f>PROPER(TEXT(Table2[[#This Row],[Week_Start_Date]], "MMMM"))</f>
        <v>October</v>
      </c>
      <c r="E23" s="5" t="str">
        <f>TEXT(Table2[[#This Row],[Week_Start_Date]], "YYYY")</f>
        <v>2024</v>
      </c>
      <c r="F23" s="2" t="s">
        <v>39</v>
      </c>
      <c r="G23" s="2">
        <v>643</v>
      </c>
      <c r="H23" s="2">
        <v>358</v>
      </c>
      <c r="I23" s="2">
        <v>157599</v>
      </c>
      <c r="J23" s="2">
        <v>3.88</v>
      </c>
      <c r="K23" s="2">
        <v>7285</v>
      </c>
      <c r="L23" s="6">
        <f t="shared" si="0"/>
        <v>0.43810281972675247</v>
      </c>
      <c r="M23" s="6">
        <f>Table2[[#This Row],[New_Followers]]/Table2[[#This Row],[Ad_Spend]]</f>
        <v>8.8263555250514755E-2</v>
      </c>
      <c r="N23" s="33">
        <f>Table2[[#This Row],[Engagement_Rate]]/Table2[[#This Row],[Ad_Spend]]</f>
        <v>5.3260123541523673E-4</v>
      </c>
    </row>
    <row r="24" spans="2:14" ht="15.75" customHeight="1" x14ac:dyDescent="0.25">
      <c r="B24" s="2" t="s">
        <v>146</v>
      </c>
      <c r="C24" s="5">
        <v>21</v>
      </c>
      <c r="D24" s="2" t="str">
        <f>PROPER(TEXT(Table2[[#This Row],[Week_Start_Date]], "MMMM"))</f>
        <v>October</v>
      </c>
      <c r="E24" s="5" t="str">
        <f>TEXT(Table2[[#This Row],[Week_Start_Date]], "YYYY")</f>
        <v>2024</v>
      </c>
      <c r="F24" s="2" t="s">
        <v>39</v>
      </c>
      <c r="G24" s="2">
        <v>508</v>
      </c>
      <c r="H24" s="2">
        <v>69</v>
      </c>
      <c r="I24" s="2">
        <v>23492</v>
      </c>
      <c r="J24" s="2">
        <v>3.16</v>
      </c>
      <c r="K24" s="2">
        <v>42824</v>
      </c>
      <c r="L24" s="6">
        <f t="shared" si="0"/>
        <v>0.18083871090552606</v>
      </c>
      <c r="M24" s="6">
        <f>Table2[[#This Row],[New_Followers]]/Table2[[#This Row],[Ad_Spend]]</f>
        <v>1.1862507005417524E-2</v>
      </c>
      <c r="N24" s="33">
        <f>Table2[[#This Row],[Engagement_Rate]]/Table2[[#This Row],[Ad_Spend]]</f>
        <v>7.3790397907715305E-5</v>
      </c>
    </row>
    <row r="25" spans="2:14" ht="15.75" customHeight="1" x14ac:dyDescent="0.25">
      <c r="B25" s="2" t="s">
        <v>179</v>
      </c>
      <c r="C25" s="5">
        <v>22</v>
      </c>
      <c r="D25" s="2" t="str">
        <f>PROPER(TEXT(Table2[[#This Row],[Week_Start_Date]], "MMMM"))</f>
        <v>October</v>
      </c>
      <c r="E25" s="5" t="str">
        <f>TEXT(Table2[[#This Row],[Week_Start_Date]], "YYYY")</f>
        <v>2024</v>
      </c>
      <c r="F25" s="2" t="s">
        <v>39</v>
      </c>
      <c r="G25" s="2">
        <v>859</v>
      </c>
      <c r="H25" s="2">
        <v>473</v>
      </c>
      <c r="I25" s="2">
        <v>209987</v>
      </c>
      <c r="J25" s="2">
        <v>4.46</v>
      </c>
      <c r="K25" s="2">
        <v>30214</v>
      </c>
      <c r="L25" s="6">
        <f t="shared" si="0"/>
        <v>1.8687212668142346</v>
      </c>
      <c r="M25" s="6">
        <f>Table2[[#This Row],[New_Followers]]/Table2[[#This Row],[Ad_Spend]]</f>
        <v>2.843052889389025E-2</v>
      </c>
      <c r="N25" s="33">
        <f>Table2[[#This Row],[Engagement_Rate]]/Table2[[#This Row],[Ad_Spend]]</f>
        <v>1.4761368901833587E-4</v>
      </c>
    </row>
    <row r="26" spans="2:14" ht="15.75" customHeight="1" x14ac:dyDescent="0.25">
      <c r="B26" s="2" t="s">
        <v>258</v>
      </c>
      <c r="C26" s="5">
        <v>23</v>
      </c>
      <c r="D26" s="2" t="str">
        <f>PROPER(TEXT(Table2[[#This Row],[Week_Start_Date]], "MMMM"))</f>
        <v>November</v>
      </c>
      <c r="E26" s="5" t="str">
        <f>TEXT(Table2[[#This Row],[Week_Start_Date]], "YYYY")</f>
        <v>2024</v>
      </c>
      <c r="F26" s="2" t="s">
        <v>39</v>
      </c>
      <c r="G26" s="2">
        <v>947</v>
      </c>
      <c r="H26" s="2">
        <v>407</v>
      </c>
      <c r="I26" s="2">
        <v>319186</v>
      </c>
      <c r="J26" s="2">
        <v>3.32</v>
      </c>
      <c r="K26" s="2">
        <v>4996</v>
      </c>
      <c r="L26" s="6">
        <f t="shared" si="0"/>
        <v>0.18382090319876945</v>
      </c>
      <c r="M26" s="6">
        <f>Table2[[#This Row],[New_Followers]]/Table2[[#This Row],[Ad_Spend]]</f>
        <v>0.18955164131305044</v>
      </c>
      <c r="N26" s="33">
        <f>Table2[[#This Row],[Engagement_Rate]]/Table2[[#This Row],[Ad_Spend]]</f>
        <v>6.6453162530024019E-4</v>
      </c>
    </row>
    <row r="27" spans="2:14" ht="15.75" customHeight="1" x14ac:dyDescent="0.25">
      <c r="B27" s="2" t="s">
        <v>556</v>
      </c>
      <c r="C27" s="5">
        <v>24</v>
      </c>
      <c r="D27" s="2" t="str">
        <f>PROPER(TEXT(Table2[[#This Row],[Week_Start_Date]], "MMMM"))</f>
        <v>November</v>
      </c>
      <c r="E27" s="5" t="str">
        <f>TEXT(Table2[[#This Row],[Week_Start_Date]], "YYYY")</f>
        <v>2024</v>
      </c>
      <c r="F27" s="2" t="s">
        <v>39</v>
      </c>
      <c r="G27" s="2">
        <v>171</v>
      </c>
      <c r="H27" s="2">
        <v>277</v>
      </c>
      <c r="I27" s="2">
        <v>309483</v>
      </c>
      <c r="J27" s="2">
        <v>8.6999999999999993</v>
      </c>
      <c r="K27" s="2">
        <v>38452</v>
      </c>
      <c r="L27" s="6">
        <f t="shared" si="0"/>
        <v>0.16918035252172714</v>
      </c>
      <c r="M27" s="6">
        <f>Table2[[#This Row],[New_Followers]]/Table2[[#This Row],[Ad_Spend]]</f>
        <v>4.4471028815146153E-3</v>
      </c>
      <c r="N27" s="33">
        <f>Table2[[#This Row],[Engagement_Rate]]/Table2[[#This Row],[Ad_Spend]]</f>
        <v>2.2625611151565585E-4</v>
      </c>
    </row>
    <row r="28" spans="2:14" ht="15.75" customHeight="1" x14ac:dyDescent="0.25">
      <c r="B28" s="2" t="s">
        <v>57</v>
      </c>
      <c r="C28" s="5">
        <v>25</v>
      </c>
      <c r="D28" s="2" t="str">
        <f>PROPER(TEXT(Table2[[#This Row],[Week_Start_Date]], "MMMM"))</f>
        <v>November</v>
      </c>
      <c r="E28" s="5" t="str">
        <f>TEXT(Table2[[#This Row],[Week_Start_Date]], "YYYY")</f>
        <v>2024</v>
      </c>
      <c r="F28" s="2" t="s">
        <v>39</v>
      </c>
      <c r="G28" s="2">
        <v>513</v>
      </c>
      <c r="H28" s="2">
        <v>441</v>
      </c>
      <c r="I28" s="2">
        <v>338847</v>
      </c>
      <c r="J28" s="2">
        <v>2.68</v>
      </c>
      <c r="K28" s="2">
        <v>39997</v>
      </c>
      <c r="L28" s="6">
        <f t="shared" si="0"/>
        <v>-3.4250669665215859E-2</v>
      </c>
      <c r="M28" s="6">
        <f>Table2[[#This Row],[New_Followers]]/Table2[[#This Row],[Ad_Spend]]</f>
        <v>1.2825961947146036E-2</v>
      </c>
      <c r="N28" s="33">
        <f>Table2[[#This Row],[Engagement_Rate]]/Table2[[#This Row],[Ad_Spend]]</f>
        <v>6.7005025376903269E-5</v>
      </c>
    </row>
    <row r="29" spans="2:14" ht="15.75" customHeight="1" x14ac:dyDescent="0.25">
      <c r="B29" s="2" t="s">
        <v>111</v>
      </c>
      <c r="C29" s="5">
        <v>26</v>
      </c>
      <c r="D29" s="2" t="str">
        <f>PROPER(TEXT(Table2[[#This Row],[Week_Start_Date]], "MMMM"))</f>
        <v>November</v>
      </c>
      <c r="E29" s="5" t="str">
        <f>TEXT(Table2[[#This Row],[Week_Start_Date]], "YYYY")</f>
        <v>2024</v>
      </c>
      <c r="F29" s="2" t="s">
        <v>39</v>
      </c>
      <c r="G29" s="2">
        <v>1710</v>
      </c>
      <c r="H29" s="2">
        <v>378</v>
      </c>
      <c r="I29" s="2">
        <v>336661</v>
      </c>
      <c r="J29" s="2">
        <v>6.2</v>
      </c>
      <c r="K29" s="2">
        <v>28498</v>
      </c>
      <c r="L29" s="6">
        <f t="shared" si="0"/>
        <v>2.124852809675163E-2</v>
      </c>
      <c r="M29" s="6">
        <f>Table2[[#This Row],[New_Followers]]/Table2[[#This Row],[Ad_Spend]]</f>
        <v>6.0004210821812058E-2</v>
      </c>
      <c r="N29" s="33">
        <f>Table2[[#This Row],[Engagement_Rate]]/Table2[[#This Row],[Ad_Spend]]</f>
        <v>2.1755912695627764E-4</v>
      </c>
    </row>
    <row r="30" spans="2:14" ht="15.75" customHeight="1" x14ac:dyDescent="0.25">
      <c r="B30" s="2" t="s">
        <v>557</v>
      </c>
      <c r="C30" s="5">
        <v>27</v>
      </c>
      <c r="D30" s="2" t="str">
        <f>PROPER(TEXT(Table2[[#This Row],[Week_Start_Date]], "MMMM"))</f>
        <v>December</v>
      </c>
      <c r="E30" s="5" t="str">
        <f>TEXT(Table2[[#This Row],[Week_Start_Date]], "YYYY")</f>
        <v>2024</v>
      </c>
      <c r="F30" s="2" t="s">
        <v>39</v>
      </c>
      <c r="G30" s="2">
        <v>1902</v>
      </c>
      <c r="H30" s="2">
        <v>196</v>
      </c>
      <c r="I30" s="2">
        <v>470269</v>
      </c>
      <c r="J30" s="2">
        <v>4.79</v>
      </c>
      <c r="K30" s="2">
        <v>26103</v>
      </c>
      <c r="L30" s="6">
        <f t="shared" si="0"/>
        <v>0.39565022381564841</v>
      </c>
      <c r="M30" s="6">
        <f>Table2[[#This Row],[New_Followers]]/Table2[[#This Row],[Ad_Spend]]</f>
        <v>7.2865187909435691E-2</v>
      </c>
      <c r="N30" s="33">
        <f>Table2[[#This Row],[Engagement_Rate]]/Table2[[#This Row],[Ad_Spend]]</f>
        <v>1.8350381182239588E-4</v>
      </c>
    </row>
    <row r="31" spans="2:14" ht="15.75" customHeight="1" x14ac:dyDescent="0.25">
      <c r="B31" s="2" t="s">
        <v>197</v>
      </c>
      <c r="C31" s="5">
        <v>28</v>
      </c>
      <c r="D31" s="2" t="str">
        <f>PROPER(TEXT(Table2[[#This Row],[Week_Start_Date]], "MMMM"))</f>
        <v>December</v>
      </c>
      <c r="E31" s="5" t="str">
        <f>TEXT(Table2[[#This Row],[Week_Start_Date]], "YYYY")</f>
        <v>2024</v>
      </c>
      <c r="F31" s="2" t="s">
        <v>39</v>
      </c>
      <c r="G31" s="2">
        <v>1514</v>
      </c>
      <c r="H31" s="2">
        <v>141</v>
      </c>
      <c r="I31" s="2">
        <v>35842</v>
      </c>
      <c r="J31" s="2">
        <v>7.47</v>
      </c>
      <c r="K31" s="2">
        <v>18601</v>
      </c>
      <c r="L31" s="6">
        <f t="shared" si="0"/>
        <v>0.36277109484146308</v>
      </c>
      <c r="M31" s="6">
        <f>Table2[[#This Row],[New_Followers]]/Table2[[#This Row],[Ad_Spend]]</f>
        <v>8.1393473469168323E-2</v>
      </c>
      <c r="N31" s="33">
        <f>Table2[[#This Row],[Engagement_Rate]]/Table2[[#This Row],[Ad_Spend]]</f>
        <v>4.0159131229503789E-4</v>
      </c>
    </row>
    <row r="32" spans="2:14" ht="15.75" customHeight="1" x14ac:dyDescent="0.25">
      <c r="B32" s="2" t="s">
        <v>95</v>
      </c>
      <c r="C32" s="5">
        <v>29</v>
      </c>
      <c r="D32" s="2" t="str">
        <f>PROPER(TEXT(Table2[[#This Row],[Week_Start_Date]], "MMMM"))</f>
        <v>December</v>
      </c>
      <c r="E32" s="5" t="str">
        <f>TEXT(Table2[[#This Row],[Week_Start_Date]], "YYYY")</f>
        <v>2024</v>
      </c>
      <c r="F32" s="2" t="s">
        <v>39</v>
      </c>
      <c r="G32" s="2">
        <v>1623</v>
      </c>
      <c r="H32" s="2">
        <v>246</v>
      </c>
      <c r="I32" s="2">
        <v>415815</v>
      </c>
      <c r="J32" s="2">
        <v>8.11</v>
      </c>
      <c r="K32" s="2">
        <v>18656</v>
      </c>
      <c r="L32" s="6">
        <f t="shared" si="0"/>
        <v>3.8307014117515763</v>
      </c>
      <c r="M32" s="6">
        <f>Table2[[#This Row],[New_Followers]]/Table2[[#This Row],[Ad_Spend]]</f>
        <v>8.6996140651801029E-2</v>
      </c>
      <c r="N32" s="33">
        <f>Table2[[#This Row],[Engagement_Rate]]/Table2[[#This Row],[Ad_Spend]]</f>
        <v>4.3471269296740993E-4</v>
      </c>
    </row>
    <row r="33" spans="2:14" ht="15.75" customHeight="1" x14ac:dyDescent="0.25">
      <c r="B33" s="2" t="s">
        <v>15</v>
      </c>
      <c r="C33" s="5">
        <v>30</v>
      </c>
      <c r="D33" s="2" t="str">
        <f>PROPER(TEXT(Table2[[#This Row],[Week_Start_Date]], "MMMM"))</f>
        <v>December</v>
      </c>
      <c r="E33" s="5" t="str">
        <f>TEXT(Table2[[#This Row],[Week_Start_Date]], "YYYY")</f>
        <v>2024</v>
      </c>
      <c r="F33" s="2" t="s">
        <v>39</v>
      </c>
      <c r="G33" s="2">
        <v>1155</v>
      </c>
      <c r="H33" s="2">
        <v>425</v>
      </c>
      <c r="I33" s="2">
        <v>93347</v>
      </c>
      <c r="J33" s="2">
        <v>2.02</v>
      </c>
      <c r="K33" s="2">
        <v>47502</v>
      </c>
      <c r="L33" s="6">
        <f t="shared" si="0"/>
        <v>0.33115688467227011</v>
      </c>
      <c r="M33" s="6">
        <f>Table2[[#This Row],[New_Followers]]/Table2[[#This Row],[Ad_Spend]]</f>
        <v>2.4314765694076038E-2</v>
      </c>
      <c r="N33" s="33">
        <f>Table2[[#This Row],[Engagement_Rate]]/Table2[[#This Row],[Ad_Spend]]</f>
        <v>4.2524525283145975E-5</v>
      </c>
    </row>
    <row r="34" spans="2:14" ht="15.75" customHeight="1" x14ac:dyDescent="0.25">
      <c r="B34" s="2" t="s">
        <v>558</v>
      </c>
      <c r="C34" s="5">
        <v>31</v>
      </c>
      <c r="D34" s="2" t="str">
        <f>PROPER(TEXT(Table2[[#This Row],[Week_Start_Date]], "MMMM"))</f>
        <v>December</v>
      </c>
      <c r="E34" s="5" t="str">
        <f>TEXT(Table2[[#This Row],[Week_Start_Date]], "YYYY")</f>
        <v>2024</v>
      </c>
      <c r="F34" s="2" t="s">
        <v>39</v>
      </c>
      <c r="G34" s="2">
        <v>1980</v>
      </c>
      <c r="H34" s="2">
        <v>204</v>
      </c>
      <c r="I34" s="2">
        <v>379431</v>
      </c>
      <c r="J34" s="2">
        <v>3.09</v>
      </c>
      <c r="K34" s="2">
        <v>25140</v>
      </c>
      <c r="L34" s="6">
        <f t="shared" si="0"/>
        <v>0.78202834584935776</v>
      </c>
      <c r="M34" s="6">
        <f>Table2[[#This Row],[New_Followers]]/Table2[[#This Row],[Ad_Spend]]</f>
        <v>7.8758949880668255E-2</v>
      </c>
      <c r="N34" s="33">
        <f>Table2[[#This Row],[Engagement_Rate]]/Table2[[#This Row],[Ad_Spend]]</f>
        <v>1.2291169451073984E-4</v>
      </c>
    </row>
    <row r="35" spans="2:14" ht="15.75" customHeight="1" x14ac:dyDescent="0.25">
      <c r="B35" s="2" t="s">
        <v>107</v>
      </c>
      <c r="C35" s="5">
        <v>32</v>
      </c>
      <c r="D35" s="2" t="str">
        <f>PROPER(TEXT(Table2[[#This Row],[Week_Start_Date]], "MMMM"))</f>
        <v>January</v>
      </c>
      <c r="E35" s="5" t="str">
        <f>TEXT(Table2[[#This Row],[Week_Start_Date]], "YYYY")</f>
        <v>2025</v>
      </c>
      <c r="F35" s="2" t="s">
        <v>39</v>
      </c>
      <c r="G35" s="2">
        <v>816</v>
      </c>
      <c r="H35" s="2">
        <v>196</v>
      </c>
      <c r="I35" s="2">
        <v>95728</v>
      </c>
      <c r="J35" s="2">
        <v>8.1999999999999993</v>
      </c>
      <c r="K35" s="2">
        <v>17951</v>
      </c>
      <c r="L35" s="6">
        <f t="shared" si="0"/>
        <v>0.46806929323118035</v>
      </c>
      <c r="M35" s="6">
        <f>Table2[[#This Row],[New_Followers]]/Table2[[#This Row],[Ad_Spend]]</f>
        <v>4.5457077600133698E-2</v>
      </c>
      <c r="N35" s="33">
        <f>Table2[[#This Row],[Engagement_Rate]]/Table2[[#This Row],[Ad_Spend]]</f>
        <v>4.5679906411899053E-4</v>
      </c>
    </row>
    <row r="36" spans="2:14" ht="15.75" customHeight="1" x14ac:dyDescent="0.25">
      <c r="B36" s="2" t="s">
        <v>559</v>
      </c>
      <c r="C36" s="5">
        <v>33</v>
      </c>
      <c r="D36" s="2" t="str">
        <f>PROPER(TEXT(Table2[[#This Row],[Week_Start_Date]], "MMMM"))</f>
        <v>January</v>
      </c>
      <c r="E36" s="5" t="str">
        <f>TEXT(Table2[[#This Row],[Week_Start_Date]], "YYYY")</f>
        <v>2025</v>
      </c>
      <c r="F36" s="2" t="s">
        <v>39</v>
      </c>
      <c r="G36" s="2">
        <v>651</v>
      </c>
      <c r="H36" s="2">
        <v>353</v>
      </c>
      <c r="I36" s="2">
        <v>224699</v>
      </c>
      <c r="J36" s="2">
        <v>5.61</v>
      </c>
      <c r="K36" s="2">
        <v>45708</v>
      </c>
      <c r="L36" s="6">
        <f t="shared" si="0"/>
        <v>0.64766839378238339</v>
      </c>
      <c r="M36" s="6">
        <f>Table2[[#This Row],[New_Followers]]/Table2[[#This Row],[Ad_Spend]]</f>
        <v>1.4242583355211341E-2</v>
      </c>
      <c r="N36" s="33">
        <f>Table2[[#This Row],[Engagement_Rate]]/Table2[[#This Row],[Ad_Spend]]</f>
        <v>1.2273562614859544E-4</v>
      </c>
    </row>
    <row r="37" spans="2:14" ht="15.75" customHeight="1" x14ac:dyDescent="0.25">
      <c r="B37" s="2" t="s">
        <v>560</v>
      </c>
      <c r="C37" s="5">
        <v>34</v>
      </c>
      <c r="D37" s="2" t="str">
        <f>PROPER(TEXT(Table2[[#This Row],[Week_Start_Date]], "MMMM"))</f>
        <v>January</v>
      </c>
      <c r="E37" s="5" t="str">
        <f>TEXT(Table2[[#This Row],[Week_Start_Date]], "YYYY")</f>
        <v>2025</v>
      </c>
      <c r="F37" s="2" t="s">
        <v>39</v>
      </c>
      <c r="G37" s="2">
        <v>663</v>
      </c>
      <c r="H37" s="2">
        <v>236</v>
      </c>
      <c r="I37" s="2">
        <v>479490</v>
      </c>
      <c r="J37" s="2">
        <v>4.51</v>
      </c>
      <c r="K37" s="2">
        <v>23853</v>
      </c>
      <c r="L37" s="6">
        <f t="shared" si="0"/>
        <v>0.13262186302564766</v>
      </c>
      <c r="M37" s="6">
        <f>Table2[[#This Row],[New_Followers]]/Table2[[#This Row],[Ad_Spend]]</f>
        <v>2.7795245881021256E-2</v>
      </c>
      <c r="N37" s="33">
        <f>Table2[[#This Row],[Engagement_Rate]]/Table2[[#This Row],[Ad_Spend]]</f>
        <v>1.8907474950739949E-4</v>
      </c>
    </row>
    <row r="38" spans="2:14" ht="15.75" customHeight="1" x14ac:dyDescent="0.25">
      <c r="B38" s="2" t="s">
        <v>200</v>
      </c>
      <c r="C38" s="5">
        <v>35</v>
      </c>
      <c r="D38" s="2" t="str">
        <f>PROPER(TEXT(Table2[[#This Row],[Week_Start_Date]], "MMMM"))</f>
        <v>January</v>
      </c>
      <c r="E38" s="5" t="str">
        <f>TEXT(Table2[[#This Row],[Week_Start_Date]], "YYYY")</f>
        <v>2025</v>
      </c>
      <c r="F38" s="2" t="s">
        <v>39</v>
      </c>
      <c r="G38" s="2">
        <v>1249</v>
      </c>
      <c r="H38" s="2">
        <v>351</v>
      </c>
      <c r="I38" s="2">
        <v>321307</v>
      </c>
      <c r="J38" s="2">
        <v>6.37</v>
      </c>
      <c r="K38" s="2">
        <v>20560</v>
      </c>
      <c r="L38" s="6">
        <f t="shared" si="0"/>
        <v>8.905295209493419E-2</v>
      </c>
      <c r="M38" s="6">
        <f>Table2[[#This Row],[New_Followers]]/Table2[[#This Row],[Ad_Spend]]</f>
        <v>6.0749027237354085E-2</v>
      </c>
      <c r="N38" s="33">
        <f>Table2[[#This Row],[Engagement_Rate]]/Table2[[#This Row],[Ad_Spend]]</f>
        <v>3.0982490272373544E-4</v>
      </c>
    </row>
    <row r="39" spans="2:14" ht="15.75" customHeight="1" x14ac:dyDescent="0.25">
      <c r="B39" s="2" t="s">
        <v>561</v>
      </c>
      <c r="C39" s="5">
        <v>36</v>
      </c>
      <c r="D39" s="2" t="str">
        <f>PROPER(TEXT(Table2[[#This Row],[Week_Start_Date]], "MMMM"))</f>
        <v>February</v>
      </c>
      <c r="E39" s="5" t="str">
        <f>TEXT(Table2[[#This Row],[Week_Start_Date]], "YYYY")</f>
        <v>2025</v>
      </c>
      <c r="F39" s="2" t="s">
        <v>39</v>
      </c>
      <c r="G39" s="2">
        <v>1159</v>
      </c>
      <c r="H39" s="2">
        <v>411</v>
      </c>
      <c r="I39" s="2">
        <v>135987</v>
      </c>
      <c r="J39" s="2">
        <v>8.6999999999999993</v>
      </c>
      <c r="K39" s="2">
        <v>40323</v>
      </c>
      <c r="L39" s="6">
        <f t="shared" si="0"/>
        <v>0.27948348464241363</v>
      </c>
      <c r="M39" s="6">
        <f>Table2[[#This Row],[New_Followers]]/Table2[[#This Row],[Ad_Spend]]</f>
        <v>2.8742901073828833E-2</v>
      </c>
      <c r="N39" s="33">
        <f>Table2[[#This Row],[Engagement_Rate]]/Table2[[#This Row],[Ad_Spend]]</f>
        <v>2.1575775611933635E-4</v>
      </c>
    </row>
    <row r="40" spans="2:14" ht="15.75" customHeight="1" x14ac:dyDescent="0.25">
      <c r="B40" s="2" t="s">
        <v>225</v>
      </c>
      <c r="C40" s="5">
        <v>37</v>
      </c>
      <c r="D40" s="2" t="str">
        <f>PROPER(TEXT(Table2[[#This Row],[Week_Start_Date]], "MMMM"))</f>
        <v>February</v>
      </c>
      <c r="E40" s="5" t="str">
        <f>TEXT(Table2[[#This Row],[Week_Start_Date]], "YYYY")</f>
        <v>2025</v>
      </c>
      <c r="F40" s="2" t="s">
        <v>39</v>
      </c>
      <c r="G40" s="2">
        <v>1294</v>
      </c>
      <c r="H40" s="2">
        <v>382</v>
      </c>
      <c r="I40" s="2">
        <v>309914</v>
      </c>
      <c r="J40" s="2">
        <v>8.0299999999999994</v>
      </c>
      <c r="K40" s="2">
        <v>23489</v>
      </c>
      <c r="L40" s="6">
        <f t="shared" si="0"/>
        <v>0.5500525785553031</v>
      </c>
      <c r="M40" s="6">
        <f>Table2[[#This Row],[New_Followers]]/Table2[[#This Row],[Ad_Spend]]</f>
        <v>5.5089616416194816E-2</v>
      </c>
      <c r="N40" s="33">
        <f>Table2[[#This Row],[Engagement_Rate]]/Table2[[#This Row],[Ad_Spend]]</f>
        <v>3.4186214823960149E-4</v>
      </c>
    </row>
    <row r="41" spans="2:14" ht="15.75" customHeight="1" x14ac:dyDescent="0.25">
      <c r="B41" s="2" t="s">
        <v>109</v>
      </c>
      <c r="C41" s="5">
        <v>38</v>
      </c>
      <c r="D41" s="2" t="str">
        <f>PROPER(TEXT(Table2[[#This Row],[Week_Start_Date]], "MMMM"))</f>
        <v>February</v>
      </c>
      <c r="E41" s="5" t="str">
        <f>TEXT(Table2[[#This Row],[Week_Start_Date]], "YYYY")</f>
        <v>2025</v>
      </c>
      <c r="F41" s="2" t="s">
        <v>39</v>
      </c>
      <c r="G41" s="2">
        <v>1895</v>
      </c>
      <c r="H41" s="2">
        <v>305</v>
      </c>
      <c r="I41" s="2">
        <v>104967</v>
      </c>
      <c r="J41" s="2">
        <v>3.85</v>
      </c>
      <c r="K41" s="2">
        <v>31853</v>
      </c>
      <c r="L41" s="6">
        <f t="shared" si="0"/>
        <v>0.29427518601934727</v>
      </c>
      <c r="M41" s="6">
        <f>Table2[[#This Row],[New_Followers]]/Table2[[#This Row],[Ad_Spend]]</f>
        <v>5.9492041565943551E-2</v>
      </c>
      <c r="N41" s="33">
        <f>Table2[[#This Row],[Engagement_Rate]]/Table2[[#This Row],[Ad_Spend]]</f>
        <v>1.2086773616299879E-4</v>
      </c>
    </row>
    <row r="42" spans="2:14" ht="15.75" customHeight="1" x14ac:dyDescent="0.25">
      <c r="B42" s="2" t="s">
        <v>127</v>
      </c>
      <c r="C42" s="5">
        <v>39</v>
      </c>
      <c r="D42" s="2" t="str">
        <f>PROPER(TEXT(Table2[[#This Row],[Week_Start_Date]], "MMMM"))</f>
        <v>February</v>
      </c>
      <c r="E42" s="5" t="str">
        <f>TEXT(Table2[[#This Row],[Week_Start_Date]], "YYYY")</f>
        <v>2025</v>
      </c>
      <c r="F42" s="2" t="s">
        <v>39</v>
      </c>
      <c r="G42" s="2">
        <v>1884</v>
      </c>
      <c r="H42" s="2">
        <v>177</v>
      </c>
      <c r="I42" s="2">
        <v>230448</v>
      </c>
      <c r="J42" s="2">
        <v>7.8</v>
      </c>
      <c r="K42" s="2">
        <v>22713</v>
      </c>
      <c r="L42" s="6">
        <f t="shared" si="0"/>
        <v>1.5147617822744293</v>
      </c>
      <c r="M42" s="6">
        <f>Table2[[#This Row],[New_Followers]]/Table2[[#This Row],[Ad_Spend]]</f>
        <v>8.2948091401400081E-2</v>
      </c>
      <c r="N42" s="33">
        <f>Table2[[#This Row],[Engagement_Rate]]/Table2[[#This Row],[Ad_Spend]]</f>
        <v>3.4341566503764362E-4</v>
      </c>
    </row>
    <row r="43" spans="2:14" ht="15.75" customHeight="1" x14ac:dyDescent="0.25">
      <c r="B43" s="2" t="s">
        <v>175</v>
      </c>
      <c r="C43" s="5">
        <v>40</v>
      </c>
      <c r="D43" s="2" t="str">
        <f>PROPER(TEXT(Table2[[#This Row],[Week_Start_Date]], "MMMM"))</f>
        <v>March</v>
      </c>
      <c r="E43" s="5" t="str">
        <f>TEXT(Table2[[#This Row],[Week_Start_Date]], "YYYY")</f>
        <v>2025</v>
      </c>
      <c r="F43" s="2" t="s">
        <v>39</v>
      </c>
      <c r="G43" s="2">
        <v>345</v>
      </c>
      <c r="H43" s="2">
        <v>464</v>
      </c>
      <c r="I43" s="2">
        <v>366881</v>
      </c>
      <c r="J43" s="2">
        <v>4.55</v>
      </c>
      <c r="K43" s="2">
        <v>20553</v>
      </c>
      <c r="L43" s="6">
        <f t="shared" si="0"/>
        <v>0.74073109768798173</v>
      </c>
      <c r="M43" s="6">
        <f>Table2[[#This Row],[New_Followers]]/Table2[[#This Row],[Ad_Spend]]</f>
        <v>1.678587067581375E-2</v>
      </c>
      <c r="N43" s="33">
        <f>Table2[[#This Row],[Engagement_Rate]]/Table2[[#This Row],[Ad_Spend]]</f>
        <v>2.2137887413029727E-4</v>
      </c>
    </row>
    <row r="44" spans="2:14" ht="15.75" customHeight="1" x14ac:dyDescent="0.25">
      <c r="B44" s="2" t="s">
        <v>562</v>
      </c>
      <c r="C44" s="5">
        <v>41</v>
      </c>
      <c r="D44" s="2" t="str">
        <f>PROPER(TEXT(Table2[[#This Row],[Week_Start_Date]], "MMMM"))</f>
        <v>March</v>
      </c>
      <c r="E44" s="5" t="str">
        <f>TEXT(Table2[[#This Row],[Week_Start_Date]], "YYYY")</f>
        <v>2025</v>
      </c>
      <c r="F44" s="2" t="s">
        <v>39</v>
      </c>
      <c r="G44" s="2">
        <v>1098</v>
      </c>
      <c r="H44" s="2">
        <v>190</v>
      </c>
      <c r="I44" s="2">
        <v>340842</v>
      </c>
      <c r="J44" s="2">
        <v>9.39</v>
      </c>
      <c r="K44" s="2">
        <v>21539</v>
      </c>
      <c r="L44" s="6">
        <f t="shared" si="0"/>
        <v>-3.2435585380545737E-2</v>
      </c>
      <c r="M44" s="6">
        <f>Table2[[#This Row],[New_Followers]]/Table2[[#This Row],[Ad_Spend]]</f>
        <v>5.0977296996146525E-2</v>
      </c>
      <c r="N44" s="33">
        <f>Table2[[#This Row],[Engagement_Rate]]/Table2[[#This Row],[Ad_Spend]]</f>
        <v>4.3595338687961373E-4</v>
      </c>
    </row>
    <row r="45" spans="2:14" ht="15.75" customHeight="1" x14ac:dyDescent="0.25">
      <c r="B45" s="2" t="s">
        <v>563</v>
      </c>
      <c r="C45" s="5">
        <v>42</v>
      </c>
      <c r="D45" s="2" t="str">
        <f>PROPER(TEXT(Table2[[#This Row],[Week_Start_Date]], "MMMM"))</f>
        <v>March</v>
      </c>
      <c r="E45" s="5" t="str">
        <f>TEXT(Table2[[#This Row],[Week_Start_Date]], "YYYY")</f>
        <v>2025</v>
      </c>
      <c r="F45" s="2" t="s">
        <v>39</v>
      </c>
      <c r="G45" s="2">
        <v>1358</v>
      </c>
      <c r="H45" s="2">
        <v>242</v>
      </c>
      <c r="I45" s="2">
        <v>342129</v>
      </c>
      <c r="J45" s="2">
        <v>4.9400000000000004</v>
      </c>
      <c r="K45" s="2">
        <v>29116</v>
      </c>
      <c r="L45" s="6">
        <f t="shared" si="0"/>
        <v>0.26639909400836753</v>
      </c>
      <c r="M45" s="6">
        <f>Table2[[#This Row],[New_Followers]]/Table2[[#This Row],[Ad_Spend]]</f>
        <v>4.6641022118422859E-2</v>
      </c>
      <c r="N45" s="33">
        <f>Table2[[#This Row],[Engagement_Rate]]/Table2[[#This Row],[Ad_Spend]]</f>
        <v>1.6966616293446904E-4</v>
      </c>
    </row>
    <row r="46" spans="2:14" ht="15.75" customHeight="1" x14ac:dyDescent="0.25">
      <c r="B46" s="2" t="s">
        <v>210</v>
      </c>
      <c r="C46" s="5">
        <v>43</v>
      </c>
      <c r="D46" s="2" t="str">
        <f>PROPER(TEXT(Table2[[#This Row],[Week_Start_Date]], "MMMM"))</f>
        <v>March</v>
      </c>
      <c r="E46" s="5" t="str">
        <f>TEXT(Table2[[#This Row],[Week_Start_Date]], "YYYY")</f>
        <v>2025</v>
      </c>
      <c r="F46" s="2" t="s">
        <v>39</v>
      </c>
      <c r="G46" s="2">
        <v>609</v>
      </c>
      <c r="H46" s="2">
        <v>135</v>
      </c>
      <c r="I46" s="2">
        <v>373606</v>
      </c>
      <c r="J46" s="2">
        <v>8.52</v>
      </c>
      <c r="K46" s="2">
        <v>21453</v>
      </c>
      <c r="L46" s="6">
        <f t="shared" si="0"/>
        <v>0.32619275185675578</v>
      </c>
      <c r="M46" s="6">
        <f>Table2[[#This Row],[New_Followers]]/Table2[[#This Row],[Ad_Spend]]</f>
        <v>2.8387638092574465E-2</v>
      </c>
      <c r="N46" s="33">
        <f>Table2[[#This Row],[Engagement_Rate]]/Table2[[#This Row],[Ad_Spend]]</f>
        <v>3.9714725213256888E-4</v>
      </c>
    </row>
    <row r="47" spans="2:14" ht="15.75" customHeight="1" x14ac:dyDescent="0.25">
      <c r="B47" s="2" t="s">
        <v>564</v>
      </c>
      <c r="C47" s="5">
        <v>44</v>
      </c>
      <c r="D47" s="2" t="str">
        <f>PROPER(TEXT(Table2[[#This Row],[Week_Start_Date]], "MMMM"))</f>
        <v>March</v>
      </c>
      <c r="E47" s="5" t="str">
        <f>TEXT(Table2[[#This Row],[Week_Start_Date]], "YYYY")</f>
        <v>2025</v>
      </c>
      <c r="F47" s="2" t="s">
        <v>39</v>
      </c>
      <c r="G47" s="2">
        <v>988</v>
      </c>
      <c r="H47" s="2">
        <v>474</v>
      </c>
      <c r="I47" s="2">
        <v>370070</v>
      </c>
      <c r="J47" s="2">
        <v>9.4600000000000009</v>
      </c>
      <c r="K47" s="2">
        <v>23461</v>
      </c>
      <c r="L47" s="6">
        <f t="shared" si="0"/>
        <v>0.1268716241173857</v>
      </c>
      <c r="M47" s="6">
        <f>Table2[[#This Row],[New_Followers]]/Table2[[#This Row],[Ad_Spend]]</f>
        <v>4.2112441924896639E-2</v>
      </c>
      <c r="N47" s="33">
        <f>Table2[[#This Row],[Engagement_Rate]]/Table2[[#This Row],[Ad_Spend]]</f>
        <v>4.0322236903797797E-4</v>
      </c>
    </row>
    <row r="48" spans="2:14" ht="15.75" customHeight="1" x14ac:dyDescent="0.25">
      <c r="B48" s="2" t="s">
        <v>388</v>
      </c>
      <c r="C48" s="5">
        <v>45</v>
      </c>
      <c r="D48" s="2" t="str">
        <f>PROPER(TEXT(Table2[[#This Row],[Week_Start_Date]], "MMMM"))</f>
        <v>April</v>
      </c>
      <c r="E48" s="5" t="str">
        <f>TEXT(Table2[[#This Row],[Week_Start_Date]], "YYYY")</f>
        <v>2025</v>
      </c>
      <c r="F48" s="2" t="s">
        <v>39</v>
      </c>
      <c r="G48" s="2">
        <v>1307</v>
      </c>
      <c r="H48" s="2">
        <v>278</v>
      </c>
      <c r="I48" s="2">
        <v>98596</v>
      </c>
      <c r="J48" s="2">
        <v>2.4900000000000002</v>
      </c>
      <c r="K48" s="2">
        <v>47603</v>
      </c>
      <c r="L48" s="6">
        <f t="shared" si="0"/>
        <v>0.13889264193260734</v>
      </c>
      <c r="M48" s="6">
        <f>Table2[[#This Row],[New_Followers]]/Table2[[#This Row],[Ad_Spend]]</f>
        <v>2.745625275717917E-2</v>
      </c>
      <c r="N48" s="33">
        <f>Table2[[#This Row],[Engagement_Rate]]/Table2[[#This Row],[Ad_Spend]]</f>
        <v>5.230762767052497E-5</v>
      </c>
    </row>
    <row r="49" spans="2:14" ht="15.75" customHeight="1" x14ac:dyDescent="0.25">
      <c r="B49" s="2" t="s">
        <v>565</v>
      </c>
      <c r="C49" s="5">
        <v>46</v>
      </c>
      <c r="D49" s="2" t="str">
        <f>PROPER(TEXT(Table2[[#This Row],[Week_Start_Date]], "MMMM"))</f>
        <v>April</v>
      </c>
      <c r="E49" s="5" t="str">
        <f>TEXT(Table2[[#This Row],[Week_Start_Date]], "YYYY")</f>
        <v>2025</v>
      </c>
      <c r="F49" s="2" t="s">
        <v>39</v>
      </c>
      <c r="G49" s="2">
        <v>198</v>
      </c>
      <c r="H49" s="2">
        <v>373</v>
      </c>
      <c r="I49" s="2">
        <v>70707</v>
      </c>
      <c r="J49" s="2">
        <v>4.83</v>
      </c>
      <c r="K49" s="2">
        <v>25920</v>
      </c>
      <c r="L49" s="6">
        <f t="shared" si="0"/>
        <v>1.0436528865268369</v>
      </c>
      <c r="M49" s="6">
        <f>Table2[[#This Row],[New_Followers]]/Table2[[#This Row],[Ad_Spend]]</f>
        <v>7.6388888888888886E-3</v>
      </c>
      <c r="N49" s="33">
        <f>Table2[[#This Row],[Engagement_Rate]]/Table2[[#This Row],[Ad_Spend]]</f>
        <v>1.863425925925926E-4</v>
      </c>
    </row>
    <row r="50" spans="2:14" ht="15.75" customHeight="1" x14ac:dyDescent="0.25">
      <c r="B50" s="2" t="s">
        <v>566</v>
      </c>
      <c r="C50" s="5">
        <v>47</v>
      </c>
      <c r="D50" s="2" t="str">
        <f>PROPER(TEXT(Table2[[#This Row],[Week_Start_Date]], "MMMM"))</f>
        <v>April</v>
      </c>
      <c r="E50" s="5" t="str">
        <f>TEXT(Table2[[#This Row],[Week_Start_Date]], "YYYY")</f>
        <v>2025</v>
      </c>
      <c r="F50" s="2" t="s">
        <v>39</v>
      </c>
      <c r="G50" s="2">
        <v>1375</v>
      </c>
      <c r="H50" s="2">
        <v>330</v>
      </c>
      <c r="I50" s="2">
        <v>377382</v>
      </c>
      <c r="J50" s="2">
        <v>2.6</v>
      </c>
      <c r="K50" s="2">
        <v>7875</v>
      </c>
      <c r="L50" s="6">
        <f t="shared" si="0"/>
        <v>-0.24750024750024749</v>
      </c>
      <c r="M50" s="6">
        <f>Table2[[#This Row],[New_Followers]]/Table2[[#This Row],[Ad_Spend]]</f>
        <v>0.17460317460317459</v>
      </c>
      <c r="N50" s="33">
        <f>Table2[[#This Row],[Engagement_Rate]]/Table2[[#This Row],[Ad_Spend]]</f>
        <v>3.3015873015873018E-4</v>
      </c>
    </row>
    <row r="51" spans="2:14" ht="15.75" customHeight="1" x14ac:dyDescent="0.25">
      <c r="B51" s="2" t="s">
        <v>340</v>
      </c>
      <c r="C51" s="5">
        <v>48</v>
      </c>
      <c r="D51" s="2" t="str">
        <f>PROPER(TEXT(Table2[[#This Row],[Week_Start_Date]], "MMMM"))</f>
        <v>April</v>
      </c>
      <c r="E51" s="5" t="str">
        <f>TEXT(Table2[[#This Row],[Week_Start_Date]], "YYYY")</f>
        <v>2025</v>
      </c>
      <c r="F51" s="2" t="s">
        <v>39</v>
      </c>
      <c r="G51" s="2">
        <v>833</v>
      </c>
      <c r="H51" s="2">
        <v>380</v>
      </c>
      <c r="I51" s="2">
        <v>224830</v>
      </c>
      <c r="J51" s="2">
        <v>3.86</v>
      </c>
      <c r="K51" s="2">
        <v>3582</v>
      </c>
      <c r="L51" s="6">
        <f t="shared" si="0"/>
        <v>0.27690774864725926</v>
      </c>
      <c r="M51" s="6">
        <f>Table2[[#This Row],[New_Followers]]/Table2[[#This Row],[Ad_Spend]]</f>
        <v>0.23255164712451146</v>
      </c>
      <c r="N51" s="33">
        <f>Table2[[#This Row],[Engagement_Rate]]/Table2[[#This Row],[Ad_Spend]]</f>
        <v>1.077610273590173E-3</v>
      </c>
    </row>
    <row r="52" spans="2:14" ht="15.75" customHeight="1" x14ac:dyDescent="0.25">
      <c r="B52" s="2" t="s">
        <v>66</v>
      </c>
      <c r="C52" s="5">
        <v>49</v>
      </c>
      <c r="D52" s="2" t="str">
        <f>PROPER(TEXT(Table2[[#This Row],[Week_Start_Date]], "MMMM"))</f>
        <v>May</v>
      </c>
      <c r="E52" s="5" t="str">
        <f>TEXT(Table2[[#This Row],[Week_Start_Date]], "YYYY")</f>
        <v>2025</v>
      </c>
      <c r="F52" s="2" t="s">
        <v>39</v>
      </c>
      <c r="G52" s="2">
        <v>405</v>
      </c>
      <c r="H52" s="2">
        <v>66</v>
      </c>
      <c r="I52" s="2">
        <v>418696</v>
      </c>
      <c r="J52" s="2">
        <v>5.59</v>
      </c>
      <c r="K52" s="2">
        <v>48419</v>
      </c>
      <c r="L52" s="6">
        <f t="shared" si="0"/>
        <v>0.2014855668727483</v>
      </c>
      <c r="M52" s="6">
        <f>Table2[[#This Row],[New_Followers]]/Table2[[#This Row],[Ad_Spend]]</f>
        <v>8.3644850162126437E-3</v>
      </c>
      <c r="N52" s="33">
        <f>Table2[[#This Row],[Engagement_Rate]]/Table2[[#This Row],[Ad_Spend]]</f>
        <v>1.1545054627315723E-4</v>
      </c>
    </row>
    <row r="53" spans="2:14" ht="15.75" customHeight="1" x14ac:dyDescent="0.25">
      <c r="B53" s="2" t="s">
        <v>26</v>
      </c>
      <c r="C53" s="5">
        <v>50</v>
      </c>
      <c r="D53" s="2" t="str">
        <f>PROPER(TEXT(Table2[[#This Row],[Week_Start_Date]], "MMMM"))</f>
        <v>May</v>
      </c>
      <c r="E53" s="5" t="str">
        <f>TEXT(Table2[[#This Row],[Week_Start_Date]], "YYYY")</f>
        <v>2025</v>
      </c>
      <c r="F53" s="2" t="s">
        <v>39</v>
      </c>
      <c r="G53" s="2">
        <v>837</v>
      </c>
      <c r="H53" s="2">
        <v>430</v>
      </c>
      <c r="I53" s="2">
        <v>364820</v>
      </c>
      <c r="J53" s="2">
        <v>4</v>
      </c>
      <c r="K53" s="2">
        <v>49400</v>
      </c>
      <c r="L53" s="6">
        <f t="shared" si="0"/>
        <v>8.0965664826031306E-2</v>
      </c>
      <c r="M53" s="6">
        <f>Table2[[#This Row],[New_Followers]]/Table2[[#This Row],[Ad_Spend]]</f>
        <v>1.6943319838056681E-2</v>
      </c>
      <c r="N53" s="33">
        <f>Table2[[#This Row],[Engagement_Rate]]/Table2[[#This Row],[Ad_Spend]]</f>
        <v>8.0971659919028339E-5</v>
      </c>
    </row>
    <row r="54" spans="2:14" ht="15.75" customHeight="1" x14ac:dyDescent="0.25">
      <c r="B54" s="2" t="s">
        <v>208</v>
      </c>
      <c r="C54" s="5">
        <v>1</v>
      </c>
      <c r="D54" s="2" t="str">
        <f>PROPER(TEXT(Table2[[#This Row],[Week_Start_Date]], "MMMM"))</f>
        <v>June</v>
      </c>
      <c r="E54" s="5" t="str">
        <f>TEXT(Table2[[#This Row],[Week_Start_Date]], "YYYY")</f>
        <v>2024</v>
      </c>
      <c r="F54" s="2" t="s">
        <v>30</v>
      </c>
      <c r="G54" s="2">
        <v>1135</v>
      </c>
      <c r="H54" s="2">
        <v>88</v>
      </c>
      <c r="I54" s="2">
        <v>344084</v>
      </c>
      <c r="J54" s="2">
        <v>8.06</v>
      </c>
      <c r="K54" s="2">
        <v>5904</v>
      </c>
      <c r="L54" s="6">
        <f t="shared" si="0"/>
        <v>0.11156186612576065</v>
      </c>
      <c r="M54" s="6">
        <f>Table2[[#This Row],[New_Followers]]/Table2[[#This Row],[Ad_Spend]]</f>
        <v>0.19224254742547425</v>
      </c>
      <c r="N54" s="33">
        <f>Table2[[#This Row],[Engagement_Rate]]/Table2[[#This Row],[Ad_Spend]]</f>
        <v>1.3651761517615177E-3</v>
      </c>
    </row>
    <row r="55" spans="2:14" ht="15.75" customHeight="1" x14ac:dyDescent="0.25">
      <c r="B55" s="2" t="s">
        <v>130</v>
      </c>
      <c r="C55" s="5">
        <v>2</v>
      </c>
      <c r="D55" s="2" t="str">
        <f>PROPER(TEXT(Table2[[#This Row],[Week_Start_Date]], "MMMM"))</f>
        <v>June</v>
      </c>
      <c r="E55" s="5" t="str">
        <f>TEXT(Table2[[#This Row],[Week_Start_Date]], "YYYY")</f>
        <v>2024</v>
      </c>
      <c r="F55" s="2" t="s">
        <v>30</v>
      </c>
      <c r="G55" s="2">
        <v>656</v>
      </c>
      <c r="H55" s="2">
        <v>139</v>
      </c>
      <c r="I55" s="2">
        <v>49157</v>
      </c>
      <c r="J55" s="2">
        <v>9.0500000000000007</v>
      </c>
      <c r="K55" s="2">
        <v>9920</v>
      </c>
      <c r="L55" s="6">
        <f t="shared" si="0"/>
        <v>0.30428616268120573</v>
      </c>
      <c r="M55" s="6">
        <f>Table2[[#This Row],[New_Followers]]/Table2[[#This Row],[Ad_Spend]]</f>
        <v>6.6129032258064518E-2</v>
      </c>
      <c r="N55" s="33">
        <f>Table2[[#This Row],[Engagement_Rate]]/Table2[[#This Row],[Ad_Spend]]</f>
        <v>9.1229838709677431E-4</v>
      </c>
    </row>
    <row r="56" spans="2:14" ht="15.75" customHeight="1" x14ac:dyDescent="0.25">
      <c r="B56" s="2" t="s">
        <v>142</v>
      </c>
      <c r="C56" s="5">
        <v>3</v>
      </c>
      <c r="D56" s="2" t="str">
        <f>PROPER(TEXT(Table2[[#This Row],[Week_Start_Date]], "MMMM"))</f>
        <v>June</v>
      </c>
      <c r="E56" s="5" t="str">
        <f>TEXT(Table2[[#This Row],[Week_Start_Date]], "YYYY")</f>
        <v>2024</v>
      </c>
      <c r="F56" s="2" t="s">
        <v>30</v>
      </c>
      <c r="G56" s="2">
        <v>1048</v>
      </c>
      <c r="H56" s="2">
        <v>155</v>
      </c>
      <c r="I56" s="2">
        <v>456946</v>
      </c>
      <c r="J56" s="2">
        <v>2.46</v>
      </c>
      <c r="K56" s="2">
        <v>11329</v>
      </c>
      <c r="L56" s="6">
        <f t="shared" si="0"/>
        <v>1.0517322049758935</v>
      </c>
      <c r="M56" s="6">
        <f>Table2[[#This Row],[New_Followers]]/Table2[[#This Row],[Ad_Spend]]</f>
        <v>9.250595816047312E-2</v>
      </c>
      <c r="N56" s="33">
        <f>Table2[[#This Row],[Engagement_Rate]]/Table2[[#This Row],[Ad_Spend]]</f>
        <v>2.1714184835378234E-4</v>
      </c>
    </row>
    <row r="57" spans="2:14" ht="15.75" customHeight="1" x14ac:dyDescent="0.25">
      <c r="B57" s="2" t="s">
        <v>43</v>
      </c>
      <c r="C57" s="5">
        <v>4</v>
      </c>
      <c r="D57" s="2" t="str">
        <f>PROPER(TEXT(Table2[[#This Row],[Week_Start_Date]], "MMMM"))</f>
        <v>June</v>
      </c>
      <c r="E57" s="5" t="str">
        <f>TEXT(Table2[[#This Row],[Week_Start_Date]], "YYYY")</f>
        <v>2024</v>
      </c>
      <c r="F57" s="2" t="s">
        <v>30</v>
      </c>
      <c r="G57" s="2">
        <v>911</v>
      </c>
      <c r="H57" s="2">
        <v>282</v>
      </c>
      <c r="I57" s="2">
        <v>35664</v>
      </c>
      <c r="J57" s="2">
        <v>6.92</v>
      </c>
      <c r="K57" s="2">
        <v>18050</v>
      </c>
      <c r="L57" s="6">
        <f t="shared" si="0"/>
        <v>0.19542790614208244</v>
      </c>
      <c r="M57" s="6">
        <f>Table2[[#This Row],[New_Followers]]/Table2[[#This Row],[Ad_Spend]]</f>
        <v>5.047091412742382E-2</v>
      </c>
      <c r="N57" s="33">
        <f>Table2[[#This Row],[Engagement_Rate]]/Table2[[#This Row],[Ad_Spend]]</f>
        <v>3.8337950138504155E-4</v>
      </c>
    </row>
    <row r="58" spans="2:14" ht="15.75" customHeight="1" x14ac:dyDescent="0.25">
      <c r="B58" s="2" t="s">
        <v>431</v>
      </c>
      <c r="C58" s="5">
        <v>5</v>
      </c>
      <c r="D58" s="2" t="str">
        <f>PROPER(TEXT(Table2[[#This Row],[Week_Start_Date]], "MMMM"))</f>
        <v>July</v>
      </c>
      <c r="E58" s="5" t="str">
        <f>TEXT(Table2[[#This Row],[Week_Start_Date]], "YYYY")</f>
        <v>2024</v>
      </c>
      <c r="F58" s="2" t="s">
        <v>30</v>
      </c>
      <c r="G58" s="2">
        <v>226</v>
      </c>
      <c r="H58" s="2">
        <v>445</v>
      </c>
      <c r="I58" s="2">
        <v>419447</v>
      </c>
      <c r="J58" s="2">
        <v>9.36</v>
      </c>
      <c r="K58" s="2">
        <v>9566</v>
      </c>
      <c r="L58" s="6">
        <f t="shared" si="0"/>
        <v>1.7636832660385824</v>
      </c>
      <c r="M58" s="6">
        <f>Table2[[#This Row],[New_Followers]]/Table2[[#This Row],[Ad_Spend]]</f>
        <v>2.362533974492996E-2</v>
      </c>
      <c r="N58" s="33">
        <f>Table2[[#This Row],[Engagement_Rate]]/Table2[[#This Row],[Ad_Spend]]</f>
        <v>9.784653982855948E-4</v>
      </c>
    </row>
    <row r="59" spans="2:14" ht="15.75" customHeight="1" x14ac:dyDescent="0.25">
      <c r="B59" s="2" t="s">
        <v>549</v>
      </c>
      <c r="C59" s="5">
        <v>6</v>
      </c>
      <c r="D59" s="2" t="str">
        <f>PROPER(TEXT(Table2[[#This Row],[Week_Start_Date]], "MMMM"))</f>
        <v>July</v>
      </c>
      <c r="E59" s="5" t="str">
        <f>TEXT(Table2[[#This Row],[Week_Start_Date]], "YYYY")</f>
        <v>2024</v>
      </c>
      <c r="F59" s="2" t="s">
        <v>30</v>
      </c>
      <c r="G59" s="2">
        <v>1757</v>
      </c>
      <c r="H59" s="2">
        <v>85</v>
      </c>
      <c r="I59" s="2">
        <v>58223</v>
      </c>
      <c r="J59" s="2">
        <v>8.74</v>
      </c>
      <c r="K59" s="2">
        <v>22728</v>
      </c>
      <c r="L59" s="6">
        <f t="shared" si="0"/>
        <v>-5.2211602419375981E-2</v>
      </c>
      <c r="M59" s="6">
        <f>Table2[[#This Row],[New_Followers]]/Table2[[#This Row],[Ad_Spend]]</f>
        <v>7.7305526223160864E-2</v>
      </c>
      <c r="N59" s="33">
        <f>Table2[[#This Row],[Engagement_Rate]]/Table2[[#This Row],[Ad_Spend]]</f>
        <v>3.8454769447377683E-4</v>
      </c>
    </row>
    <row r="60" spans="2:14" ht="15.75" customHeight="1" x14ac:dyDescent="0.25">
      <c r="B60" s="2" t="s">
        <v>291</v>
      </c>
      <c r="C60" s="5">
        <v>7</v>
      </c>
      <c r="D60" s="2" t="str">
        <f>PROPER(TEXT(Table2[[#This Row],[Week_Start_Date]], "MMMM"))</f>
        <v>July</v>
      </c>
      <c r="E60" s="5" t="str">
        <f>TEXT(Table2[[#This Row],[Week_Start_Date]], "YYYY")</f>
        <v>2024</v>
      </c>
      <c r="F60" s="2" t="s">
        <v>30</v>
      </c>
      <c r="G60" s="2">
        <v>1960</v>
      </c>
      <c r="H60" s="2">
        <v>115</v>
      </c>
      <c r="I60" s="2">
        <v>154169</v>
      </c>
      <c r="J60" s="2">
        <v>3.74</v>
      </c>
      <c r="K60" s="2">
        <v>10740</v>
      </c>
      <c r="L60" s="6">
        <f t="shared" si="0"/>
        <v>2.8717173625543171</v>
      </c>
      <c r="M60" s="6">
        <f>Table2[[#This Row],[New_Followers]]/Table2[[#This Row],[Ad_Spend]]</f>
        <v>0.18249534450651769</v>
      </c>
      <c r="N60" s="33">
        <f>Table2[[#This Row],[Engagement_Rate]]/Table2[[#This Row],[Ad_Spend]]</f>
        <v>3.4823091247672254E-4</v>
      </c>
    </row>
    <row r="61" spans="2:14" ht="15.75" customHeight="1" x14ac:dyDescent="0.25">
      <c r="B61" s="2" t="s">
        <v>550</v>
      </c>
      <c r="C61" s="5">
        <v>8</v>
      </c>
      <c r="D61" s="2" t="str">
        <f>PROPER(TEXT(Table2[[#This Row],[Week_Start_Date]], "MMMM"))</f>
        <v>July</v>
      </c>
      <c r="E61" s="5" t="str">
        <f>TEXT(Table2[[#This Row],[Week_Start_Date]], "YYYY")</f>
        <v>2024</v>
      </c>
      <c r="F61" s="2" t="s">
        <v>30</v>
      </c>
      <c r="G61" s="2">
        <v>508</v>
      </c>
      <c r="H61" s="2">
        <v>349</v>
      </c>
      <c r="I61" s="2">
        <v>473812</v>
      </c>
      <c r="J61" s="2">
        <v>7.88</v>
      </c>
      <c r="K61" s="2">
        <v>17328</v>
      </c>
      <c r="L61" s="6">
        <f t="shared" si="0"/>
        <v>1.1967386439556591</v>
      </c>
      <c r="M61" s="6">
        <f>Table2[[#This Row],[New_Followers]]/Table2[[#This Row],[Ad_Spend]]</f>
        <v>2.9316712834718376E-2</v>
      </c>
      <c r="N61" s="33">
        <f>Table2[[#This Row],[Engagement_Rate]]/Table2[[#This Row],[Ad_Spend]]</f>
        <v>4.5475530932594641E-4</v>
      </c>
    </row>
    <row r="62" spans="2:14" ht="15.75" customHeight="1" x14ac:dyDescent="0.25">
      <c r="B62" s="2" t="s">
        <v>244</v>
      </c>
      <c r="C62" s="5">
        <v>9</v>
      </c>
      <c r="D62" s="2" t="str">
        <f>PROPER(TEXT(Table2[[#This Row],[Week_Start_Date]], "MMMM"))</f>
        <v>July</v>
      </c>
      <c r="E62" s="5" t="str">
        <f>TEXT(Table2[[#This Row],[Week_Start_Date]], "YYYY")</f>
        <v>2024</v>
      </c>
      <c r="F62" s="2" t="s">
        <v>30</v>
      </c>
      <c r="G62" s="2">
        <v>653</v>
      </c>
      <c r="H62" s="2">
        <v>112</v>
      </c>
      <c r="I62" s="2">
        <v>23664</v>
      </c>
      <c r="J62" s="2">
        <v>4.05</v>
      </c>
      <c r="K62" s="2">
        <v>15353</v>
      </c>
      <c r="L62" s="6">
        <f t="shared" si="0"/>
        <v>3.3557613568250697E-2</v>
      </c>
      <c r="M62" s="6">
        <f>Table2[[#This Row],[New_Followers]]/Table2[[#This Row],[Ad_Spend]]</f>
        <v>4.2532404090405783E-2</v>
      </c>
      <c r="N62" s="33">
        <f>Table2[[#This Row],[Engagement_Rate]]/Table2[[#This Row],[Ad_Spend]]</f>
        <v>2.637920927506025E-4</v>
      </c>
    </row>
    <row r="63" spans="2:14" ht="15.75" customHeight="1" x14ac:dyDescent="0.25">
      <c r="B63" s="2" t="s">
        <v>477</v>
      </c>
      <c r="C63" s="5">
        <v>10</v>
      </c>
      <c r="D63" s="2" t="str">
        <f>PROPER(TEXT(Table2[[#This Row],[Week_Start_Date]], "MMMM"))</f>
        <v>August</v>
      </c>
      <c r="E63" s="5" t="str">
        <f>TEXT(Table2[[#This Row],[Week_Start_Date]], "YYYY")</f>
        <v>2024</v>
      </c>
      <c r="F63" s="2" t="s">
        <v>30</v>
      </c>
      <c r="G63" s="2">
        <v>645</v>
      </c>
      <c r="H63" s="2">
        <v>293</v>
      </c>
      <c r="I63" s="2">
        <v>437968</v>
      </c>
      <c r="J63" s="2">
        <v>7.83</v>
      </c>
      <c r="K63" s="2">
        <v>49303</v>
      </c>
      <c r="L63" s="6">
        <f t="shared" si="0"/>
        <v>2.2861730899256254</v>
      </c>
      <c r="M63" s="6">
        <f>Table2[[#This Row],[New_Followers]]/Table2[[#This Row],[Ad_Spend]]</f>
        <v>1.3082368212887654E-2</v>
      </c>
      <c r="N63" s="33">
        <f>Table2[[#This Row],[Engagement_Rate]]/Table2[[#This Row],[Ad_Spend]]</f>
        <v>1.5881386528203152E-4</v>
      </c>
    </row>
    <row r="64" spans="2:14" ht="15.75" customHeight="1" x14ac:dyDescent="0.25">
      <c r="B64" s="2" t="s">
        <v>31</v>
      </c>
      <c r="C64" s="5">
        <v>11</v>
      </c>
      <c r="D64" s="2" t="str">
        <f>PROPER(TEXT(Table2[[#This Row],[Week_Start_Date]], "MMMM"))</f>
        <v>August</v>
      </c>
      <c r="E64" s="5" t="str">
        <f>TEXT(Table2[[#This Row],[Week_Start_Date]], "YYYY")</f>
        <v>2024</v>
      </c>
      <c r="F64" s="2" t="s">
        <v>30</v>
      </c>
      <c r="G64" s="2">
        <v>1528</v>
      </c>
      <c r="H64" s="2">
        <v>203</v>
      </c>
      <c r="I64" s="2">
        <v>489188</v>
      </c>
      <c r="J64" s="2">
        <v>6.23</v>
      </c>
      <c r="K64" s="2">
        <v>47101</v>
      </c>
      <c r="L64" s="6">
        <f t="shared" si="0"/>
        <v>8.0371168669857163E-2</v>
      </c>
      <c r="M64" s="6">
        <f>Table2[[#This Row],[New_Followers]]/Table2[[#This Row],[Ad_Spend]]</f>
        <v>3.2440924821129064E-2</v>
      </c>
      <c r="N64" s="33">
        <f>Table2[[#This Row],[Engagement_Rate]]/Table2[[#This Row],[Ad_Spend]]</f>
        <v>1.322689539500223E-4</v>
      </c>
    </row>
    <row r="65" spans="2:14" ht="15.75" customHeight="1" x14ac:dyDescent="0.25">
      <c r="B65" s="2" t="s">
        <v>68</v>
      </c>
      <c r="C65" s="5">
        <v>12</v>
      </c>
      <c r="D65" s="2" t="str">
        <f>PROPER(TEXT(Table2[[#This Row],[Week_Start_Date]], "MMMM"))</f>
        <v>August</v>
      </c>
      <c r="E65" s="5" t="str">
        <f>TEXT(Table2[[#This Row],[Week_Start_Date]], "YYYY")</f>
        <v>2024</v>
      </c>
      <c r="F65" s="2" t="s">
        <v>30</v>
      </c>
      <c r="G65" s="2">
        <v>215</v>
      </c>
      <c r="H65" s="2">
        <v>139</v>
      </c>
      <c r="I65" s="2">
        <v>325444</v>
      </c>
      <c r="J65" s="2">
        <v>3.25</v>
      </c>
      <c r="K65" s="2">
        <v>35501</v>
      </c>
      <c r="L65" s="6">
        <f t="shared" si="0"/>
        <v>0.27085701202809553</v>
      </c>
      <c r="M65" s="6">
        <f>Table2[[#This Row],[New_Followers]]/Table2[[#This Row],[Ad_Spend]]</f>
        <v>6.0561674319033268E-3</v>
      </c>
      <c r="N65" s="33">
        <f>Table2[[#This Row],[Engagement_Rate]]/Table2[[#This Row],[Ad_Spend]]</f>
        <v>9.1546716993887501E-5</v>
      </c>
    </row>
    <row r="66" spans="2:14" ht="15.75" customHeight="1" x14ac:dyDescent="0.25">
      <c r="B66" s="2" t="s">
        <v>64</v>
      </c>
      <c r="C66" s="5">
        <v>13</v>
      </c>
      <c r="D66" s="2" t="str">
        <f>PROPER(TEXT(Table2[[#This Row],[Week_Start_Date]], "MMMM"))</f>
        <v>August</v>
      </c>
      <c r="E66" s="5" t="str">
        <f>TEXT(Table2[[#This Row],[Week_Start_Date]], "YYYY")</f>
        <v>2024</v>
      </c>
      <c r="F66" s="2" t="s">
        <v>30</v>
      </c>
      <c r="G66" s="2">
        <v>1685</v>
      </c>
      <c r="H66" s="2">
        <v>76</v>
      </c>
      <c r="I66" s="2">
        <v>453799</v>
      </c>
      <c r="J66" s="2">
        <v>5.71</v>
      </c>
      <c r="K66" s="2">
        <v>24913</v>
      </c>
      <c r="L66" s="6">
        <f t="shared" si="0"/>
        <v>2.335271198731579E-2</v>
      </c>
      <c r="M66" s="6">
        <f>Table2[[#This Row],[New_Followers]]/Table2[[#This Row],[Ad_Spend]]</f>
        <v>6.7635371091398069E-2</v>
      </c>
      <c r="N66" s="33">
        <f>Table2[[#This Row],[Engagement_Rate]]/Table2[[#This Row],[Ad_Spend]]</f>
        <v>2.2919760767470799E-4</v>
      </c>
    </row>
    <row r="67" spans="2:14" ht="15.75" customHeight="1" x14ac:dyDescent="0.25">
      <c r="B67" s="2" t="s">
        <v>173</v>
      </c>
      <c r="C67" s="5">
        <v>14</v>
      </c>
      <c r="D67" s="2" t="str">
        <f>PROPER(TEXT(Table2[[#This Row],[Week_Start_Date]], "MMMM"))</f>
        <v>September</v>
      </c>
      <c r="E67" s="5" t="str">
        <f>TEXT(Table2[[#This Row],[Week_Start_Date]], "YYYY")</f>
        <v>2024</v>
      </c>
      <c r="F67" s="2" t="s">
        <v>30</v>
      </c>
      <c r="G67" s="2">
        <v>1429</v>
      </c>
      <c r="H67" s="2">
        <v>182</v>
      </c>
      <c r="I67" s="2">
        <v>101332</v>
      </c>
      <c r="J67" s="2">
        <v>7.16</v>
      </c>
      <c r="K67" s="2">
        <v>37829</v>
      </c>
      <c r="L67" s="6">
        <f t="shared" si="0"/>
        <v>0.35456226214689768</v>
      </c>
      <c r="M67" s="6">
        <f>Table2[[#This Row],[New_Followers]]/Table2[[#This Row],[Ad_Spend]]</f>
        <v>3.7775251790954027E-2</v>
      </c>
      <c r="N67" s="33">
        <f>Table2[[#This Row],[Engagement_Rate]]/Table2[[#This Row],[Ad_Spend]]</f>
        <v>1.8927278014221893E-4</v>
      </c>
    </row>
    <row r="68" spans="2:14" ht="15.75" customHeight="1" x14ac:dyDescent="0.25">
      <c r="B68" s="2" t="s">
        <v>72</v>
      </c>
      <c r="C68" s="5">
        <v>15</v>
      </c>
      <c r="D68" s="2" t="str">
        <f>PROPER(TEXT(Table2[[#This Row],[Week_Start_Date]], "MMMM"))</f>
        <v>September</v>
      </c>
      <c r="E68" s="5" t="str">
        <f>TEXT(Table2[[#This Row],[Week_Start_Date]], "YYYY")</f>
        <v>2024</v>
      </c>
      <c r="F68" s="2" t="s">
        <v>30</v>
      </c>
      <c r="G68" s="2">
        <v>1592</v>
      </c>
      <c r="H68" s="2">
        <v>20</v>
      </c>
      <c r="I68" s="2">
        <v>378054</v>
      </c>
      <c r="J68" s="2">
        <v>9.09</v>
      </c>
      <c r="K68" s="2">
        <v>26663</v>
      </c>
      <c r="L68" s="6">
        <f t="shared" si="0"/>
        <v>1.2306082974775983</v>
      </c>
      <c r="M68" s="6">
        <f>Table2[[#This Row],[New_Followers]]/Table2[[#This Row],[Ad_Spend]]</f>
        <v>5.9708209878858345E-2</v>
      </c>
      <c r="N68" s="33">
        <f>Table2[[#This Row],[Engagement_Rate]]/Table2[[#This Row],[Ad_Spend]]</f>
        <v>3.4092187675805423E-4</v>
      </c>
    </row>
    <row r="69" spans="2:14" ht="15.75" customHeight="1" x14ac:dyDescent="0.25">
      <c r="B69" s="2" t="s">
        <v>551</v>
      </c>
      <c r="C69" s="5">
        <v>16</v>
      </c>
      <c r="D69" s="2" t="str">
        <f>PROPER(TEXT(Table2[[#This Row],[Week_Start_Date]], "MMMM"))</f>
        <v>September</v>
      </c>
      <c r="E69" s="5" t="str">
        <f>TEXT(Table2[[#This Row],[Week_Start_Date]], "YYYY")</f>
        <v>2024</v>
      </c>
      <c r="F69" s="2" t="s">
        <v>30</v>
      </c>
      <c r="G69" s="2">
        <v>778</v>
      </c>
      <c r="H69" s="2">
        <v>401</v>
      </c>
      <c r="I69" s="2">
        <v>50793</v>
      </c>
      <c r="J69" s="2">
        <v>3.4</v>
      </c>
      <c r="K69" s="2">
        <v>21939</v>
      </c>
      <c r="L69" s="6">
        <f t="shared" si="0"/>
        <v>0.41581361392816901</v>
      </c>
      <c r="M69" s="6">
        <f>Table2[[#This Row],[New_Followers]]/Table2[[#This Row],[Ad_Spend]]</f>
        <v>3.5461962714800128E-2</v>
      </c>
      <c r="N69" s="33">
        <f>Table2[[#This Row],[Engagement_Rate]]/Table2[[#This Row],[Ad_Spend]]</f>
        <v>1.5497515839372805E-4</v>
      </c>
    </row>
    <row r="70" spans="2:14" ht="15.75" customHeight="1" x14ac:dyDescent="0.25">
      <c r="B70" s="2" t="s">
        <v>552</v>
      </c>
      <c r="C70" s="5">
        <v>17</v>
      </c>
      <c r="D70" s="2" t="str">
        <f>PROPER(TEXT(Table2[[#This Row],[Week_Start_Date]], "MMMM"))</f>
        <v>September</v>
      </c>
      <c r="E70" s="5" t="str">
        <f>TEXT(Table2[[#This Row],[Week_Start_Date]], "YYYY")</f>
        <v>2024</v>
      </c>
      <c r="F70" s="2" t="s">
        <v>30</v>
      </c>
      <c r="G70" s="2">
        <v>817</v>
      </c>
      <c r="H70" s="2">
        <v>151</v>
      </c>
      <c r="I70" s="2">
        <v>422625</v>
      </c>
      <c r="J70" s="2">
        <v>2.36</v>
      </c>
      <c r="K70" s="2">
        <v>1083</v>
      </c>
      <c r="L70" s="6">
        <f t="shared" ref="L70:L133" si="1">((G69-H69)/I69)*100</f>
        <v>0.74222825979957874</v>
      </c>
      <c r="M70" s="6">
        <f>Table2[[#This Row],[New_Followers]]/Table2[[#This Row],[Ad_Spend]]</f>
        <v>0.75438596491228072</v>
      </c>
      <c r="N70" s="33">
        <f>Table2[[#This Row],[Engagement_Rate]]/Table2[[#This Row],[Ad_Spend]]</f>
        <v>2.1791320406278855E-3</v>
      </c>
    </row>
    <row r="71" spans="2:14" ht="15.75" customHeight="1" x14ac:dyDescent="0.25">
      <c r="B71" s="2" t="s">
        <v>553</v>
      </c>
      <c r="C71" s="5">
        <v>18</v>
      </c>
      <c r="D71" s="2" t="str">
        <f>PROPER(TEXT(Table2[[#This Row],[Week_Start_Date]], "MMMM"))</f>
        <v>September</v>
      </c>
      <c r="E71" s="5" t="str">
        <f>TEXT(Table2[[#This Row],[Week_Start_Date]], "YYYY")</f>
        <v>2024</v>
      </c>
      <c r="F71" s="2" t="s">
        <v>30</v>
      </c>
      <c r="G71" s="2">
        <v>1433</v>
      </c>
      <c r="H71" s="2">
        <v>408</v>
      </c>
      <c r="I71" s="2">
        <v>370269</v>
      </c>
      <c r="J71" s="2">
        <v>3.3</v>
      </c>
      <c r="K71" s="2">
        <v>30575</v>
      </c>
      <c r="L71" s="6">
        <f t="shared" si="1"/>
        <v>0.15758651286601597</v>
      </c>
      <c r="M71" s="6">
        <f>Table2[[#This Row],[New_Followers]]/Table2[[#This Row],[Ad_Spend]]</f>
        <v>4.6868356500408832E-2</v>
      </c>
      <c r="N71" s="33">
        <f>Table2[[#This Row],[Engagement_Rate]]/Table2[[#This Row],[Ad_Spend]]</f>
        <v>1.079313164349959E-4</v>
      </c>
    </row>
    <row r="72" spans="2:14" ht="15.75" customHeight="1" x14ac:dyDescent="0.25">
      <c r="B72" s="2" t="s">
        <v>554</v>
      </c>
      <c r="C72" s="5">
        <v>19</v>
      </c>
      <c r="D72" s="2" t="str">
        <f>PROPER(TEXT(Table2[[#This Row],[Week_Start_Date]], "MMMM"))</f>
        <v>October</v>
      </c>
      <c r="E72" s="5" t="str">
        <f>TEXT(Table2[[#This Row],[Week_Start_Date]], "YYYY")</f>
        <v>2024</v>
      </c>
      <c r="F72" s="2" t="s">
        <v>30</v>
      </c>
      <c r="G72" s="2">
        <v>1939</v>
      </c>
      <c r="H72" s="2">
        <v>67</v>
      </c>
      <c r="I72" s="2">
        <v>187183</v>
      </c>
      <c r="J72" s="2">
        <v>6.25</v>
      </c>
      <c r="K72" s="2">
        <v>41215</v>
      </c>
      <c r="L72" s="6">
        <f t="shared" si="1"/>
        <v>0.27682576721248608</v>
      </c>
      <c r="M72" s="6">
        <f>Table2[[#This Row],[New_Followers]]/Table2[[#This Row],[Ad_Spend]]</f>
        <v>4.7045978405920175E-2</v>
      </c>
      <c r="N72" s="33">
        <f>Table2[[#This Row],[Engagement_Rate]]/Table2[[#This Row],[Ad_Spend]]</f>
        <v>1.5164381899793764E-4</v>
      </c>
    </row>
    <row r="73" spans="2:14" ht="15.75" customHeight="1" x14ac:dyDescent="0.25">
      <c r="B73" s="2" t="s">
        <v>555</v>
      </c>
      <c r="C73" s="5">
        <v>20</v>
      </c>
      <c r="D73" s="2" t="str">
        <f>PROPER(TEXT(Table2[[#This Row],[Week_Start_Date]], "MMMM"))</f>
        <v>October</v>
      </c>
      <c r="E73" s="5" t="str">
        <f>TEXT(Table2[[#This Row],[Week_Start_Date]], "YYYY")</f>
        <v>2024</v>
      </c>
      <c r="F73" s="2" t="s">
        <v>30</v>
      </c>
      <c r="G73" s="2">
        <v>1527</v>
      </c>
      <c r="H73" s="2">
        <v>303</v>
      </c>
      <c r="I73" s="2">
        <v>388555</v>
      </c>
      <c r="J73" s="2">
        <v>8.9</v>
      </c>
      <c r="K73" s="2">
        <v>36397</v>
      </c>
      <c r="L73" s="6">
        <f t="shared" si="1"/>
        <v>1.000090820213374</v>
      </c>
      <c r="M73" s="6">
        <f>Table2[[#This Row],[New_Followers]]/Table2[[#This Row],[Ad_Spend]]</f>
        <v>4.1954007198395475E-2</v>
      </c>
      <c r="N73" s="33">
        <f>Table2[[#This Row],[Engagement_Rate]]/Table2[[#This Row],[Ad_Spend]]</f>
        <v>2.4452564771821852E-4</v>
      </c>
    </row>
    <row r="74" spans="2:14" ht="15.75" customHeight="1" x14ac:dyDescent="0.25">
      <c r="B74" s="2" t="s">
        <v>146</v>
      </c>
      <c r="C74" s="5">
        <v>21</v>
      </c>
      <c r="D74" s="2" t="str">
        <f>PROPER(TEXT(Table2[[#This Row],[Week_Start_Date]], "MMMM"))</f>
        <v>October</v>
      </c>
      <c r="E74" s="5" t="str">
        <f>TEXT(Table2[[#This Row],[Week_Start_Date]], "YYYY")</f>
        <v>2024</v>
      </c>
      <c r="F74" s="2" t="s">
        <v>30</v>
      </c>
      <c r="G74" s="2">
        <v>703</v>
      </c>
      <c r="H74" s="2">
        <v>441</v>
      </c>
      <c r="I74" s="2">
        <v>357089</v>
      </c>
      <c r="J74" s="2">
        <v>6.5</v>
      </c>
      <c r="K74" s="2">
        <v>32478</v>
      </c>
      <c r="L74" s="6">
        <f t="shared" si="1"/>
        <v>0.31501331857780751</v>
      </c>
      <c r="M74" s="6">
        <f>Table2[[#This Row],[New_Followers]]/Table2[[#This Row],[Ad_Spend]]</f>
        <v>2.1645421516103207E-2</v>
      </c>
      <c r="N74" s="33">
        <f>Table2[[#This Row],[Engagement_Rate]]/Table2[[#This Row],[Ad_Spend]]</f>
        <v>2.0013547632243364E-4</v>
      </c>
    </row>
    <row r="75" spans="2:14" ht="15.75" customHeight="1" x14ac:dyDescent="0.25">
      <c r="B75" s="2" t="s">
        <v>179</v>
      </c>
      <c r="C75" s="5">
        <v>22</v>
      </c>
      <c r="D75" s="2" t="str">
        <f>PROPER(TEXT(Table2[[#This Row],[Week_Start_Date]], "MMMM"))</f>
        <v>October</v>
      </c>
      <c r="E75" s="5" t="str">
        <f>TEXT(Table2[[#This Row],[Week_Start_Date]], "YYYY")</f>
        <v>2024</v>
      </c>
      <c r="F75" s="2" t="s">
        <v>30</v>
      </c>
      <c r="G75" s="2">
        <v>642</v>
      </c>
      <c r="H75" s="2">
        <v>66</v>
      </c>
      <c r="I75" s="2">
        <v>346522</v>
      </c>
      <c r="J75" s="2">
        <v>5.85</v>
      </c>
      <c r="K75" s="2">
        <v>13116</v>
      </c>
      <c r="L75" s="6">
        <f t="shared" si="1"/>
        <v>7.3371064356504964E-2</v>
      </c>
      <c r="M75" s="6">
        <f>Table2[[#This Row],[New_Followers]]/Table2[[#This Row],[Ad_Spend]]</f>
        <v>4.8947849954254344E-2</v>
      </c>
      <c r="N75" s="33">
        <f>Table2[[#This Row],[Engagement_Rate]]/Table2[[#This Row],[Ad_Spend]]</f>
        <v>4.4602012808783162E-4</v>
      </c>
    </row>
    <row r="76" spans="2:14" ht="15.75" customHeight="1" x14ac:dyDescent="0.25">
      <c r="B76" s="2" t="s">
        <v>258</v>
      </c>
      <c r="C76" s="5">
        <v>23</v>
      </c>
      <c r="D76" s="2" t="str">
        <f>PROPER(TEXT(Table2[[#This Row],[Week_Start_Date]], "MMMM"))</f>
        <v>November</v>
      </c>
      <c r="E76" s="5" t="str">
        <f>TEXT(Table2[[#This Row],[Week_Start_Date]], "YYYY")</f>
        <v>2024</v>
      </c>
      <c r="F76" s="2" t="s">
        <v>30</v>
      </c>
      <c r="G76" s="2">
        <v>1466</v>
      </c>
      <c r="H76" s="2">
        <v>69</v>
      </c>
      <c r="I76" s="2">
        <v>54935</v>
      </c>
      <c r="J76" s="2">
        <v>6.85</v>
      </c>
      <c r="K76" s="2">
        <v>36484</v>
      </c>
      <c r="L76" s="6">
        <f t="shared" si="1"/>
        <v>0.166223212379012</v>
      </c>
      <c r="M76" s="6">
        <f>Table2[[#This Row],[New_Followers]]/Table2[[#This Row],[Ad_Spend]]</f>
        <v>4.0181997587983777E-2</v>
      </c>
      <c r="N76" s="33">
        <f>Table2[[#This Row],[Engagement_Rate]]/Table2[[#This Row],[Ad_Spend]]</f>
        <v>1.8775353579651352E-4</v>
      </c>
    </row>
    <row r="77" spans="2:14" ht="15.75" customHeight="1" x14ac:dyDescent="0.25">
      <c r="B77" s="2" t="s">
        <v>556</v>
      </c>
      <c r="C77" s="5">
        <v>24</v>
      </c>
      <c r="D77" s="2" t="str">
        <f>PROPER(TEXT(Table2[[#This Row],[Week_Start_Date]], "MMMM"))</f>
        <v>November</v>
      </c>
      <c r="E77" s="5" t="str">
        <f>TEXT(Table2[[#This Row],[Week_Start_Date]], "YYYY")</f>
        <v>2024</v>
      </c>
      <c r="F77" s="2" t="s">
        <v>30</v>
      </c>
      <c r="G77" s="2">
        <v>1075</v>
      </c>
      <c r="H77" s="2">
        <v>173</v>
      </c>
      <c r="I77" s="2">
        <v>51395</v>
      </c>
      <c r="J77" s="2">
        <v>4.66</v>
      </c>
      <c r="K77" s="2">
        <v>47812</v>
      </c>
      <c r="L77" s="6">
        <f t="shared" si="1"/>
        <v>2.5430053699827071</v>
      </c>
      <c r="M77" s="6">
        <f>Table2[[#This Row],[New_Followers]]/Table2[[#This Row],[Ad_Spend]]</f>
        <v>2.2483895256420982E-2</v>
      </c>
      <c r="N77" s="33">
        <f>Table2[[#This Row],[Engagement_Rate]]/Table2[[#This Row],[Ad_Spend]]</f>
        <v>9.7465071530159796E-5</v>
      </c>
    </row>
    <row r="78" spans="2:14" ht="15.75" customHeight="1" x14ac:dyDescent="0.25">
      <c r="B78" s="2" t="s">
        <v>57</v>
      </c>
      <c r="C78" s="5">
        <v>25</v>
      </c>
      <c r="D78" s="2" t="str">
        <f>PROPER(TEXT(Table2[[#This Row],[Week_Start_Date]], "MMMM"))</f>
        <v>November</v>
      </c>
      <c r="E78" s="5" t="str">
        <f>TEXT(Table2[[#This Row],[Week_Start_Date]], "YYYY")</f>
        <v>2024</v>
      </c>
      <c r="F78" s="2" t="s">
        <v>30</v>
      </c>
      <c r="G78" s="2">
        <v>187</v>
      </c>
      <c r="H78" s="2">
        <v>236</v>
      </c>
      <c r="I78" s="2">
        <v>51087</v>
      </c>
      <c r="J78" s="2">
        <v>9.41</v>
      </c>
      <c r="K78" s="2">
        <v>29533</v>
      </c>
      <c r="L78" s="6">
        <f t="shared" si="1"/>
        <v>1.7550345364335054</v>
      </c>
      <c r="M78" s="6">
        <f>Table2[[#This Row],[New_Followers]]/Table2[[#This Row],[Ad_Spend]]</f>
        <v>6.3318999085768459E-3</v>
      </c>
      <c r="N78" s="33">
        <f>Table2[[#This Row],[Engagement_Rate]]/Table2[[#This Row],[Ad_Spend]]</f>
        <v>3.1862662106795788E-4</v>
      </c>
    </row>
    <row r="79" spans="2:14" ht="15.75" customHeight="1" x14ac:dyDescent="0.25">
      <c r="B79" s="2" t="s">
        <v>111</v>
      </c>
      <c r="C79" s="5">
        <v>26</v>
      </c>
      <c r="D79" s="2" t="str">
        <f>PROPER(TEXT(Table2[[#This Row],[Week_Start_Date]], "MMMM"))</f>
        <v>November</v>
      </c>
      <c r="E79" s="5" t="str">
        <f>TEXT(Table2[[#This Row],[Week_Start_Date]], "YYYY")</f>
        <v>2024</v>
      </c>
      <c r="F79" s="2" t="s">
        <v>30</v>
      </c>
      <c r="G79" s="2">
        <v>1854</v>
      </c>
      <c r="H79" s="2">
        <v>161</v>
      </c>
      <c r="I79" s="2">
        <v>282466</v>
      </c>
      <c r="J79" s="2">
        <v>5.17</v>
      </c>
      <c r="K79" s="2">
        <v>1810</v>
      </c>
      <c r="L79" s="6">
        <f t="shared" si="1"/>
        <v>-9.5914811987394058E-2</v>
      </c>
      <c r="M79" s="6">
        <f>Table2[[#This Row],[New_Followers]]/Table2[[#This Row],[Ad_Spend]]</f>
        <v>1.0243093922651934</v>
      </c>
      <c r="N79" s="33">
        <f>Table2[[#This Row],[Engagement_Rate]]/Table2[[#This Row],[Ad_Spend]]</f>
        <v>2.8563535911602209E-3</v>
      </c>
    </row>
    <row r="80" spans="2:14" ht="15.75" customHeight="1" x14ac:dyDescent="0.25">
      <c r="B80" s="2" t="s">
        <v>557</v>
      </c>
      <c r="C80" s="5">
        <v>27</v>
      </c>
      <c r="D80" s="2" t="str">
        <f>PROPER(TEXT(Table2[[#This Row],[Week_Start_Date]], "MMMM"))</f>
        <v>December</v>
      </c>
      <c r="E80" s="5" t="str">
        <f>TEXT(Table2[[#This Row],[Week_Start_Date]], "YYYY")</f>
        <v>2024</v>
      </c>
      <c r="F80" s="2" t="s">
        <v>30</v>
      </c>
      <c r="G80" s="2">
        <v>1696</v>
      </c>
      <c r="H80" s="2">
        <v>71</v>
      </c>
      <c r="I80" s="2">
        <v>421957</v>
      </c>
      <c r="J80" s="2">
        <v>3.79</v>
      </c>
      <c r="K80" s="2">
        <v>36103</v>
      </c>
      <c r="L80" s="6">
        <f t="shared" si="1"/>
        <v>0.59936417126309005</v>
      </c>
      <c r="M80" s="6">
        <f>Table2[[#This Row],[New_Followers]]/Table2[[#This Row],[Ad_Spend]]</f>
        <v>4.6976705536935989E-2</v>
      </c>
      <c r="N80" s="33">
        <f>Table2[[#This Row],[Engagement_Rate]]/Table2[[#This Row],[Ad_Spend]]</f>
        <v>1.0497742569869541E-4</v>
      </c>
    </row>
    <row r="81" spans="2:14" ht="15.75" customHeight="1" x14ac:dyDescent="0.25">
      <c r="B81" s="2" t="s">
        <v>197</v>
      </c>
      <c r="C81" s="5">
        <v>28</v>
      </c>
      <c r="D81" s="2" t="str">
        <f>PROPER(TEXT(Table2[[#This Row],[Week_Start_Date]], "MMMM"))</f>
        <v>December</v>
      </c>
      <c r="E81" s="5" t="str">
        <f>TEXT(Table2[[#This Row],[Week_Start_Date]], "YYYY")</f>
        <v>2024</v>
      </c>
      <c r="F81" s="2" t="s">
        <v>30</v>
      </c>
      <c r="G81" s="2">
        <v>1494</v>
      </c>
      <c r="H81" s="2">
        <v>375</v>
      </c>
      <c r="I81" s="2">
        <v>220616</v>
      </c>
      <c r="J81" s="2">
        <v>1.81</v>
      </c>
      <c r="K81" s="2">
        <v>22724</v>
      </c>
      <c r="L81" s="6">
        <f t="shared" si="1"/>
        <v>0.38511033114748661</v>
      </c>
      <c r="M81" s="6">
        <f>Table2[[#This Row],[New_Followers]]/Table2[[#This Row],[Ad_Spend]]</f>
        <v>6.5745467347298012E-2</v>
      </c>
      <c r="N81" s="33">
        <f>Table2[[#This Row],[Engagement_Rate]]/Table2[[#This Row],[Ad_Spend]]</f>
        <v>7.9651469811652879E-5</v>
      </c>
    </row>
    <row r="82" spans="2:14" ht="15.75" customHeight="1" x14ac:dyDescent="0.25">
      <c r="B82" s="2" t="s">
        <v>95</v>
      </c>
      <c r="C82" s="5">
        <v>29</v>
      </c>
      <c r="D82" s="2" t="str">
        <f>PROPER(TEXT(Table2[[#This Row],[Week_Start_Date]], "MMMM"))</f>
        <v>December</v>
      </c>
      <c r="E82" s="5" t="str">
        <f>TEXT(Table2[[#This Row],[Week_Start_Date]], "YYYY")</f>
        <v>2024</v>
      </c>
      <c r="F82" s="2" t="s">
        <v>30</v>
      </c>
      <c r="G82" s="2">
        <v>1502</v>
      </c>
      <c r="H82" s="2">
        <v>70</v>
      </c>
      <c r="I82" s="2">
        <v>465553</v>
      </c>
      <c r="J82" s="2">
        <v>3.32</v>
      </c>
      <c r="K82" s="2">
        <v>20692</v>
      </c>
      <c r="L82" s="6">
        <f t="shared" si="1"/>
        <v>0.5072161583928636</v>
      </c>
      <c r="M82" s="6">
        <f>Table2[[#This Row],[New_Followers]]/Table2[[#This Row],[Ad_Spend]]</f>
        <v>7.2588439976802629E-2</v>
      </c>
      <c r="N82" s="33">
        <f>Table2[[#This Row],[Engagement_Rate]]/Table2[[#This Row],[Ad_Spend]]</f>
        <v>1.6044848250531605E-4</v>
      </c>
    </row>
    <row r="83" spans="2:14" ht="15.75" customHeight="1" x14ac:dyDescent="0.25">
      <c r="B83" s="2" t="s">
        <v>15</v>
      </c>
      <c r="C83" s="5">
        <v>30</v>
      </c>
      <c r="D83" s="2" t="str">
        <f>PROPER(TEXT(Table2[[#This Row],[Week_Start_Date]], "MMMM"))</f>
        <v>December</v>
      </c>
      <c r="E83" s="5" t="str">
        <f>TEXT(Table2[[#This Row],[Week_Start_Date]], "YYYY")</f>
        <v>2024</v>
      </c>
      <c r="F83" s="2" t="s">
        <v>30</v>
      </c>
      <c r="G83" s="2">
        <v>1092</v>
      </c>
      <c r="H83" s="2">
        <v>408</v>
      </c>
      <c r="I83" s="2">
        <v>280795</v>
      </c>
      <c r="J83" s="2">
        <v>8.44</v>
      </c>
      <c r="K83" s="2">
        <v>4683</v>
      </c>
      <c r="L83" s="6">
        <f t="shared" si="1"/>
        <v>0.30759118725472717</v>
      </c>
      <c r="M83" s="6">
        <f>Table2[[#This Row],[New_Followers]]/Table2[[#This Row],[Ad_Spend]]</f>
        <v>0.23318385650224216</v>
      </c>
      <c r="N83" s="33">
        <f>Table2[[#This Row],[Engagement_Rate]]/Table2[[#This Row],[Ad_Spend]]</f>
        <v>1.8022635062993806E-3</v>
      </c>
    </row>
    <row r="84" spans="2:14" ht="15.75" customHeight="1" x14ac:dyDescent="0.25">
      <c r="B84" s="2" t="s">
        <v>558</v>
      </c>
      <c r="C84" s="5">
        <v>31</v>
      </c>
      <c r="D84" s="2" t="str">
        <f>PROPER(TEXT(Table2[[#This Row],[Week_Start_Date]], "MMMM"))</f>
        <v>December</v>
      </c>
      <c r="E84" s="5" t="str">
        <f>TEXT(Table2[[#This Row],[Week_Start_Date]], "YYYY")</f>
        <v>2024</v>
      </c>
      <c r="F84" s="2" t="s">
        <v>30</v>
      </c>
      <c r="G84" s="2">
        <v>1814</v>
      </c>
      <c r="H84" s="2">
        <v>49</v>
      </c>
      <c r="I84" s="2">
        <v>140804</v>
      </c>
      <c r="J84" s="2">
        <v>1.76</v>
      </c>
      <c r="K84" s="2">
        <v>4313</v>
      </c>
      <c r="L84" s="6">
        <f t="shared" si="1"/>
        <v>0.24359408109118752</v>
      </c>
      <c r="M84" s="6">
        <f>Table2[[#This Row],[New_Followers]]/Table2[[#This Row],[Ad_Spend]]</f>
        <v>0.42058891722698816</v>
      </c>
      <c r="N84" s="33">
        <f>Table2[[#This Row],[Engagement_Rate]]/Table2[[#This Row],[Ad_Spend]]</f>
        <v>4.0806862972408997E-4</v>
      </c>
    </row>
    <row r="85" spans="2:14" ht="15.75" customHeight="1" x14ac:dyDescent="0.25">
      <c r="B85" s="2" t="s">
        <v>107</v>
      </c>
      <c r="C85" s="5">
        <v>32</v>
      </c>
      <c r="D85" s="2" t="str">
        <f>PROPER(TEXT(Table2[[#This Row],[Week_Start_Date]], "MMMM"))</f>
        <v>January</v>
      </c>
      <c r="E85" s="5" t="str">
        <f>TEXT(Table2[[#This Row],[Week_Start_Date]], "YYYY")</f>
        <v>2025</v>
      </c>
      <c r="F85" s="2" t="s">
        <v>30</v>
      </c>
      <c r="G85" s="2">
        <v>1013</v>
      </c>
      <c r="H85" s="2">
        <v>110</v>
      </c>
      <c r="I85" s="2">
        <v>466382</v>
      </c>
      <c r="J85" s="2">
        <v>5.3</v>
      </c>
      <c r="K85" s="2">
        <v>37132</v>
      </c>
      <c r="L85" s="6">
        <f t="shared" si="1"/>
        <v>1.2535155251271271</v>
      </c>
      <c r="M85" s="6">
        <f>Table2[[#This Row],[New_Followers]]/Table2[[#This Row],[Ad_Spend]]</f>
        <v>2.7281051384250781E-2</v>
      </c>
      <c r="N85" s="33">
        <f>Table2[[#This Row],[Engagement_Rate]]/Table2[[#This Row],[Ad_Spend]]</f>
        <v>1.4273402994721533E-4</v>
      </c>
    </row>
    <row r="86" spans="2:14" ht="15.75" customHeight="1" x14ac:dyDescent="0.25">
      <c r="B86" s="2" t="s">
        <v>559</v>
      </c>
      <c r="C86" s="5">
        <v>33</v>
      </c>
      <c r="D86" s="2" t="str">
        <f>PROPER(TEXT(Table2[[#This Row],[Week_Start_Date]], "MMMM"))</f>
        <v>January</v>
      </c>
      <c r="E86" s="5" t="str">
        <f>TEXT(Table2[[#This Row],[Week_Start_Date]], "YYYY")</f>
        <v>2025</v>
      </c>
      <c r="F86" s="2" t="s">
        <v>30</v>
      </c>
      <c r="G86" s="2">
        <v>1855</v>
      </c>
      <c r="H86" s="2">
        <v>133</v>
      </c>
      <c r="I86" s="2">
        <v>349413</v>
      </c>
      <c r="J86" s="2">
        <v>3.3</v>
      </c>
      <c r="K86" s="2">
        <v>14548</v>
      </c>
      <c r="L86" s="6">
        <f t="shared" si="1"/>
        <v>0.19361810704529764</v>
      </c>
      <c r="M86" s="6">
        <f>Table2[[#This Row],[New_Followers]]/Table2[[#This Row],[Ad_Spend]]</f>
        <v>0.12750893593621115</v>
      </c>
      <c r="N86" s="33">
        <f>Table2[[#This Row],[Engagement_Rate]]/Table2[[#This Row],[Ad_Spend]]</f>
        <v>2.2683530382183116E-4</v>
      </c>
    </row>
    <row r="87" spans="2:14" ht="15.75" customHeight="1" x14ac:dyDescent="0.25">
      <c r="B87" s="2" t="s">
        <v>560</v>
      </c>
      <c r="C87" s="5">
        <v>34</v>
      </c>
      <c r="D87" s="2" t="str">
        <f>PROPER(TEXT(Table2[[#This Row],[Week_Start_Date]], "MMMM"))</f>
        <v>January</v>
      </c>
      <c r="E87" s="5" t="str">
        <f>TEXT(Table2[[#This Row],[Week_Start_Date]], "YYYY")</f>
        <v>2025</v>
      </c>
      <c r="F87" s="2" t="s">
        <v>30</v>
      </c>
      <c r="G87" s="2">
        <v>1748</v>
      </c>
      <c r="H87" s="2">
        <v>176</v>
      </c>
      <c r="I87" s="2">
        <v>383681</v>
      </c>
      <c r="J87" s="2">
        <v>9.24</v>
      </c>
      <c r="K87" s="2">
        <v>43122</v>
      </c>
      <c r="L87" s="6">
        <f t="shared" si="1"/>
        <v>0.49282654051223052</v>
      </c>
      <c r="M87" s="6">
        <f>Table2[[#This Row],[New_Followers]]/Table2[[#This Row],[Ad_Spend]]</f>
        <v>4.0536153239645656E-2</v>
      </c>
      <c r="N87" s="33">
        <f>Table2[[#This Row],[Engagement_Rate]]/Table2[[#This Row],[Ad_Spend]]</f>
        <v>2.1427577570613609E-4</v>
      </c>
    </row>
    <row r="88" spans="2:14" ht="15.75" customHeight="1" x14ac:dyDescent="0.25">
      <c r="B88" s="2" t="s">
        <v>200</v>
      </c>
      <c r="C88" s="5">
        <v>35</v>
      </c>
      <c r="D88" s="2" t="str">
        <f>PROPER(TEXT(Table2[[#This Row],[Week_Start_Date]], "MMMM"))</f>
        <v>January</v>
      </c>
      <c r="E88" s="5" t="str">
        <f>TEXT(Table2[[#This Row],[Week_Start_Date]], "YYYY")</f>
        <v>2025</v>
      </c>
      <c r="F88" s="2" t="s">
        <v>30</v>
      </c>
      <c r="G88" s="2">
        <v>115</v>
      </c>
      <c r="H88" s="2">
        <v>281</v>
      </c>
      <c r="I88" s="2">
        <v>357265</v>
      </c>
      <c r="J88" s="2">
        <v>9.23</v>
      </c>
      <c r="K88" s="2">
        <v>25525</v>
      </c>
      <c r="L88" s="6">
        <f t="shared" si="1"/>
        <v>0.40971536250166152</v>
      </c>
      <c r="M88" s="6">
        <f>Table2[[#This Row],[New_Followers]]/Table2[[#This Row],[Ad_Spend]]</f>
        <v>4.5053868756121445E-3</v>
      </c>
      <c r="N88" s="33">
        <f>Table2[[#This Row],[Engagement_Rate]]/Table2[[#This Row],[Ad_Spend]]</f>
        <v>3.6160626836434869E-4</v>
      </c>
    </row>
    <row r="89" spans="2:14" ht="15.75" customHeight="1" x14ac:dyDescent="0.25">
      <c r="B89" s="2" t="s">
        <v>561</v>
      </c>
      <c r="C89" s="5">
        <v>36</v>
      </c>
      <c r="D89" s="2" t="str">
        <f>PROPER(TEXT(Table2[[#This Row],[Week_Start_Date]], "MMMM"))</f>
        <v>February</v>
      </c>
      <c r="E89" s="5" t="str">
        <f>TEXT(Table2[[#This Row],[Week_Start_Date]], "YYYY")</f>
        <v>2025</v>
      </c>
      <c r="F89" s="2" t="s">
        <v>30</v>
      </c>
      <c r="G89" s="2">
        <v>1556</v>
      </c>
      <c r="H89" s="2">
        <v>476</v>
      </c>
      <c r="I89" s="2">
        <v>351556</v>
      </c>
      <c r="J89" s="2">
        <v>3.89</v>
      </c>
      <c r="K89" s="2">
        <v>10825</v>
      </c>
      <c r="L89" s="6">
        <f t="shared" si="1"/>
        <v>-4.6464109274628081E-2</v>
      </c>
      <c r="M89" s="6">
        <f>Table2[[#This Row],[New_Followers]]/Table2[[#This Row],[Ad_Spend]]</f>
        <v>0.14374133949191686</v>
      </c>
      <c r="N89" s="33">
        <f>Table2[[#This Row],[Engagement_Rate]]/Table2[[#This Row],[Ad_Spend]]</f>
        <v>3.5935334872979214E-4</v>
      </c>
    </row>
    <row r="90" spans="2:14" ht="15.75" customHeight="1" x14ac:dyDescent="0.25">
      <c r="B90" s="2" t="s">
        <v>225</v>
      </c>
      <c r="C90" s="5">
        <v>37</v>
      </c>
      <c r="D90" s="2" t="str">
        <f>PROPER(TEXT(Table2[[#This Row],[Week_Start_Date]], "MMMM"))</f>
        <v>February</v>
      </c>
      <c r="E90" s="5" t="str">
        <f>TEXT(Table2[[#This Row],[Week_Start_Date]], "YYYY")</f>
        <v>2025</v>
      </c>
      <c r="F90" s="2" t="s">
        <v>30</v>
      </c>
      <c r="G90" s="2">
        <v>1957</v>
      </c>
      <c r="H90" s="2">
        <v>234</v>
      </c>
      <c r="I90" s="2">
        <v>222126</v>
      </c>
      <c r="J90" s="2">
        <v>4.6100000000000003</v>
      </c>
      <c r="K90" s="2">
        <v>3314</v>
      </c>
      <c r="L90" s="6">
        <f t="shared" si="1"/>
        <v>0.30720567989168157</v>
      </c>
      <c r="M90" s="6">
        <f>Table2[[#This Row],[New_Followers]]/Table2[[#This Row],[Ad_Spend]]</f>
        <v>0.59052504526252259</v>
      </c>
      <c r="N90" s="33">
        <f>Table2[[#This Row],[Engagement_Rate]]/Table2[[#This Row],[Ad_Spend]]</f>
        <v>1.3910681955340979E-3</v>
      </c>
    </row>
    <row r="91" spans="2:14" ht="15.75" customHeight="1" x14ac:dyDescent="0.25">
      <c r="B91" s="2" t="s">
        <v>109</v>
      </c>
      <c r="C91" s="5">
        <v>38</v>
      </c>
      <c r="D91" s="2" t="str">
        <f>PROPER(TEXT(Table2[[#This Row],[Week_Start_Date]], "MMMM"))</f>
        <v>February</v>
      </c>
      <c r="E91" s="5" t="str">
        <f>TEXT(Table2[[#This Row],[Week_Start_Date]], "YYYY")</f>
        <v>2025</v>
      </c>
      <c r="F91" s="2" t="s">
        <v>30</v>
      </c>
      <c r="G91" s="2">
        <v>1138</v>
      </c>
      <c r="H91" s="2">
        <v>173</v>
      </c>
      <c r="I91" s="2">
        <v>453243</v>
      </c>
      <c r="J91" s="2">
        <v>2.86</v>
      </c>
      <c r="K91" s="2">
        <v>44097</v>
      </c>
      <c r="L91" s="6">
        <f t="shared" si="1"/>
        <v>0.77568587198256844</v>
      </c>
      <c r="M91" s="6">
        <f>Table2[[#This Row],[New_Followers]]/Table2[[#This Row],[Ad_Spend]]</f>
        <v>2.5806744222963012E-2</v>
      </c>
      <c r="N91" s="33">
        <f>Table2[[#This Row],[Engagement_Rate]]/Table2[[#This Row],[Ad_Spend]]</f>
        <v>6.4857019751910562E-5</v>
      </c>
    </row>
    <row r="92" spans="2:14" ht="15.75" customHeight="1" x14ac:dyDescent="0.25">
      <c r="B92" s="2" t="s">
        <v>127</v>
      </c>
      <c r="C92" s="5">
        <v>39</v>
      </c>
      <c r="D92" s="2" t="str">
        <f>PROPER(TEXT(Table2[[#This Row],[Week_Start_Date]], "MMMM"))</f>
        <v>February</v>
      </c>
      <c r="E92" s="5" t="str">
        <f>TEXT(Table2[[#This Row],[Week_Start_Date]], "YYYY")</f>
        <v>2025</v>
      </c>
      <c r="F92" s="2" t="s">
        <v>30</v>
      </c>
      <c r="G92" s="2">
        <v>1440</v>
      </c>
      <c r="H92" s="2">
        <v>65</v>
      </c>
      <c r="I92" s="2">
        <v>126524</v>
      </c>
      <c r="J92" s="2">
        <v>4.34</v>
      </c>
      <c r="K92" s="2">
        <v>49772</v>
      </c>
      <c r="L92" s="6">
        <f t="shared" si="1"/>
        <v>0.21291007252180397</v>
      </c>
      <c r="M92" s="6">
        <f>Table2[[#This Row],[New_Followers]]/Table2[[#This Row],[Ad_Spend]]</f>
        <v>2.8931929598971309E-2</v>
      </c>
      <c r="N92" s="33">
        <f>Table2[[#This Row],[Engagement_Rate]]/Table2[[#This Row],[Ad_Spend]]</f>
        <v>8.7197621152455194E-5</v>
      </c>
    </row>
    <row r="93" spans="2:14" ht="15.75" customHeight="1" x14ac:dyDescent="0.25">
      <c r="B93" s="2" t="s">
        <v>175</v>
      </c>
      <c r="C93" s="5">
        <v>40</v>
      </c>
      <c r="D93" s="2" t="str">
        <f>PROPER(TEXT(Table2[[#This Row],[Week_Start_Date]], "MMMM"))</f>
        <v>March</v>
      </c>
      <c r="E93" s="5" t="str">
        <f>TEXT(Table2[[#This Row],[Week_Start_Date]], "YYYY")</f>
        <v>2025</v>
      </c>
      <c r="F93" s="2" t="s">
        <v>30</v>
      </c>
      <c r="G93" s="2">
        <v>1371</v>
      </c>
      <c r="H93" s="2">
        <v>56</v>
      </c>
      <c r="I93" s="2">
        <v>257579</v>
      </c>
      <c r="J93" s="2">
        <v>8.6199999999999992</v>
      </c>
      <c r="K93" s="2">
        <v>33799</v>
      </c>
      <c r="L93" s="6">
        <f t="shared" si="1"/>
        <v>1.08675033985647</v>
      </c>
      <c r="M93" s="6">
        <f>Table2[[#This Row],[New_Followers]]/Table2[[#This Row],[Ad_Spend]]</f>
        <v>4.0563330276043669E-2</v>
      </c>
      <c r="N93" s="33">
        <f>Table2[[#This Row],[Engagement_Rate]]/Table2[[#This Row],[Ad_Spend]]</f>
        <v>2.5503713127607324E-4</v>
      </c>
    </row>
    <row r="94" spans="2:14" ht="15.75" customHeight="1" x14ac:dyDescent="0.25">
      <c r="B94" s="2" t="s">
        <v>562</v>
      </c>
      <c r="C94" s="5">
        <v>41</v>
      </c>
      <c r="D94" s="2" t="str">
        <f>PROPER(TEXT(Table2[[#This Row],[Week_Start_Date]], "MMMM"))</f>
        <v>March</v>
      </c>
      <c r="E94" s="5" t="str">
        <f>TEXT(Table2[[#This Row],[Week_Start_Date]], "YYYY")</f>
        <v>2025</v>
      </c>
      <c r="F94" s="2" t="s">
        <v>30</v>
      </c>
      <c r="G94" s="2">
        <v>393</v>
      </c>
      <c r="H94" s="2">
        <v>181</v>
      </c>
      <c r="I94" s="2">
        <v>462142</v>
      </c>
      <c r="J94" s="2">
        <v>7.23</v>
      </c>
      <c r="K94" s="2">
        <v>6296</v>
      </c>
      <c r="L94" s="6">
        <f t="shared" si="1"/>
        <v>0.51052298518124528</v>
      </c>
      <c r="M94" s="6">
        <f>Table2[[#This Row],[New_Followers]]/Table2[[#This Row],[Ad_Spend]]</f>
        <v>6.2420584498094026E-2</v>
      </c>
      <c r="N94" s="33">
        <f>Table2[[#This Row],[Engagement_Rate]]/Table2[[#This Row],[Ad_Spend]]</f>
        <v>1.1483481575603558E-3</v>
      </c>
    </row>
    <row r="95" spans="2:14" ht="15.75" customHeight="1" x14ac:dyDescent="0.25">
      <c r="B95" s="2" t="s">
        <v>563</v>
      </c>
      <c r="C95" s="5">
        <v>42</v>
      </c>
      <c r="D95" s="2" t="str">
        <f>PROPER(TEXT(Table2[[#This Row],[Week_Start_Date]], "MMMM"))</f>
        <v>March</v>
      </c>
      <c r="E95" s="5" t="str">
        <f>TEXT(Table2[[#This Row],[Week_Start_Date]], "YYYY")</f>
        <v>2025</v>
      </c>
      <c r="F95" s="2" t="s">
        <v>30</v>
      </c>
      <c r="G95" s="2">
        <v>1102</v>
      </c>
      <c r="H95" s="2">
        <v>422</v>
      </c>
      <c r="I95" s="2">
        <v>410330</v>
      </c>
      <c r="J95" s="2">
        <v>7.74</v>
      </c>
      <c r="K95" s="2">
        <v>9480</v>
      </c>
      <c r="L95" s="6">
        <f t="shared" si="1"/>
        <v>4.5873346287504703E-2</v>
      </c>
      <c r="M95" s="6">
        <f>Table2[[#This Row],[New_Followers]]/Table2[[#This Row],[Ad_Spend]]</f>
        <v>0.11624472573839663</v>
      </c>
      <c r="N95" s="33">
        <f>Table2[[#This Row],[Engagement_Rate]]/Table2[[#This Row],[Ad_Spend]]</f>
        <v>8.1645569620253172E-4</v>
      </c>
    </row>
    <row r="96" spans="2:14" ht="15.75" customHeight="1" x14ac:dyDescent="0.25">
      <c r="B96" s="2" t="s">
        <v>210</v>
      </c>
      <c r="C96" s="5">
        <v>43</v>
      </c>
      <c r="D96" s="2" t="str">
        <f>PROPER(TEXT(Table2[[#This Row],[Week_Start_Date]], "MMMM"))</f>
        <v>March</v>
      </c>
      <c r="E96" s="5" t="str">
        <f>TEXT(Table2[[#This Row],[Week_Start_Date]], "YYYY")</f>
        <v>2025</v>
      </c>
      <c r="F96" s="2" t="s">
        <v>30</v>
      </c>
      <c r="G96" s="2">
        <v>490</v>
      </c>
      <c r="H96" s="2">
        <v>29</v>
      </c>
      <c r="I96" s="2">
        <v>364810</v>
      </c>
      <c r="J96" s="2">
        <v>1.53</v>
      </c>
      <c r="K96" s="2">
        <v>49077</v>
      </c>
      <c r="L96" s="6">
        <f t="shared" si="1"/>
        <v>0.16572027392586453</v>
      </c>
      <c r="M96" s="6">
        <f>Table2[[#This Row],[New_Followers]]/Table2[[#This Row],[Ad_Spend]]</f>
        <v>9.9843103694194843E-3</v>
      </c>
      <c r="N96" s="33">
        <f>Table2[[#This Row],[Engagement_Rate]]/Table2[[#This Row],[Ad_Spend]]</f>
        <v>3.1175499724922059E-5</v>
      </c>
    </row>
    <row r="97" spans="2:14" ht="15.75" customHeight="1" x14ac:dyDescent="0.25">
      <c r="B97" s="2" t="s">
        <v>564</v>
      </c>
      <c r="C97" s="5">
        <v>44</v>
      </c>
      <c r="D97" s="2" t="str">
        <f>PROPER(TEXT(Table2[[#This Row],[Week_Start_Date]], "MMMM"))</f>
        <v>March</v>
      </c>
      <c r="E97" s="5" t="str">
        <f>TEXT(Table2[[#This Row],[Week_Start_Date]], "YYYY")</f>
        <v>2025</v>
      </c>
      <c r="F97" s="2" t="s">
        <v>30</v>
      </c>
      <c r="G97" s="2">
        <v>1033</v>
      </c>
      <c r="H97" s="2">
        <v>392</v>
      </c>
      <c r="I97" s="2">
        <v>282780</v>
      </c>
      <c r="J97" s="2">
        <v>6.27</v>
      </c>
      <c r="K97" s="2">
        <v>23140</v>
      </c>
      <c r="L97" s="6">
        <f t="shared" si="1"/>
        <v>0.12636715002329982</v>
      </c>
      <c r="M97" s="6">
        <f>Table2[[#This Row],[New_Followers]]/Table2[[#This Row],[Ad_Spend]]</f>
        <v>4.4641313742437336E-2</v>
      </c>
      <c r="N97" s="33">
        <f>Table2[[#This Row],[Engagement_Rate]]/Table2[[#This Row],[Ad_Spend]]</f>
        <v>2.7095937770095073E-4</v>
      </c>
    </row>
    <row r="98" spans="2:14" ht="15.75" customHeight="1" x14ac:dyDescent="0.25">
      <c r="B98" s="2" t="s">
        <v>388</v>
      </c>
      <c r="C98" s="5">
        <v>45</v>
      </c>
      <c r="D98" s="2" t="str">
        <f>PROPER(TEXT(Table2[[#This Row],[Week_Start_Date]], "MMMM"))</f>
        <v>April</v>
      </c>
      <c r="E98" s="5" t="str">
        <f>TEXT(Table2[[#This Row],[Week_Start_Date]], "YYYY")</f>
        <v>2025</v>
      </c>
      <c r="F98" s="2" t="s">
        <v>30</v>
      </c>
      <c r="G98" s="2">
        <v>559</v>
      </c>
      <c r="H98" s="2">
        <v>392</v>
      </c>
      <c r="I98" s="2">
        <v>78789</v>
      </c>
      <c r="J98" s="2">
        <v>3.19</v>
      </c>
      <c r="K98" s="2">
        <v>2436</v>
      </c>
      <c r="L98" s="6">
        <f t="shared" si="1"/>
        <v>0.22667798288422092</v>
      </c>
      <c r="M98" s="6">
        <f>Table2[[#This Row],[New_Followers]]/Table2[[#This Row],[Ad_Spend]]</f>
        <v>0.22947454844006568</v>
      </c>
      <c r="N98" s="33">
        <f>Table2[[#This Row],[Engagement_Rate]]/Table2[[#This Row],[Ad_Spend]]</f>
        <v>1.3095238095238095E-3</v>
      </c>
    </row>
    <row r="99" spans="2:14" ht="15.75" customHeight="1" x14ac:dyDescent="0.25">
      <c r="B99" s="2" t="s">
        <v>565</v>
      </c>
      <c r="C99" s="5">
        <v>46</v>
      </c>
      <c r="D99" s="2" t="str">
        <f>PROPER(TEXT(Table2[[#This Row],[Week_Start_Date]], "MMMM"))</f>
        <v>April</v>
      </c>
      <c r="E99" s="5" t="str">
        <f>TEXT(Table2[[#This Row],[Week_Start_Date]], "YYYY")</f>
        <v>2025</v>
      </c>
      <c r="F99" s="2" t="s">
        <v>30</v>
      </c>
      <c r="G99" s="2">
        <v>198</v>
      </c>
      <c r="H99" s="2">
        <v>358</v>
      </c>
      <c r="I99" s="2">
        <v>66682</v>
      </c>
      <c r="J99" s="2">
        <v>6.73</v>
      </c>
      <c r="K99" s="2">
        <v>2293</v>
      </c>
      <c r="L99" s="6">
        <f t="shared" si="1"/>
        <v>0.21195852212872357</v>
      </c>
      <c r="M99" s="6">
        <f>Table2[[#This Row],[New_Followers]]/Table2[[#This Row],[Ad_Spend]]</f>
        <v>8.6349760139555171E-2</v>
      </c>
      <c r="N99" s="33">
        <f>Table2[[#This Row],[Engagement_Rate]]/Table2[[#This Row],[Ad_Spend]]</f>
        <v>2.9350196249454865E-3</v>
      </c>
    </row>
    <row r="100" spans="2:14" ht="15.75" customHeight="1" x14ac:dyDescent="0.25">
      <c r="B100" s="2" t="s">
        <v>566</v>
      </c>
      <c r="C100" s="5">
        <v>47</v>
      </c>
      <c r="D100" s="2" t="str">
        <f>PROPER(TEXT(Table2[[#This Row],[Week_Start_Date]], "MMMM"))</f>
        <v>April</v>
      </c>
      <c r="E100" s="5" t="str">
        <f>TEXT(Table2[[#This Row],[Week_Start_Date]], "YYYY")</f>
        <v>2025</v>
      </c>
      <c r="F100" s="2" t="s">
        <v>30</v>
      </c>
      <c r="G100" s="2">
        <v>961</v>
      </c>
      <c r="H100" s="2">
        <v>358</v>
      </c>
      <c r="I100" s="2">
        <v>62942</v>
      </c>
      <c r="J100" s="2">
        <v>6.8</v>
      </c>
      <c r="K100" s="2">
        <v>18693</v>
      </c>
      <c r="L100" s="6">
        <f t="shared" si="1"/>
        <v>-0.2399448126930806</v>
      </c>
      <c r="M100" s="6">
        <f>Table2[[#This Row],[New_Followers]]/Table2[[#This Row],[Ad_Spend]]</f>
        <v>5.140961857379768E-2</v>
      </c>
      <c r="N100" s="33">
        <f>Table2[[#This Row],[Engagement_Rate]]/Table2[[#This Row],[Ad_Spend]]</f>
        <v>3.637725351735944E-4</v>
      </c>
    </row>
    <row r="101" spans="2:14" ht="15.75" customHeight="1" x14ac:dyDescent="0.25">
      <c r="B101" s="2" t="s">
        <v>340</v>
      </c>
      <c r="C101" s="5">
        <v>48</v>
      </c>
      <c r="D101" s="2" t="str">
        <f>PROPER(TEXT(Table2[[#This Row],[Week_Start_Date]], "MMMM"))</f>
        <v>April</v>
      </c>
      <c r="E101" s="5" t="str">
        <f>TEXT(Table2[[#This Row],[Week_Start_Date]], "YYYY")</f>
        <v>2025</v>
      </c>
      <c r="F101" s="2" t="s">
        <v>30</v>
      </c>
      <c r="G101" s="2">
        <v>1693</v>
      </c>
      <c r="H101" s="2">
        <v>154</v>
      </c>
      <c r="I101" s="2">
        <v>445944</v>
      </c>
      <c r="J101" s="2">
        <v>5.69</v>
      </c>
      <c r="K101" s="2">
        <v>14216</v>
      </c>
      <c r="L101" s="6">
        <f t="shared" si="1"/>
        <v>0.95802484827301337</v>
      </c>
      <c r="M101" s="6">
        <f>Table2[[#This Row],[New_Followers]]/Table2[[#This Row],[Ad_Spend]]</f>
        <v>0.11909116488463703</v>
      </c>
      <c r="N101" s="33">
        <f>Table2[[#This Row],[Engagement_Rate]]/Table2[[#This Row],[Ad_Spend]]</f>
        <v>4.0025323579065842E-4</v>
      </c>
    </row>
    <row r="102" spans="2:14" ht="15.75" customHeight="1" x14ac:dyDescent="0.25">
      <c r="B102" s="2" t="s">
        <v>66</v>
      </c>
      <c r="C102" s="5">
        <v>49</v>
      </c>
      <c r="D102" s="2" t="str">
        <f>PROPER(TEXT(Table2[[#This Row],[Week_Start_Date]], "MMMM"))</f>
        <v>May</v>
      </c>
      <c r="E102" s="5" t="str">
        <f>TEXT(Table2[[#This Row],[Week_Start_Date]], "YYYY")</f>
        <v>2025</v>
      </c>
      <c r="F102" s="2" t="s">
        <v>30</v>
      </c>
      <c r="G102" s="2">
        <v>1957</v>
      </c>
      <c r="H102" s="2">
        <v>76</v>
      </c>
      <c r="I102" s="2">
        <v>447902</v>
      </c>
      <c r="J102" s="2">
        <v>6.09</v>
      </c>
      <c r="K102" s="2">
        <v>33381</v>
      </c>
      <c r="L102" s="6">
        <f t="shared" si="1"/>
        <v>0.34511059684624079</v>
      </c>
      <c r="M102" s="6">
        <f>Table2[[#This Row],[New_Followers]]/Table2[[#This Row],[Ad_Spend]]</f>
        <v>5.862616458464396E-2</v>
      </c>
      <c r="N102" s="33">
        <f>Table2[[#This Row],[Engagement_Rate]]/Table2[[#This Row],[Ad_Spend]]</f>
        <v>1.8243911206974027E-4</v>
      </c>
    </row>
    <row r="103" spans="2:14" ht="15.75" customHeight="1" x14ac:dyDescent="0.25">
      <c r="B103" s="2" t="s">
        <v>26</v>
      </c>
      <c r="C103" s="5">
        <v>50</v>
      </c>
      <c r="D103" s="2" t="str">
        <f>PROPER(TEXT(Table2[[#This Row],[Week_Start_Date]], "MMMM"))</f>
        <v>May</v>
      </c>
      <c r="E103" s="5" t="str">
        <f>TEXT(Table2[[#This Row],[Week_Start_Date]], "YYYY")</f>
        <v>2025</v>
      </c>
      <c r="F103" s="2" t="s">
        <v>30</v>
      </c>
      <c r="G103" s="2">
        <v>1765</v>
      </c>
      <c r="H103" s="2">
        <v>109</v>
      </c>
      <c r="I103" s="2">
        <v>468301</v>
      </c>
      <c r="J103" s="2">
        <v>1.82</v>
      </c>
      <c r="K103" s="2">
        <v>20042</v>
      </c>
      <c r="L103" s="6">
        <f t="shared" si="1"/>
        <v>0.41995793722733987</v>
      </c>
      <c r="M103" s="6">
        <f>Table2[[#This Row],[New_Followers]]/Table2[[#This Row],[Ad_Spend]]</f>
        <v>8.8065063366929444E-2</v>
      </c>
      <c r="N103" s="33">
        <f>Table2[[#This Row],[Engagement_Rate]]/Table2[[#This Row],[Ad_Spend]]</f>
        <v>9.080930046901507E-5</v>
      </c>
    </row>
    <row r="104" spans="2:14" ht="15.75" customHeight="1" x14ac:dyDescent="0.25">
      <c r="B104" s="2" t="s">
        <v>208</v>
      </c>
      <c r="C104" s="5">
        <v>1</v>
      </c>
      <c r="D104" s="2" t="str">
        <f>PROPER(TEXT(Table2[[#This Row],[Week_Start_Date]], "MMMM"))</f>
        <v>June</v>
      </c>
      <c r="E104" s="5" t="str">
        <f>TEXT(Table2[[#This Row],[Week_Start_Date]], "YYYY")</f>
        <v>2024</v>
      </c>
      <c r="F104" s="2" t="s">
        <v>14</v>
      </c>
      <c r="G104" s="2">
        <v>584</v>
      </c>
      <c r="H104" s="2">
        <v>169</v>
      </c>
      <c r="I104" s="2">
        <v>146834</v>
      </c>
      <c r="J104" s="2">
        <v>8.31</v>
      </c>
      <c r="K104" s="2">
        <v>26752</v>
      </c>
      <c r="L104" s="6">
        <f t="shared" si="1"/>
        <v>0.35361871958419905</v>
      </c>
      <c r="M104" s="6">
        <f>Table2[[#This Row],[New_Followers]]/Table2[[#This Row],[Ad_Spend]]</f>
        <v>2.1830143540669856E-2</v>
      </c>
      <c r="N104" s="33">
        <f>Table2[[#This Row],[Engagement_Rate]]/Table2[[#This Row],[Ad_Spend]]</f>
        <v>3.1063098086124406E-4</v>
      </c>
    </row>
    <row r="105" spans="2:14" ht="15.75" customHeight="1" x14ac:dyDescent="0.25">
      <c r="B105" s="2" t="s">
        <v>130</v>
      </c>
      <c r="C105" s="5">
        <v>2</v>
      </c>
      <c r="D105" s="2" t="str">
        <f>PROPER(TEXT(Table2[[#This Row],[Week_Start_Date]], "MMMM"))</f>
        <v>June</v>
      </c>
      <c r="E105" s="5" t="str">
        <f>TEXT(Table2[[#This Row],[Week_Start_Date]], "YYYY")</f>
        <v>2024</v>
      </c>
      <c r="F105" s="2" t="s">
        <v>14</v>
      </c>
      <c r="G105" s="2">
        <v>436</v>
      </c>
      <c r="H105" s="2">
        <v>250</v>
      </c>
      <c r="I105" s="2">
        <v>254347</v>
      </c>
      <c r="J105" s="2">
        <v>4.01</v>
      </c>
      <c r="K105" s="2">
        <v>8912</v>
      </c>
      <c r="L105" s="6">
        <f t="shared" si="1"/>
        <v>0.28263208793603661</v>
      </c>
      <c r="M105" s="6">
        <f>Table2[[#This Row],[New_Followers]]/Table2[[#This Row],[Ad_Spend]]</f>
        <v>4.8922800718132854E-2</v>
      </c>
      <c r="N105" s="33">
        <f>Table2[[#This Row],[Engagement_Rate]]/Table2[[#This Row],[Ad_Spend]]</f>
        <v>4.4995511669658885E-4</v>
      </c>
    </row>
    <row r="106" spans="2:14" ht="15.75" customHeight="1" x14ac:dyDescent="0.25">
      <c r="B106" s="2" t="s">
        <v>142</v>
      </c>
      <c r="C106" s="5">
        <v>3</v>
      </c>
      <c r="D106" s="2" t="str">
        <f>PROPER(TEXT(Table2[[#This Row],[Week_Start_Date]], "MMMM"))</f>
        <v>June</v>
      </c>
      <c r="E106" s="5" t="str">
        <f>TEXT(Table2[[#This Row],[Week_Start_Date]], "YYYY")</f>
        <v>2024</v>
      </c>
      <c r="F106" s="2" t="s">
        <v>14</v>
      </c>
      <c r="G106" s="2">
        <v>1335</v>
      </c>
      <c r="H106" s="2">
        <v>40</v>
      </c>
      <c r="I106" s="2">
        <v>122732</v>
      </c>
      <c r="J106" s="2">
        <v>8.19</v>
      </c>
      <c r="K106" s="2">
        <v>22482</v>
      </c>
      <c r="L106" s="6">
        <f t="shared" si="1"/>
        <v>7.3128442639386351E-2</v>
      </c>
      <c r="M106" s="6">
        <f>Table2[[#This Row],[New_Followers]]/Table2[[#This Row],[Ad_Spend]]</f>
        <v>5.9380838003736322E-2</v>
      </c>
      <c r="N106" s="33">
        <f>Table2[[#This Row],[Engagement_Rate]]/Table2[[#This Row],[Ad_Spend]]</f>
        <v>3.6429143314651717E-4</v>
      </c>
    </row>
    <row r="107" spans="2:14" ht="15.75" customHeight="1" x14ac:dyDescent="0.25">
      <c r="B107" s="2" t="s">
        <v>43</v>
      </c>
      <c r="C107" s="5">
        <v>4</v>
      </c>
      <c r="D107" s="2" t="str">
        <f>PROPER(TEXT(Table2[[#This Row],[Week_Start_Date]], "MMMM"))</f>
        <v>June</v>
      </c>
      <c r="E107" s="5" t="str">
        <f>TEXT(Table2[[#This Row],[Week_Start_Date]], "YYYY")</f>
        <v>2024</v>
      </c>
      <c r="F107" s="2" t="s">
        <v>14</v>
      </c>
      <c r="G107" s="2">
        <v>1238</v>
      </c>
      <c r="H107" s="2">
        <v>403</v>
      </c>
      <c r="I107" s="2">
        <v>298421</v>
      </c>
      <c r="J107" s="2">
        <v>3.5</v>
      </c>
      <c r="K107" s="2">
        <v>31280</v>
      </c>
      <c r="L107" s="6">
        <f t="shared" si="1"/>
        <v>1.0551445425805821</v>
      </c>
      <c r="M107" s="6">
        <f>Table2[[#This Row],[New_Followers]]/Table2[[#This Row],[Ad_Spend]]</f>
        <v>3.9578005115089514E-2</v>
      </c>
      <c r="N107" s="33">
        <f>Table2[[#This Row],[Engagement_Rate]]/Table2[[#This Row],[Ad_Spend]]</f>
        <v>1.1189258312020461E-4</v>
      </c>
    </row>
    <row r="108" spans="2:14" ht="15.75" customHeight="1" x14ac:dyDescent="0.25">
      <c r="B108" s="2" t="s">
        <v>431</v>
      </c>
      <c r="C108" s="5">
        <v>5</v>
      </c>
      <c r="D108" s="2" t="str">
        <f>PROPER(TEXT(Table2[[#This Row],[Week_Start_Date]], "MMMM"))</f>
        <v>July</v>
      </c>
      <c r="E108" s="5" t="str">
        <f>TEXT(Table2[[#This Row],[Week_Start_Date]], "YYYY")</f>
        <v>2024</v>
      </c>
      <c r="F108" s="2" t="s">
        <v>14</v>
      </c>
      <c r="G108" s="2">
        <v>1420</v>
      </c>
      <c r="H108" s="2">
        <v>63</v>
      </c>
      <c r="I108" s="2">
        <v>315305</v>
      </c>
      <c r="J108" s="2">
        <v>6.19</v>
      </c>
      <c r="K108" s="2">
        <v>5914</v>
      </c>
      <c r="L108" s="6">
        <f t="shared" si="1"/>
        <v>0.27980604582117208</v>
      </c>
      <c r="M108" s="6">
        <f>Table2[[#This Row],[New_Followers]]/Table2[[#This Row],[Ad_Spend]]</f>
        <v>0.24010821778829894</v>
      </c>
      <c r="N108" s="33">
        <f>Table2[[#This Row],[Engagement_Rate]]/Table2[[#This Row],[Ad_Spend]]</f>
        <v>1.046668921203923E-3</v>
      </c>
    </row>
    <row r="109" spans="2:14" ht="15.75" customHeight="1" x14ac:dyDescent="0.25">
      <c r="B109" s="2" t="s">
        <v>549</v>
      </c>
      <c r="C109" s="5">
        <v>6</v>
      </c>
      <c r="D109" s="2" t="str">
        <f>PROPER(TEXT(Table2[[#This Row],[Week_Start_Date]], "MMMM"))</f>
        <v>July</v>
      </c>
      <c r="E109" s="5" t="str">
        <f>TEXT(Table2[[#This Row],[Week_Start_Date]], "YYYY")</f>
        <v>2024</v>
      </c>
      <c r="F109" s="2" t="s">
        <v>14</v>
      </c>
      <c r="G109" s="2">
        <v>987</v>
      </c>
      <c r="H109" s="2">
        <v>440</v>
      </c>
      <c r="I109" s="2">
        <v>389810</v>
      </c>
      <c r="J109" s="2">
        <v>4.66</v>
      </c>
      <c r="K109" s="2">
        <v>2932</v>
      </c>
      <c r="L109" s="6">
        <f t="shared" si="1"/>
        <v>0.4303769366169265</v>
      </c>
      <c r="M109" s="6">
        <f>Table2[[#This Row],[New_Followers]]/Table2[[#This Row],[Ad_Spend]]</f>
        <v>0.33663028649386084</v>
      </c>
      <c r="N109" s="33">
        <f>Table2[[#This Row],[Engagement_Rate]]/Table2[[#This Row],[Ad_Spend]]</f>
        <v>1.5893587994542974E-3</v>
      </c>
    </row>
    <row r="110" spans="2:14" ht="15.75" customHeight="1" x14ac:dyDescent="0.25">
      <c r="B110" s="2" t="s">
        <v>291</v>
      </c>
      <c r="C110" s="5">
        <v>7</v>
      </c>
      <c r="D110" s="2" t="str">
        <f>PROPER(TEXT(Table2[[#This Row],[Week_Start_Date]], "MMMM"))</f>
        <v>July</v>
      </c>
      <c r="E110" s="5" t="str">
        <f>TEXT(Table2[[#This Row],[Week_Start_Date]], "YYYY")</f>
        <v>2024</v>
      </c>
      <c r="F110" s="2" t="s">
        <v>14</v>
      </c>
      <c r="G110" s="2">
        <v>704</v>
      </c>
      <c r="H110" s="2">
        <v>275</v>
      </c>
      <c r="I110" s="2">
        <v>226002</v>
      </c>
      <c r="J110" s="2">
        <v>8.56</v>
      </c>
      <c r="K110" s="2">
        <v>32393</v>
      </c>
      <c r="L110" s="6">
        <f t="shared" si="1"/>
        <v>0.140324773607655</v>
      </c>
      <c r="M110" s="6">
        <f>Table2[[#This Row],[New_Followers]]/Table2[[#This Row],[Ad_Spend]]</f>
        <v>2.1733090482511652E-2</v>
      </c>
      <c r="N110" s="33">
        <f>Table2[[#This Row],[Engagement_Rate]]/Table2[[#This Row],[Ad_Spend]]</f>
        <v>2.6425462291235761E-4</v>
      </c>
    </row>
    <row r="111" spans="2:14" ht="15.75" customHeight="1" x14ac:dyDescent="0.25">
      <c r="B111" s="2" t="s">
        <v>550</v>
      </c>
      <c r="C111" s="5">
        <v>8</v>
      </c>
      <c r="D111" s="2" t="str">
        <f>PROPER(TEXT(Table2[[#This Row],[Week_Start_Date]], "MMMM"))</f>
        <v>July</v>
      </c>
      <c r="E111" s="5" t="str">
        <f>TEXT(Table2[[#This Row],[Week_Start_Date]], "YYYY")</f>
        <v>2024</v>
      </c>
      <c r="F111" s="2" t="s">
        <v>14</v>
      </c>
      <c r="G111" s="2">
        <v>1701</v>
      </c>
      <c r="H111" s="2">
        <v>385</v>
      </c>
      <c r="I111" s="2">
        <v>198278</v>
      </c>
      <c r="J111" s="2">
        <v>5.34</v>
      </c>
      <c r="K111" s="2">
        <v>32763</v>
      </c>
      <c r="L111" s="6">
        <f t="shared" si="1"/>
        <v>0.18982132901478749</v>
      </c>
      <c r="M111" s="6">
        <f>Table2[[#This Row],[New_Followers]]/Table2[[#This Row],[Ad_Spend]]</f>
        <v>5.1918322497939748E-2</v>
      </c>
      <c r="N111" s="33">
        <f>Table2[[#This Row],[Engagement_Rate]]/Table2[[#This Row],[Ad_Spend]]</f>
        <v>1.6298873729511949E-4</v>
      </c>
    </row>
    <row r="112" spans="2:14" ht="15.75" customHeight="1" x14ac:dyDescent="0.25">
      <c r="B112" s="2" t="s">
        <v>244</v>
      </c>
      <c r="C112" s="5">
        <v>9</v>
      </c>
      <c r="D112" s="2" t="str">
        <f>PROPER(TEXT(Table2[[#This Row],[Week_Start_Date]], "MMMM"))</f>
        <v>July</v>
      </c>
      <c r="E112" s="5" t="str">
        <f>TEXT(Table2[[#This Row],[Week_Start_Date]], "YYYY")</f>
        <v>2024</v>
      </c>
      <c r="F112" s="2" t="s">
        <v>14</v>
      </c>
      <c r="G112" s="2">
        <v>1756</v>
      </c>
      <c r="H112" s="2">
        <v>261</v>
      </c>
      <c r="I112" s="2">
        <v>287574</v>
      </c>
      <c r="J112" s="2">
        <v>4.3600000000000003</v>
      </c>
      <c r="K112" s="2">
        <v>39272</v>
      </c>
      <c r="L112" s="6">
        <f t="shared" si="1"/>
        <v>0.66371458255580551</v>
      </c>
      <c r="M112" s="6">
        <f>Table2[[#This Row],[New_Followers]]/Table2[[#This Row],[Ad_Spend]]</f>
        <v>4.4713790996129557E-2</v>
      </c>
      <c r="N112" s="33">
        <f>Table2[[#This Row],[Engagement_Rate]]/Table2[[#This Row],[Ad_Spend]]</f>
        <v>1.1102057445508251E-4</v>
      </c>
    </row>
    <row r="113" spans="2:14" ht="15.75" customHeight="1" x14ac:dyDescent="0.25">
      <c r="B113" s="2" t="s">
        <v>477</v>
      </c>
      <c r="C113" s="5">
        <v>10</v>
      </c>
      <c r="D113" s="2" t="str">
        <f>PROPER(TEXT(Table2[[#This Row],[Week_Start_Date]], "MMMM"))</f>
        <v>August</v>
      </c>
      <c r="E113" s="5" t="str">
        <f>TEXT(Table2[[#This Row],[Week_Start_Date]], "YYYY")</f>
        <v>2024</v>
      </c>
      <c r="F113" s="2" t="s">
        <v>14</v>
      </c>
      <c r="G113" s="2">
        <v>826</v>
      </c>
      <c r="H113" s="2">
        <v>498</v>
      </c>
      <c r="I113" s="2">
        <v>449994</v>
      </c>
      <c r="J113" s="2">
        <v>9.43</v>
      </c>
      <c r="K113" s="2">
        <v>12384</v>
      </c>
      <c r="L113" s="6">
        <f t="shared" si="1"/>
        <v>0.51986619096302167</v>
      </c>
      <c r="M113" s="6">
        <f>Table2[[#This Row],[New_Followers]]/Table2[[#This Row],[Ad_Spend]]</f>
        <v>6.6698966408268737E-2</v>
      </c>
      <c r="N113" s="33">
        <f>Table2[[#This Row],[Engagement_Rate]]/Table2[[#This Row],[Ad_Spend]]</f>
        <v>7.6146640826873385E-4</v>
      </c>
    </row>
    <row r="114" spans="2:14" ht="15.75" customHeight="1" x14ac:dyDescent="0.25">
      <c r="B114" s="2" t="s">
        <v>31</v>
      </c>
      <c r="C114" s="5">
        <v>11</v>
      </c>
      <c r="D114" s="2" t="str">
        <f>PROPER(TEXT(Table2[[#This Row],[Week_Start_Date]], "MMMM"))</f>
        <v>August</v>
      </c>
      <c r="E114" s="5" t="str">
        <f>TEXT(Table2[[#This Row],[Week_Start_Date]], "YYYY")</f>
        <v>2024</v>
      </c>
      <c r="F114" s="2" t="s">
        <v>14</v>
      </c>
      <c r="G114" s="2">
        <v>485</v>
      </c>
      <c r="H114" s="2">
        <v>448</v>
      </c>
      <c r="I114" s="2">
        <v>434883</v>
      </c>
      <c r="J114" s="2">
        <v>8.5500000000000007</v>
      </c>
      <c r="K114" s="2">
        <v>33258</v>
      </c>
      <c r="L114" s="6">
        <f t="shared" si="1"/>
        <v>7.2889860753698937E-2</v>
      </c>
      <c r="M114" s="6">
        <f>Table2[[#This Row],[New_Followers]]/Table2[[#This Row],[Ad_Spend]]</f>
        <v>1.4582957483913644E-2</v>
      </c>
      <c r="N114" s="33">
        <f>Table2[[#This Row],[Engagement_Rate]]/Table2[[#This Row],[Ad_Spend]]</f>
        <v>2.570810030669313E-4</v>
      </c>
    </row>
    <row r="115" spans="2:14" ht="15.75" customHeight="1" x14ac:dyDescent="0.25">
      <c r="B115" s="2" t="s">
        <v>68</v>
      </c>
      <c r="C115" s="5">
        <v>12</v>
      </c>
      <c r="D115" s="2" t="str">
        <f>PROPER(TEXT(Table2[[#This Row],[Week_Start_Date]], "MMMM"))</f>
        <v>August</v>
      </c>
      <c r="E115" s="5" t="str">
        <f>TEXT(Table2[[#This Row],[Week_Start_Date]], "YYYY")</f>
        <v>2024</v>
      </c>
      <c r="F115" s="2" t="s">
        <v>14</v>
      </c>
      <c r="G115" s="2">
        <v>1751</v>
      </c>
      <c r="H115" s="2">
        <v>86</v>
      </c>
      <c r="I115" s="2">
        <v>188655</v>
      </c>
      <c r="J115" s="2">
        <v>7.24</v>
      </c>
      <c r="K115" s="2">
        <v>22206</v>
      </c>
      <c r="L115" s="6">
        <f t="shared" si="1"/>
        <v>8.5080354946042956E-3</v>
      </c>
      <c r="M115" s="6">
        <f>Table2[[#This Row],[New_Followers]]/Table2[[#This Row],[Ad_Spend]]</f>
        <v>7.8852562370530482E-2</v>
      </c>
      <c r="N115" s="33">
        <f>Table2[[#This Row],[Engagement_Rate]]/Table2[[#This Row],[Ad_Spend]]</f>
        <v>3.2603800774565434E-4</v>
      </c>
    </row>
    <row r="116" spans="2:14" ht="15.75" customHeight="1" x14ac:dyDescent="0.25">
      <c r="B116" s="2" t="s">
        <v>64</v>
      </c>
      <c r="C116" s="5">
        <v>13</v>
      </c>
      <c r="D116" s="2" t="str">
        <f>PROPER(TEXT(Table2[[#This Row],[Week_Start_Date]], "MMMM"))</f>
        <v>August</v>
      </c>
      <c r="E116" s="5" t="str">
        <f>TEXT(Table2[[#This Row],[Week_Start_Date]], "YYYY")</f>
        <v>2024</v>
      </c>
      <c r="F116" s="2" t="s">
        <v>14</v>
      </c>
      <c r="G116" s="2">
        <v>1300</v>
      </c>
      <c r="H116" s="2">
        <v>71</v>
      </c>
      <c r="I116" s="2">
        <v>186454</v>
      </c>
      <c r="J116" s="2">
        <v>3.91</v>
      </c>
      <c r="K116" s="2">
        <v>9942</v>
      </c>
      <c r="L116" s="6">
        <f t="shared" si="1"/>
        <v>0.88256340939810773</v>
      </c>
      <c r="M116" s="6">
        <f>Table2[[#This Row],[New_Followers]]/Table2[[#This Row],[Ad_Spend]]</f>
        <v>0.1307583987125327</v>
      </c>
      <c r="N116" s="33">
        <f>Table2[[#This Row],[Engagement_Rate]]/Table2[[#This Row],[Ad_Spend]]</f>
        <v>3.9328102997384832E-4</v>
      </c>
    </row>
    <row r="117" spans="2:14" ht="15.75" customHeight="1" x14ac:dyDescent="0.25">
      <c r="B117" s="2" t="s">
        <v>173</v>
      </c>
      <c r="C117" s="5">
        <v>14</v>
      </c>
      <c r="D117" s="2" t="str">
        <f>PROPER(TEXT(Table2[[#This Row],[Week_Start_Date]], "MMMM"))</f>
        <v>September</v>
      </c>
      <c r="E117" s="5" t="str">
        <f>TEXT(Table2[[#This Row],[Week_Start_Date]], "YYYY")</f>
        <v>2024</v>
      </c>
      <c r="F117" s="2" t="s">
        <v>14</v>
      </c>
      <c r="G117" s="2">
        <v>557</v>
      </c>
      <c r="H117" s="2">
        <v>360</v>
      </c>
      <c r="I117" s="2">
        <v>318779</v>
      </c>
      <c r="J117" s="2">
        <v>8.02</v>
      </c>
      <c r="K117" s="2">
        <v>25797</v>
      </c>
      <c r="L117" s="6">
        <f t="shared" si="1"/>
        <v>0.65914381026955704</v>
      </c>
      <c r="M117" s="6">
        <f>Table2[[#This Row],[New_Followers]]/Table2[[#This Row],[Ad_Spend]]</f>
        <v>2.1591657944722255E-2</v>
      </c>
      <c r="N117" s="33">
        <f>Table2[[#This Row],[Engagement_Rate]]/Table2[[#This Row],[Ad_Spend]]</f>
        <v>3.1088886304609059E-4</v>
      </c>
    </row>
    <row r="118" spans="2:14" ht="15.75" customHeight="1" x14ac:dyDescent="0.25">
      <c r="B118" s="2" t="s">
        <v>72</v>
      </c>
      <c r="C118" s="5">
        <v>15</v>
      </c>
      <c r="D118" s="2" t="str">
        <f>PROPER(TEXT(Table2[[#This Row],[Week_Start_Date]], "MMMM"))</f>
        <v>September</v>
      </c>
      <c r="E118" s="5" t="str">
        <f>TEXT(Table2[[#This Row],[Week_Start_Date]], "YYYY")</f>
        <v>2024</v>
      </c>
      <c r="F118" s="2" t="s">
        <v>14</v>
      </c>
      <c r="G118" s="2">
        <v>751</v>
      </c>
      <c r="H118" s="2">
        <v>491</v>
      </c>
      <c r="I118" s="2">
        <v>434047</v>
      </c>
      <c r="J118" s="2">
        <v>9.24</v>
      </c>
      <c r="K118" s="2">
        <v>15476</v>
      </c>
      <c r="L118" s="6">
        <f t="shared" si="1"/>
        <v>6.1798299135137513E-2</v>
      </c>
      <c r="M118" s="6">
        <f>Table2[[#This Row],[New_Followers]]/Table2[[#This Row],[Ad_Spend]]</f>
        <v>4.8526751098475061E-2</v>
      </c>
      <c r="N118" s="33">
        <f>Table2[[#This Row],[Engagement_Rate]]/Table2[[#This Row],[Ad_Spend]]</f>
        <v>5.970535021969501E-4</v>
      </c>
    </row>
    <row r="119" spans="2:14" ht="15.75" customHeight="1" x14ac:dyDescent="0.25">
      <c r="B119" s="2" t="s">
        <v>551</v>
      </c>
      <c r="C119" s="5">
        <v>16</v>
      </c>
      <c r="D119" s="2" t="str">
        <f>PROPER(TEXT(Table2[[#This Row],[Week_Start_Date]], "MMMM"))</f>
        <v>September</v>
      </c>
      <c r="E119" s="5" t="str">
        <f>TEXT(Table2[[#This Row],[Week_Start_Date]], "YYYY")</f>
        <v>2024</v>
      </c>
      <c r="F119" s="2" t="s">
        <v>14</v>
      </c>
      <c r="G119" s="2">
        <v>1472</v>
      </c>
      <c r="H119" s="2">
        <v>347</v>
      </c>
      <c r="I119" s="2">
        <v>392355</v>
      </c>
      <c r="J119" s="2">
        <v>8.59</v>
      </c>
      <c r="K119" s="2">
        <v>30270</v>
      </c>
      <c r="L119" s="6">
        <f t="shared" si="1"/>
        <v>5.990134708914012E-2</v>
      </c>
      <c r="M119" s="6">
        <f>Table2[[#This Row],[New_Followers]]/Table2[[#This Row],[Ad_Spend]]</f>
        <v>4.8629005616121573E-2</v>
      </c>
      <c r="N119" s="33">
        <f>Table2[[#This Row],[Engagement_Rate]]/Table2[[#This Row],[Ad_Spend]]</f>
        <v>2.8377931945820946E-4</v>
      </c>
    </row>
    <row r="120" spans="2:14" ht="15.75" customHeight="1" x14ac:dyDescent="0.25">
      <c r="B120" s="2" t="s">
        <v>552</v>
      </c>
      <c r="C120" s="5">
        <v>17</v>
      </c>
      <c r="D120" s="2" t="str">
        <f>PROPER(TEXT(Table2[[#This Row],[Week_Start_Date]], "MMMM"))</f>
        <v>September</v>
      </c>
      <c r="E120" s="5" t="str">
        <f>TEXT(Table2[[#This Row],[Week_Start_Date]], "YYYY")</f>
        <v>2024</v>
      </c>
      <c r="F120" s="2" t="s">
        <v>14</v>
      </c>
      <c r="G120" s="2">
        <v>1911</v>
      </c>
      <c r="H120" s="2">
        <v>231</v>
      </c>
      <c r="I120" s="2">
        <v>268516</v>
      </c>
      <c r="J120" s="2">
        <v>8.5500000000000007</v>
      </c>
      <c r="K120" s="2">
        <v>24018</v>
      </c>
      <c r="L120" s="6">
        <f t="shared" si="1"/>
        <v>0.2867301296020186</v>
      </c>
      <c r="M120" s="6">
        <f>Table2[[#This Row],[New_Followers]]/Table2[[#This Row],[Ad_Spend]]</f>
        <v>7.9565326005495873E-2</v>
      </c>
      <c r="N120" s="33">
        <f>Table2[[#This Row],[Engagement_Rate]]/Table2[[#This Row],[Ad_Spend]]</f>
        <v>3.559830127404447E-4</v>
      </c>
    </row>
    <row r="121" spans="2:14" ht="15.75" customHeight="1" x14ac:dyDescent="0.25">
      <c r="B121" s="2" t="s">
        <v>553</v>
      </c>
      <c r="C121" s="5">
        <v>18</v>
      </c>
      <c r="D121" s="2" t="str">
        <f>PROPER(TEXT(Table2[[#This Row],[Week_Start_Date]], "MMMM"))</f>
        <v>September</v>
      </c>
      <c r="E121" s="5" t="str">
        <f>TEXT(Table2[[#This Row],[Week_Start_Date]], "YYYY")</f>
        <v>2024</v>
      </c>
      <c r="F121" s="2" t="s">
        <v>14</v>
      </c>
      <c r="G121" s="2">
        <v>752</v>
      </c>
      <c r="H121" s="2">
        <v>153</v>
      </c>
      <c r="I121" s="2">
        <v>64906</v>
      </c>
      <c r="J121" s="2">
        <v>2.09</v>
      </c>
      <c r="K121" s="2">
        <v>12148</v>
      </c>
      <c r="L121" s="6">
        <f t="shared" si="1"/>
        <v>0.62566104068286432</v>
      </c>
      <c r="M121" s="6">
        <f>Table2[[#This Row],[New_Followers]]/Table2[[#This Row],[Ad_Spend]]</f>
        <v>6.1903193941389531E-2</v>
      </c>
      <c r="N121" s="33">
        <f>Table2[[#This Row],[Engagement_Rate]]/Table2[[#This Row],[Ad_Spend]]</f>
        <v>1.7204478103391503E-4</v>
      </c>
    </row>
    <row r="122" spans="2:14" ht="15.75" customHeight="1" x14ac:dyDescent="0.25">
      <c r="B122" s="2" t="s">
        <v>554</v>
      </c>
      <c r="C122" s="5">
        <v>19</v>
      </c>
      <c r="D122" s="2" t="str">
        <f>PROPER(TEXT(Table2[[#This Row],[Week_Start_Date]], "MMMM"))</f>
        <v>October</v>
      </c>
      <c r="E122" s="5" t="str">
        <f>TEXT(Table2[[#This Row],[Week_Start_Date]], "YYYY")</f>
        <v>2024</v>
      </c>
      <c r="F122" s="2" t="s">
        <v>14</v>
      </c>
      <c r="G122" s="2">
        <v>437</v>
      </c>
      <c r="H122" s="2">
        <v>330</v>
      </c>
      <c r="I122" s="2">
        <v>476486</v>
      </c>
      <c r="J122" s="2">
        <v>4.97</v>
      </c>
      <c r="K122" s="2">
        <v>4509</v>
      </c>
      <c r="L122" s="6">
        <f t="shared" si="1"/>
        <v>0.92287307798970819</v>
      </c>
      <c r="M122" s="6">
        <f>Table2[[#This Row],[New_Followers]]/Table2[[#This Row],[Ad_Spend]]</f>
        <v>9.6917276557995119E-2</v>
      </c>
      <c r="N122" s="33">
        <f>Table2[[#This Row],[Engagement_Rate]]/Table2[[#This Row],[Ad_Spend]]</f>
        <v>1.1022399645154136E-3</v>
      </c>
    </row>
    <row r="123" spans="2:14" ht="15.75" customHeight="1" x14ac:dyDescent="0.25">
      <c r="B123" s="2" t="s">
        <v>555</v>
      </c>
      <c r="C123" s="5">
        <v>20</v>
      </c>
      <c r="D123" s="2" t="str">
        <f>PROPER(TEXT(Table2[[#This Row],[Week_Start_Date]], "MMMM"))</f>
        <v>October</v>
      </c>
      <c r="E123" s="5" t="str">
        <f>TEXT(Table2[[#This Row],[Week_Start_Date]], "YYYY")</f>
        <v>2024</v>
      </c>
      <c r="F123" s="2" t="s">
        <v>14</v>
      </c>
      <c r="G123" s="2">
        <v>201</v>
      </c>
      <c r="H123" s="2">
        <v>221</v>
      </c>
      <c r="I123" s="2">
        <v>309772</v>
      </c>
      <c r="J123" s="2">
        <v>5.9</v>
      </c>
      <c r="K123" s="2">
        <v>33174</v>
      </c>
      <c r="L123" s="6">
        <f t="shared" si="1"/>
        <v>2.2456063766826309E-2</v>
      </c>
      <c r="M123" s="6">
        <f>Table2[[#This Row],[New_Followers]]/Table2[[#This Row],[Ad_Spend]]</f>
        <v>6.0589618375836499E-3</v>
      </c>
      <c r="N123" s="33">
        <f>Table2[[#This Row],[Engagement_Rate]]/Table2[[#This Row],[Ad_Spend]]</f>
        <v>1.7785012359076386E-4</v>
      </c>
    </row>
    <row r="124" spans="2:14" ht="15.75" customHeight="1" x14ac:dyDescent="0.25">
      <c r="B124" s="2" t="s">
        <v>146</v>
      </c>
      <c r="C124" s="5">
        <v>21</v>
      </c>
      <c r="D124" s="2" t="str">
        <f>PROPER(TEXT(Table2[[#This Row],[Week_Start_Date]], "MMMM"))</f>
        <v>October</v>
      </c>
      <c r="E124" s="5" t="str">
        <f>TEXT(Table2[[#This Row],[Week_Start_Date]], "YYYY")</f>
        <v>2024</v>
      </c>
      <c r="F124" s="2" t="s">
        <v>14</v>
      </c>
      <c r="G124" s="2">
        <v>697</v>
      </c>
      <c r="H124" s="2">
        <v>61</v>
      </c>
      <c r="I124" s="2">
        <v>258287</v>
      </c>
      <c r="J124" s="2">
        <v>8.25</v>
      </c>
      <c r="K124" s="2">
        <v>21208</v>
      </c>
      <c r="L124" s="6">
        <f t="shared" si="1"/>
        <v>-6.4563614529395824E-3</v>
      </c>
      <c r="M124" s="6">
        <f>Table2[[#This Row],[New_Followers]]/Table2[[#This Row],[Ad_Spend]]</f>
        <v>3.286495662014334E-2</v>
      </c>
      <c r="N124" s="33">
        <f>Table2[[#This Row],[Engagement_Rate]]/Table2[[#This Row],[Ad_Spend]]</f>
        <v>3.8900414937759333E-4</v>
      </c>
    </row>
    <row r="125" spans="2:14" ht="15.75" customHeight="1" x14ac:dyDescent="0.25">
      <c r="B125" s="2" t="s">
        <v>179</v>
      </c>
      <c r="C125" s="5">
        <v>22</v>
      </c>
      <c r="D125" s="2" t="str">
        <f>PROPER(TEXT(Table2[[#This Row],[Week_Start_Date]], "MMMM"))</f>
        <v>October</v>
      </c>
      <c r="E125" s="5" t="str">
        <f>TEXT(Table2[[#This Row],[Week_Start_Date]], "YYYY")</f>
        <v>2024</v>
      </c>
      <c r="F125" s="2" t="s">
        <v>14</v>
      </c>
      <c r="G125" s="2">
        <v>191</v>
      </c>
      <c r="H125" s="2">
        <v>154</v>
      </c>
      <c r="I125" s="2">
        <v>240550</v>
      </c>
      <c r="J125" s="2">
        <v>5.22</v>
      </c>
      <c r="K125" s="2">
        <v>15827</v>
      </c>
      <c r="L125" s="6">
        <f t="shared" si="1"/>
        <v>0.24623771231227276</v>
      </c>
      <c r="M125" s="6">
        <f>Table2[[#This Row],[New_Followers]]/Table2[[#This Row],[Ad_Spend]]</f>
        <v>1.206798508877235E-2</v>
      </c>
      <c r="N125" s="33">
        <f>Table2[[#This Row],[Engagement_Rate]]/Table2[[#This Row],[Ad_Spend]]</f>
        <v>3.2981613698110823E-4</v>
      </c>
    </row>
    <row r="126" spans="2:14" ht="15.75" customHeight="1" x14ac:dyDescent="0.25">
      <c r="B126" s="2" t="s">
        <v>258</v>
      </c>
      <c r="C126" s="5">
        <v>23</v>
      </c>
      <c r="D126" s="2" t="str">
        <f>PROPER(TEXT(Table2[[#This Row],[Week_Start_Date]], "MMMM"))</f>
        <v>November</v>
      </c>
      <c r="E126" s="5" t="str">
        <f>TEXT(Table2[[#This Row],[Week_Start_Date]], "YYYY")</f>
        <v>2024</v>
      </c>
      <c r="F126" s="2" t="s">
        <v>14</v>
      </c>
      <c r="G126" s="2">
        <v>1821</v>
      </c>
      <c r="H126" s="2">
        <v>218</v>
      </c>
      <c r="I126" s="2">
        <v>439080</v>
      </c>
      <c r="J126" s="2">
        <v>5.68</v>
      </c>
      <c r="K126" s="2">
        <v>36095</v>
      </c>
      <c r="L126" s="6">
        <f t="shared" si="1"/>
        <v>1.5381417584701726E-2</v>
      </c>
      <c r="M126" s="6">
        <f>Table2[[#This Row],[New_Followers]]/Table2[[#This Row],[Ad_Spend]]</f>
        <v>5.0450200858844718E-2</v>
      </c>
      <c r="N126" s="33">
        <f>Table2[[#This Row],[Engagement_Rate]]/Table2[[#This Row],[Ad_Spend]]</f>
        <v>1.5736251558387589E-4</v>
      </c>
    </row>
    <row r="127" spans="2:14" ht="15.75" customHeight="1" x14ac:dyDescent="0.25">
      <c r="B127" s="2" t="s">
        <v>556</v>
      </c>
      <c r="C127" s="5">
        <v>24</v>
      </c>
      <c r="D127" s="2" t="str">
        <f>PROPER(TEXT(Table2[[#This Row],[Week_Start_Date]], "MMMM"))</f>
        <v>November</v>
      </c>
      <c r="E127" s="5" t="str">
        <f>TEXT(Table2[[#This Row],[Week_Start_Date]], "YYYY")</f>
        <v>2024</v>
      </c>
      <c r="F127" s="2" t="s">
        <v>14</v>
      </c>
      <c r="G127" s="2">
        <v>1487</v>
      </c>
      <c r="H127" s="2">
        <v>337</v>
      </c>
      <c r="I127" s="2">
        <v>87305</v>
      </c>
      <c r="J127" s="2">
        <v>2.46</v>
      </c>
      <c r="K127" s="2">
        <v>30428</v>
      </c>
      <c r="L127" s="6">
        <f t="shared" si="1"/>
        <v>0.36508153411678962</v>
      </c>
      <c r="M127" s="6">
        <f>Table2[[#This Row],[New_Followers]]/Table2[[#This Row],[Ad_Spend]]</f>
        <v>4.8869462337320889E-2</v>
      </c>
      <c r="N127" s="33">
        <f>Table2[[#This Row],[Engagement_Rate]]/Table2[[#This Row],[Ad_Spend]]</f>
        <v>8.0846588668331804E-5</v>
      </c>
    </row>
    <row r="128" spans="2:14" ht="15.75" customHeight="1" x14ac:dyDescent="0.25">
      <c r="B128" s="2" t="s">
        <v>57</v>
      </c>
      <c r="C128" s="5">
        <v>25</v>
      </c>
      <c r="D128" s="2" t="str">
        <f>PROPER(TEXT(Table2[[#This Row],[Week_Start_Date]], "MMMM"))</f>
        <v>November</v>
      </c>
      <c r="E128" s="5" t="str">
        <f>TEXT(Table2[[#This Row],[Week_Start_Date]], "YYYY")</f>
        <v>2024</v>
      </c>
      <c r="F128" s="2" t="s">
        <v>14</v>
      </c>
      <c r="G128" s="2">
        <v>628</v>
      </c>
      <c r="H128" s="2">
        <v>183</v>
      </c>
      <c r="I128" s="2">
        <v>487523</v>
      </c>
      <c r="J128" s="2">
        <v>7.32</v>
      </c>
      <c r="K128" s="2">
        <v>5391</v>
      </c>
      <c r="L128" s="6">
        <f t="shared" si="1"/>
        <v>1.3172212358971422</v>
      </c>
      <c r="M128" s="6">
        <f>Table2[[#This Row],[New_Followers]]/Table2[[#This Row],[Ad_Spend]]</f>
        <v>0.11649044704136524</v>
      </c>
      <c r="N128" s="33">
        <f>Table2[[#This Row],[Engagement_Rate]]/Table2[[#This Row],[Ad_Spend]]</f>
        <v>1.3578185865331107E-3</v>
      </c>
    </row>
    <row r="129" spans="2:14" ht="15.75" customHeight="1" x14ac:dyDescent="0.25">
      <c r="B129" s="2" t="s">
        <v>111</v>
      </c>
      <c r="C129" s="5">
        <v>26</v>
      </c>
      <c r="D129" s="2" t="str">
        <f>PROPER(TEXT(Table2[[#This Row],[Week_Start_Date]], "MMMM"))</f>
        <v>November</v>
      </c>
      <c r="E129" s="5" t="str">
        <f>TEXT(Table2[[#This Row],[Week_Start_Date]], "YYYY")</f>
        <v>2024</v>
      </c>
      <c r="F129" s="2" t="s">
        <v>14</v>
      </c>
      <c r="G129" s="2">
        <v>330</v>
      </c>
      <c r="H129" s="2">
        <v>232</v>
      </c>
      <c r="I129" s="2">
        <v>88455</v>
      </c>
      <c r="J129" s="2">
        <v>2.69</v>
      </c>
      <c r="K129" s="2">
        <v>39530</v>
      </c>
      <c r="L129" s="6">
        <f t="shared" si="1"/>
        <v>9.1277744844858608E-2</v>
      </c>
      <c r="M129" s="6">
        <f>Table2[[#This Row],[New_Followers]]/Table2[[#This Row],[Ad_Spend]]</f>
        <v>8.3480900581836583E-3</v>
      </c>
      <c r="N129" s="33">
        <f>Table2[[#This Row],[Engagement_Rate]]/Table2[[#This Row],[Ad_Spend]]</f>
        <v>6.8049582595497085E-5</v>
      </c>
    </row>
    <row r="130" spans="2:14" ht="15.75" customHeight="1" x14ac:dyDescent="0.25">
      <c r="B130" s="2" t="s">
        <v>557</v>
      </c>
      <c r="C130" s="5">
        <v>27</v>
      </c>
      <c r="D130" s="2" t="str">
        <f>PROPER(TEXT(Table2[[#This Row],[Week_Start_Date]], "MMMM"))</f>
        <v>December</v>
      </c>
      <c r="E130" s="5" t="str">
        <f>TEXT(Table2[[#This Row],[Week_Start_Date]], "YYYY")</f>
        <v>2024</v>
      </c>
      <c r="F130" s="2" t="s">
        <v>14</v>
      </c>
      <c r="G130" s="2">
        <v>1441</v>
      </c>
      <c r="H130" s="2">
        <v>268</v>
      </c>
      <c r="I130" s="2">
        <v>309904</v>
      </c>
      <c r="J130" s="2">
        <v>6.37</v>
      </c>
      <c r="K130" s="2">
        <v>3455</v>
      </c>
      <c r="L130" s="6">
        <f t="shared" si="1"/>
        <v>0.11079079758069074</v>
      </c>
      <c r="M130" s="6">
        <f>Table2[[#This Row],[New_Followers]]/Table2[[#This Row],[Ad_Spend]]</f>
        <v>0.4170767004341534</v>
      </c>
      <c r="N130" s="33">
        <f>Table2[[#This Row],[Engagement_Rate]]/Table2[[#This Row],[Ad_Spend]]</f>
        <v>1.8437047756874095E-3</v>
      </c>
    </row>
    <row r="131" spans="2:14" ht="15.75" customHeight="1" x14ac:dyDescent="0.25">
      <c r="B131" s="2" t="s">
        <v>197</v>
      </c>
      <c r="C131" s="5">
        <v>28</v>
      </c>
      <c r="D131" s="2" t="str">
        <f>PROPER(TEXT(Table2[[#This Row],[Week_Start_Date]], "MMMM"))</f>
        <v>December</v>
      </c>
      <c r="E131" s="5" t="str">
        <f>TEXT(Table2[[#This Row],[Week_Start_Date]], "YYYY")</f>
        <v>2024</v>
      </c>
      <c r="F131" s="2" t="s">
        <v>14</v>
      </c>
      <c r="G131" s="2">
        <v>1937</v>
      </c>
      <c r="H131" s="2">
        <v>210</v>
      </c>
      <c r="I131" s="2">
        <v>20607</v>
      </c>
      <c r="J131" s="2">
        <v>4.2</v>
      </c>
      <c r="K131" s="2">
        <v>20861</v>
      </c>
      <c r="L131" s="6">
        <f t="shared" si="1"/>
        <v>0.37850431101244258</v>
      </c>
      <c r="M131" s="6">
        <f>Table2[[#This Row],[New_Followers]]/Table2[[#This Row],[Ad_Spend]]</f>
        <v>9.2852691625521303E-2</v>
      </c>
      <c r="N131" s="33">
        <f>Table2[[#This Row],[Engagement_Rate]]/Table2[[#This Row],[Ad_Spend]]</f>
        <v>2.0133263026700542E-4</v>
      </c>
    </row>
    <row r="132" spans="2:14" ht="15.75" customHeight="1" x14ac:dyDescent="0.25">
      <c r="B132" s="2" t="s">
        <v>95</v>
      </c>
      <c r="C132" s="5">
        <v>29</v>
      </c>
      <c r="D132" s="2" t="str">
        <f>PROPER(TEXT(Table2[[#This Row],[Week_Start_Date]], "MMMM"))</f>
        <v>December</v>
      </c>
      <c r="E132" s="5" t="str">
        <f>TEXT(Table2[[#This Row],[Week_Start_Date]], "YYYY")</f>
        <v>2024</v>
      </c>
      <c r="F132" s="2" t="s">
        <v>14</v>
      </c>
      <c r="G132" s="2">
        <v>1592</v>
      </c>
      <c r="H132" s="2">
        <v>233</v>
      </c>
      <c r="I132" s="2">
        <v>327183</v>
      </c>
      <c r="J132" s="2">
        <v>6.66</v>
      </c>
      <c r="K132" s="2">
        <v>13316</v>
      </c>
      <c r="L132" s="6">
        <f t="shared" si="1"/>
        <v>8.3806473528412688</v>
      </c>
      <c r="M132" s="6">
        <f>Table2[[#This Row],[New_Followers]]/Table2[[#This Row],[Ad_Spend]]</f>
        <v>0.11955542204866326</v>
      </c>
      <c r="N132" s="33">
        <f>Table2[[#This Row],[Engagement_Rate]]/Table2[[#This Row],[Ad_Spend]]</f>
        <v>5.0015019525383002E-4</v>
      </c>
    </row>
    <row r="133" spans="2:14" ht="15.75" customHeight="1" x14ac:dyDescent="0.25">
      <c r="B133" s="2" t="s">
        <v>15</v>
      </c>
      <c r="C133" s="5">
        <v>30</v>
      </c>
      <c r="D133" s="2" t="str">
        <f>PROPER(TEXT(Table2[[#This Row],[Week_Start_Date]], "MMMM"))</f>
        <v>December</v>
      </c>
      <c r="E133" s="5" t="str">
        <f>TEXT(Table2[[#This Row],[Week_Start_Date]], "YYYY")</f>
        <v>2024</v>
      </c>
      <c r="F133" s="2" t="s">
        <v>14</v>
      </c>
      <c r="G133" s="2">
        <v>1137</v>
      </c>
      <c r="H133" s="2">
        <v>226</v>
      </c>
      <c r="I133" s="2">
        <v>81119</v>
      </c>
      <c r="J133" s="2">
        <v>7.74</v>
      </c>
      <c r="K133" s="2">
        <v>35359</v>
      </c>
      <c r="L133" s="6">
        <f t="shared" si="1"/>
        <v>0.41536387893013998</v>
      </c>
      <c r="M133" s="6">
        <f>Table2[[#This Row],[New_Followers]]/Table2[[#This Row],[Ad_Spend]]</f>
        <v>3.2155886761503438E-2</v>
      </c>
      <c r="N133" s="33">
        <f>Table2[[#This Row],[Engagement_Rate]]/Table2[[#This Row],[Ad_Spend]]</f>
        <v>2.1889759325772787E-4</v>
      </c>
    </row>
    <row r="134" spans="2:14" ht="15.75" customHeight="1" x14ac:dyDescent="0.25">
      <c r="B134" s="2" t="s">
        <v>558</v>
      </c>
      <c r="C134" s="5">
        <v>31</v>
      </c>
      <c r="D134" s="2" t="str">
        <f>PROPER(TEXT(Table2[[#This Row],[Week_Start_Date]], "MMMM"))</f>
        <v>December</v>
      </c>
      <c r="E134" s="5" t="str">
        <f>TEXT(Table2[[#This Row],[Week_Start_Date]], "YYYY")</f>
        <v>2024</v>
      </c>
      <c r="F134" s="2" t="s">
        <v>14</v>
      </c>
      <c r="G134" s="2">
        <v>1786</v>
      </c>
      <c r="H134" s="2">
        <v>257</v>
      </c>
      <c r="I134" s="2">
        <v>274831</v>
      </c>
      <c r="J134" s="2">
        <v>4.68</v>
      </c>
      <c r="K134" s="2">
        <v>9118</v>
      </c>
      <c r="L134" s="6">
        <f t="shared" ref="L134:L197" si="2">((G133-H133)/I133)*100</f>
        <v>1.123041457611657</v>
      </c>
      <c r="M134" s="6">
        <f>Table2[[#This Row],[New_Followers]]/Table2[[#This Row],[Ad_Spend]]</f>
        <v>0.19587628865979381</v>
      </c>
      <c r="N134" s="33">
        <f>Table2[[#This Row],[Engagement_Rate]]/Table2[[#This Row],[Ad_Spend]]</f>
        <v>5.1327045404694004E-4</v>
      </c>
    </row>
    <row r="135" spans="2:14" ht="15.75" customHeight="1" x14ac:dyDescent="0.25">
      <c r="B135" s="2" t="s">
        <v>107</v>
      </c>
      <c r="C135" s="5">
        <v>32</v>
      </c>
      <c r="D135" s="2" t="str">
        <f>PROPER(TEXT(Table2[[#This Row],[Week_Start_Date]], "MMMM"))</f>
        <v>January</v>
      </c>
      <c r="E135" s="5" t="str">
        <f>TEXT(Table2[[#This Row],[Week_Start_Date]], "YYYY")</f>
        <v>2025</v>
      </c>
      <c r="F135" s="2" t="s">
        <v>14</v>
      </c>
      <c r="G135" s="2">
        <v>1633</v>
      </c>
      <c r="H135" s="2">
        <v>445</v>
      </c>
      <c r="I135" s="2">
        <v>371156</v>
      </c>
      <c r="J135" s="2">
        <v>2.2200000000000002</v>
      </c>
      <c r="K135" s="2">
        <v>2798</v>
      </c>
      <c r="L135" s="6">
        <f t="shared" si="2"/>
        <v>0.55634189738421069</v>
      </c>
      <c r="M135" s="6">
        <f>Table2[[#This Row],[New_Followers]]/Table2[[#This Row],[Ad_Spend]]</f>
        <v>0.58363116511794144</v>
      </c>
      <c r="N135" s="33">
        <f>Table2[[#This Row],[Engagement_Rate]]/Table2[[#This Row],[Ad_Spend]]</f>
        <v>7.9342387419585429E-4</v>
      </c>
    </row>
    <row r="136" spans="2:14" ht="15.75" customHeight="1" x14ac:dyDescent="0.25">
      <c r="B136" s="2" t="s">
        <v>559</v>
      </c>
      <c r="C136" s="5">
        <v>33</v>
      </c>
      <c r="D136" s="2" t="str">
        <f>PROPER(TEXT(Table2[[#This Row],[Week_Start_Date]], "MMMM"))</f>
        <v>January</v>
      </c>
      <c r="E136" s="5" t="str">
        <f>TEXT(Table2[[#This Row],[Week_Start_Date]], "YYYY")</f>
        <v>2025</v>
      </c>
      <c r="F136" s="2" t="s">
        <v>14</v>
      </c>
      <c r="G136" s="2">
        <v>118</v>
      </c>
      <c r="H136" s="2">
        <v>262</v>
      </c>
      <c r="I136" s="2">
        <v>487896</v>
      </c>
      <c r="J136" s="2">
        <v>2.56</v>
      </c>
      <c r="K136" s="2">
        <v>12350</v>
      </c>
      <c r="L136" s="6">
        <f t="shared" si="2"/>
        <v>0.32008104408927779</v>
      </c>
      <c r="M136" s="6">
        <f>Table2[[#This Row],[New_Followers]]/Table2[[#This Row],[Ad_Spend]]</f>
        <v>9.5546558704453447E-3</v>
      </c>
      <c r="N136" s="33">
        <f>Table2[[#This Row],[Engagement_Rate]]/Table2[[#This Row],[Ad_Spend]]</f>
        <v>2.0728744939271256E-4</v>
      </c>
    </row>
    <row r="137" spans="2:14" ht="15.75" customHeight="1" x14ac:dyDescent="0.25">
      <c r="B137" s="2" t="s">
        <v>560</v>
      </c>
      <c r="C137" s="5">
        <v>34</v>
      </c>
      <c r="D137" s="2" t="str">
        <f>PROPER(TEXT(Table2[[#This Row],[Week_Start_Date]], "MMMM"))</f>
        <v>January</v>
      </c>
      <c r="E137" s="5" t="str">
        <f>TEXT(Table2[[#This Row],[Week_Start_Date]], "YYYY")</f>
        <v>2025</v>
      </c>
      <c r="F137" s="2" t="s">
        <v>14</v>
      </c>
      <c r="G137" s="2">
        <v>1040</v>
      </c>
      <c r="H137" s="2">
        <v>149</v>
      </c>
      <c r="I137" s="2">
        <v>124404</v>
      </c>
      <c r="J137" s="2">
        <v>5.23</v>
      </c>
      <c r="K137" s="2">
        <v>45380</v>
      </c>
      <c r="L137" s="6">
        <f t="shared" si="2"/>
        <v>-2.9514486693885584E-2</v>
      </c>
      <c r="M137" s="6">
        <f>Table2[[#This Row],[New_Followers]]/Table2[[#This Row],[Ad_Spend]]</f>
        <v>2.2917584839136182E-2</v>
      </c>
      <c r="N137" s="33">
        <f>Table2[[#This Row],[Engagement_Rate]]/Table2[[#This Row],[Ad_Spend]]</f>
        <v>1.1524900837373293E-4</v>
      </c>
    </row>
    <row r="138" spans="2:14" ht="15.75" customHeight="1" x14ac:dyDescent="0.25">
      <c r="B138" s="2" t="s">
        <v>200</v>
      </c>
      <c r="C138" s="5">
        <v>35</v>
      </c>
      <c r="D138" s="2" t="str">
        <f>PROPER(TEXT(Table2[[#This Row],[Week_Start_Date]], "MMMM"))</f>
        <v>January</v>
      </c>
      <c r="E138" s="5" t="str">
        <f>TEXT(Table2[[#This Row],[Week_Start_Date]], "YYYY")</f>
        <v>2025</v>
      </c>
      <c r="F138" s="2" t="s">
        <v>14</v>
      </c>
      <c r="G138" s="2">
        <v>1501</v>
      </c>
      <c r="H138" s="2">
        <v>75</v>
      </c>
      <c r="I138" s="2">
        <v>262569</v>
      </c>
      <c r="J138" s="2">
        <v>2.0099999999999998</v>
      </c>
      <c r="K138" s="2">
        <v>19119</v>
      </c>
      <c r="L138" s="6">
        <f t="shared" si="2"/>
        <v>0.71621491270377158</v>
      </c>
      <c r="M138" s="6">
        <f>Table2[[#This Row],[New_Followers]]/Table2[[#This Row],[Ad_Spend]]</f>
        <v>7.8508290182540921E-2</v>
      </c>
      <c r="N138" s="33">
        <f>Table2[[#This Row],[Engagement_Rate]]/Table2[[#This Row],[Ad_Spend]]</f>
        <v>1.0513102149694021E-4</v>
      </c>
    </row>
    <row r="139" spans="2:14" ht="15.75" customHeight="1" x14ac:dyDescent="0.25">
      <c r="B139" s="2" t="s">
        <v>561</v>
      </c>
      <c r="C139" s="5">
        <v>36</v>
      </c>
      <c r="D139" s="2" t="str">
        <f>PROPER(TEXT(Table2[[#This Row],[Week_Start_Date]], "MMMM"))</f>
        <v>February</v>
      </c>
      <c r="E139" s="5" t="str">
        <f>TEXT(Table2[[#This Row],[Week_Start_Date]], "YYYY")</f>
        <v>2025</v>
      </c>
      <c r="F139" s="2" t="s">
        <v>14</v>
      </c>
      <c r="G139" s="2">
        <v>927</v>
      </c>
      <c r="H139" s="2">
        <v>358</v>
      </c>
      <c r="I139" s="2">
        <v>177554</v>
      </c>
      <c r="J139" s="2">
        <v>6.95</v>
      </c>
      <c r="K139" s="2">
        <v>48270</v>
      </c>
      <c r="L139" s="6">
        <f t="shared" si="2"/>
        <v>0.54309533874905258</v>
      </c>
      <c r="M139" s="6">
        <f>Table2[[#This Row],[New_Followers]]/Table2[[#This Row],[Ad_Spend]]</f>
        <v>1.9204474829086389E-2</v>
      </c>
      <c r="N139" s="33">
        <f>Table2[[#This Row],[Engagement_Rate]]/Table2[[#This Row],[Ad_Spend]]</f>
        <v>1.4398176921483324E-4</v>
      </c>
    </row>
    <row r="140" spans="2:14" ht="15.75" customHeight="1" x14ac:dyDescent="0.25">
      <c r="B140" s="2" t="s">
        <v>225</v>
      </c>
      <c r="C140" s="5">
        <v>37</v>
      </c>
      <c r="D140" s="2" t="str">
        <f>PROPER(TEXT(Table2[[#This Row],[Week_Start_Date]], "MMMM"))</f>
        <v>February</v>
      </c>
      <c r="E140" s="5" t="str">
        <f>TEXT(Table2[[#This Row],[Week_Start_Date]], "YYYY")</f>
        <v>2025</v>
      </c>
      <c r="F140" s="2" t="s">
        <v>14</v>
      </c>
      <c r="G140" s="2">
        <v>1587</v>
      </c>
      <c r="H140" s="2">
        <v>385</v>
      </c>
      <c r="I140" s="2">
        <v>126582</v>
      </c>
      <c r="J140" s="2">
        <v>6.99</v>
      </c>
      <c r="K140" s="2">
        <v>42832</v>
      </c>
      <c r="L140" s="6">
        <f t="shared" si="2"/>
        <v>0.32046588643454949</v>
      </c>
      <c r="M140" s="6">
        <f>Table2[[#This Row],[New_Followers]]/Table2[[#This Row],[Ad_Spend]]</f>
        <v>3.7051737019051179E-2</v>
      </c>
      <c r="N140" s="33">
        <f>Table2[[#This Row],[Engagement_Rate]]/Table2[[#This Row],[Ad_Spend]]</f>
        <v>1.6319574150168098E-4</v>
      </c>
    </row>
    <row r="141" spans="2:14" ht="15.75" customHeight="1" x14ac:dyDescent="0.25">
      <c r="B141" s="2" t="s">
        <v>109</v>
      </c>
      <c r="C141" s="5">
        <v>38</v>
      </c>
      <c r="D141" s="2" t="str">
        <f>PROPER(TEXT(Table2[[#This Row],[Week_Start_Date]], "MMMM"))</f>
        <v>February</v>
      </c>
      <c r="E141" s="5" t="str">
        <f>TEXT(Table2[[#This Row],[Week_Start_Date]], "YYYY")</f>
        <v>2025</v>
      </c>
      <c r="F141" s="2" t="s">
        <v>14</v>
      </c>
      <c r="G141" s="2">
        <v>362</v>
      </c>
      <c r="H141" s="2">
        <v>399</v>
      </c>
      <c r="I141" s="2">
        <v>145608</v>
      </c>
      <c r="J141" s="2">
        <v>7.3</v>
      </c>
      <c r="K141" s="2">
        <v>37636</v>
      </c>
      <c r="L141" s="6">
        <f t="shared" si="2"/>
        <v>0.94958208908059605</v>
      </c>
      <c r="M141" s="6">
        <f>Table2[[#This Row],[New_Followers]]/Table2[[#This Row],[Ad_Spend]]</f>
        <v>9.6184504198108187E-3</v>
      </c>
      <c r="N141" s="33">
        <f>Table2[[#This Row],[Engagement_Rate]]/Table2[[#This Row],[Ad_Spend]]</f>
        <v>1.9396322669784248E-4</v>
      </c>
    </row>
    <row r="142" spans="2:14" ht="15.75" customHeight="1" x14ac:dyDescent="0.25">
      <c r="B142" s="2" t="s">
        <v>127</v>
      </c>
      <c r="C142" s="5">
        <v>39</v>
      </c>
      <c r="D142" s="2" t="str">
        <f>PROPER(TEXT(Table2[[#This Row],[Week_Start_Date]], "MMMM"))</f>
        <v>February</v>
      </c>
      <c r="E142" s="5" t="str">
        <f>TEXT(Table2[[#This Row],[Week_Start_Date]], "YYYY")</f>
        <v>2025</v>
      </c>
      <c r="F142" s="2" t="s">
        <v>14</v>
      </c>
      <c r="G142" s="2">
        <v>861</v>
      </c>
      <c r="H142" s="2">
        <v>153</v>
      </c>
      <c r="I142" s="2">
        <v>317007</v>
      </c>
      <c r="J142" s="2">
        <v>3.85</v>
      </c>
      <c r="K142" s="2">
        <v>8718</v>
      </c>
      <c r="L142" s="6">
        <f t="shared" si="2"/>
        <v>-2.5410691720235155E-2</v>
      </c>
      <c r="M142" s="6">
        <f>Table2[[#This Row],[New_Followers]]/Table2[[#This Row],[Ad_Spend]]</f>
        <v>9.8761183757742607E-2</v>
      </c>
      <c r="N142" s="33">
        <f>Table2[[#This Row],[Engagement_Rate]]/Table2[[#This Row],[Ad_Spend]]</f>
        <v>4.4161504932323931E-4</v>
      </c>
    </row>
    <row r="143" spans="2:14" ht="15.75" customHeight="1" x14ac:dyDescent="0.25">
      <c r="B143" s="2" t="s">
        <v>175</v>
      </c>
      <c r="C143" s="5">
        <v>40</v>
      </c>
      <c r="D143" s="2" t="str">
        <f>PROPER(TEXT(Table2[[#This Row],[Week_Start_Date]], "MMMM"))</f>
        <v>March</v>
      </c>
      <c r="E143" s="5" t="str">
        <f>TEXT(Table2[[#This Row],[Week_Start_Date]], "YYYY")</f>
        <v>2025</v>
      </c>
      <c r="F143" s="2" t="s">
        <v>14</v>
      </c>
      <c r="G143" s="2">
        <v>946</v>
      </c>
      <c r="H143" s="2">
        <v>47</v>
      </c>
      <c r="I143" s="2">
        <v>466575</v>
      </c>
      <c r="J143" s="2">
        <v>8.33</v>
      </c>
      <c r="K143" s="2">
        <v>10002</v>
      </c>
      <c r="L143" s="6">
        <f t="shared" si="2"/>
        <v>0.22333891680625351</v>
      </c>
      <c r="M143" s="6">
        <f>Table2[[#This Row],[New_Followers]]/Table2[[#This Row],[Ad_Spend]]</f>
        <v>9.4581083783243355E-2</v>
      </c>
      <c r="N143" s="33">
        <f>Table2[[#This Row],[Engagement_Rate]]/Table2[[#This Row],[Ad_Spend]]</f>
        <v>8.3283343331333731E-4</v>
      </c>
    </row>
    <row r="144" spans="2:14" ht="15.75" customHeight="1" x14ac:dyDescent="0.25">
      <c r="B144" s="2" t="s">
        <v>562</v>
      </c>
      <c r="C144" s="5">
        <v>41</v>
      </c>
      <c r="D144" s="2" t="str">
        <f>PROPER(TEXT(Table2[[#This Row],[Week_Start_Date]], "MMMM"))</f>
        <v>March</v>
      </c>
      <c r="E144" s="5" t="str">
        <f>TEXT(Table2[[#This Row],[Week_Start_Date]], "YYYY")</f>
        <v>2025</v>
      </c>
      <c r="F144" s="2" t="s">
        <v>14</v>
      </c>
      <c r="G144" s="2">
        <v>1399</v>
      </c>
      <c r="H144" s="2">
        <v>49</v>
      </c>
      <c r="I144" s="2">
        <v>12471</v>
      </c>
      <c r="J144" s="2">
        <v>5.12</v>
      </c>
      <c r="K144" s="2">
        <v>14722</v>
      </c>
      <c r="L144" s="6">
        <f t="shared" si="2"/>
        <v>0.19268070513850935</v>
      </c>
      <c r="M144" s="6">
        <f>Table2[[#This Row],[New_Followers]]/Table2[[#This Row],[Ad_Spend]]</f>
        <v>9.5027849476973236E-2</v>
      </c>
      <c r="N144" s="33">
        <f>Table2[[#This Row],[Engagement_Rate]]/Table2[[#This Row],[Ad_Spend]]</f>
        <v>3.4777883439750034E-4</v>
      </c>
    </row>
    <row r="145" spans="2:14" ht="15.75" customHeight="1" x14ac:dyDescent="0.25">
      <c r="B145" s="2" t="s">
        <v>563</v>
      </c>
      <c r="C145" s="5">
        <v>42</v>
      </c>
      <c r="D145" s="2" t="str">
        <f>PROPER(TEXT(Table2[[#This Row],[Week_Start_Date]], "MMMM"))</f>
        <v>March</v>
      </c>
      <c r="E145" s="5" t="str">
        <f>TEXT(Table2[[#This Row],[Week_Start_Date]], "YYYY")</f>
        <v>2025</v>
      </c>
      <c r="F145" s="2" t="s">
        <v>14</v>
      </c>
      <c r="G145" s="2">
        <v>1077</v>
      </c>
      <c r="H145" s="2">
        <v>216</v>
      </c>
      <c r="I145" s="2">
        <v>12447</v>
      </c>
      <c r="J145" s="2">
        <v>1.8</v>
      </c>
      <c r="K145" s="2">
        <v>14068</v>
      </c>
      <c r="L145" s="6">
        <f t="shared" si="2"/>
        <v>10.825114265095021</v>
      </c>
      <c r="M145" s="6">
        <f>Table2[[#This Row],[New_Followers]]/Table2[[#This Row],[Ad_Spend]]</f>
        <v>7.655672448109184E-2</v>
      </c>
      <c r="N145" s="33">
        <f>Table2[[#This Row],[Engagement_Rate]]/Table2[[#This Row],[Ad_Spend]]</f>
        <v>1.2794995735001421E-4</v>
      </c>
    </row>
    <row r="146" spans="2:14" ht="15.75" customHeight="1" x14ac:dyDescent="0.25">
      <c r="B146" s="2" t="s">
        <v>210</v>
      </c>
      <c r="C146" s="5">
        <v>43</v>
      </c>
      <c r="D146" s="2" t="str">
        <f>PROPER(TEXT(Table2[[#This Row],[Week_Start_Date]], "MMMM"))</f>
        <v>March</v>
      </c>
      <c r="E146" s="5" t="str">
        <f>TEXT(Table2[[#This Row],[Week_Start_Date]], "YYYY")</f>
        <v>2025</v>
      </c>
      <c r="F146" s="2" t="s">
        <v>14</v>
      </c>
      <c r="G146" s="2">
        <v>364</v>
      </c>
      <c r="H146" s="2">
        <v>72</v>
      </c>
      <c r="I146" s="2">
        <v>211090</v>
      </c>
      <c r="J146" s="2">
        <v>5.53</v>
      </c>
      <c r="K146" s="2">
        <v>21061</v>
      </c>
      <c r="L146" s="6">
        <f t="shared" si="2"/>
        <v>6.9173294769824052</v>
      </c>
      <c r="M146" s="6">
        <f>Table2[[#This Row],[New_Followers]]/Table2[[#This Row],[Ad_Spend]]</f>
        <v>1.7283129955842552E-2</v>
      </c>
      <c r="N146" s="33">
        <f>Table2[[#This Row],[Engagement_Rate]]/Table2[[#This Row],[Ad_Spend]]</f>
        <v>2.6257062817530035E-4</v>
      </c>
    </row>
    <row r="147" spans="2:14" ht="15.75" customHeight="1" x14ac:dyDescent="0.25">
      <c r="B147" s="2" t="s">
        <v>564</v>
      </c>
      <c r="C147" s="5">
        <v>44</v>
      </c>
      <c r="D147" s="2" t="str">
        <f>PROPER(TEXT(Table2[[#This Row],[Week_Start_Date]], "MMMM"))</f>
        <v>March</v>
      </c>
      <c r="E147" s="5" t="str">
        <f>TEXT(Table2[[#This Row],[Week_Start_Date]], "YYYY")</f>
        <v>2025</v>
      </c>
      <c r="F147" s="2" t="s">
        <v>14</v>
      </c>
      <c r="G147" s="2">
        <v>1946</v>
      </c>
      <c r="H147" s="2">
        <v>270</v>
      </c>
      <c r="I147" s="2">
        <v>198350</v>
      </c>
      <c r="J147" s="2">
        <v>7.5</v>
      </c>
      <c r="K147" s="2">
        <v>11805</v>
      </c>
      <c r="L147" s="6">
        <f t="shared" si="2"/>
        <v>0.13832962243592781</v>
      </c>
      <c r="M147" s="6">
        <f>Table2[[#This Row],[New_Followers]]/Table2[[#This Row],[Ad_Spend]]</f>
        <v>0.16484540448962304</v>
      </c>
      <c r="N147" s="33">
        <f>Table2[[#This Row],[Engagement_Rate]]/Table2[[#This Row],[Ad_Spend]]</f>
        <v>6.3532401524777639E-4</v>
      </c>
    </row>
    <row r="148" spans="2:14" ht="15.75" customHeight="1" x14ac:dyDescent="0.25">
      <c r="B148" s="2" t="s">
        <v>388</v>
      </c>
      <c r="C148" s="5">
        <v>45</v>
      </c>
      <c r="D148" s="2" t="str">
        <f>PROPER(TEXT(Table2[[#This Row],[Week_Start_Date]], "MMMM"))</f>
        <v>April</v>
      </c>
      <c r="E148" s="5" t="str">
        <f>TEXT(Table2[[#This Row],[Week_Start_Date]], "YYYY")</f>
        <v>2025</v>
      </c>
      <c r="F148" s="2" t="s">
        <v>14</v>
      </c>
      <c r="G148" s="2">
        <v>1432</v>
      </c>
      <c r="H148" s="2">
        <v>425</v>
      </c>
      <c r="I148" s="2">
        <v>29589</v>
      </c>
      <c r="J148" s="2">
        <v>4.5</v>
      </c>
      <c r="K148" s="2">
        <v>42964</v>
      </c>
      <c r="L148" s="6">
        <f t="shared" si="2"/>
        <v>0.84497101083942527</v>
      </c>
      <c r="M148" s="6">
        <f>Table2[[#This Row],[New_Followers]]/Table2[[#This Row],[Ad_Spend]]</f>
        <v>3.3330229959966484E-2</v>
      </c>
      <c r="N148" s="33">
        <f>Table2[[#This Row],[Engagement_Rate]]/Table2[[#This Row],[Ad_Spend]]</f>
        <v>1.0473885113117959E-4</v>
      </c>
    </row>
    <row r="149" spans="2:14" ht="15.75" customHeight="1" x14ac:dyDescent="0.25">
      <c r="B149" s="2" t="s">
        <v>565</v>
      </c>
      <c r="C149" s="5">
        <v>46</v>
      </c>
      <c r="D149" s="2" t="str">
        <f>PROPER(TEXT(Table2[[#This Row],[Week_Start_Date]], "MMMM"))</f>
        <v>April</v>
      </c>
      <c r="E149" s="5" t="str">
        <f>TEXT(Table2[[#This Row],[Week_Start_Date]], "YYYY")</f>
        <v>2025</v>
      </c>
      <c r="F149" s="2" t="s">
        <v>14</v>
      </c>
      <c r="G149" s="2">
        <v>353</v>
      </c>
      <c r="H149" s="2">
        <v>300</v>
      </c>
      <c r="I149" s="2">
        <v>142507</v>
      </c>
      <c r="J149" s="2">
        <v>5.3</v>
      </c>
      <c r="K149" s="2">
        <v>11035</v>
      </c>
      <c r="L149" s="6">
        <f t="shared" si="2"/>
        <v>3.4032917638311533</v>
      </c>
      <c r="M149" s="6">
        <f>Table2[[#This Row],[New_Followers]]/Table2[[#This Row],[Ad_Spend]]</f>
        <v>3.1989125509741728E-2</v>
      </c>
      <c r="N149" s="33">
        <f>Table2[[#This Row],[Engagement_Rate]]/Table2[[#This Row],[Ad_Spend]]</f>
        <v>4.8028998640688717E-4</v>
      </c>
    </row>
    <row r="150" spans="2:14" ht="15.75" customHeight="1" x14ac:dyDescent="0.25">
      <c r="B150" s="2" t="s">
        <v>566</v>
      </c>
      <c r="C150" s="5">
        <v>47</v>
      </c>
      <c r="D150" s="2" t="str">
        <f>PROPER(TEXT(Table2[[#This Row],[Week_Start_Date]], "MMMM"))</f>
        <v>April</v>
      </c>
      <c r="E150" s="5" t="str">
        <f>TEXT(Table2[[#This Row],[Week_Start_Date]], "YYYY")</f>
        <v>2025</v>
      </c>
      <c r="F150" s="2" t="s">
        <v>14</v>
      </c>
      <c r="G150" s="2">
        <v>1147</v>
      </c>
      <c r="H150" s="2">
        <v>388</v>
      </c>
      <c r="I150" s="2">
        <v>333851</v>
      </c>
      <c r="J150" s="2">
        <v>2.44</v>
      </c>
      <c r="K150" s="2">
        <v>8471</v>
      </c>
      <c r="L150" s="6">
        <f t="shared" si="2"/>
        <v>3.7191155522184875E-2</v>
      </c>
      <c r="M150" s="6">
        <f>Table2[[#This Row],[New_Followers]]/Table2[[#This Row],[Ad_Spend]]</f>
        <v>0.1354031401251328</v>
      </c>
      <c r="N150" s="33">
        <f>Table2[[#This Row],[Engagement_Rate]]/Table2[[#This Row],[Ad_Spend]]</f>
        <v>2.8804155353559204E-4</v>
      </c>
    </row>
    <row r="151" spans="2:14" ht="15.75" customHeight="1" x14ac:dyDescent="0.25">
      <c r="B151" s="2" t="s">
        <v>340</v>
      </c>
      <c r="C151" s="5">
        <v>48</v>
      </c>
      <c r="D151" s="2" t="str">
        <f>PROPER(TEXT(Table2[[#This Row],[Week_Start_Date]], "MMMM"))</f>
        <v>April</v>
      </c>
      <c r="E151" s="5" t="str">
        <f>TEXT(Table2[[#This Row],[Week_Start_Date]], "YYYY")</f>
        <v>2025</v>
      </c>
      <c r="F151" s="2" t="s">
        <v>14</v>
      </c>
      <c r="G151" s="2">
        <v>1222</v>
      </c>
      <c r="H151" s="2">
        <v>274</v>
      </c>
      <c r="I151" s="2">
        <v>487289</v>
      </c>
      <c r="J151" s="2">
        <v>3.16</v>
      </c>
      <c r="K151" s="2">
        <v>32500</v>
      </c>
      <c r="L151" s="6">
        <f t="shared" si="2"/>
        <v>0.22734693021737243</v>
      </c>
      <c r="M151" s="6">
        <f>Table2[[#This Row],[New_Followers]]/Table2[[#This Row],[Ad_Spend]]</f>
        <v>3.7600000000000001E-2</v>
      </c>
      <c r="N151" s="33">
        <f>Table2[[#This Row],[Engagement_Rate]]/Table2[[#This Row],[Ad_Spend]]</f>
        <v>9.723076923076924E-5</v>
      </c>
    </row>
    <row r="152" spans="2:14" ht="15.75" customHeight="1" x14ac:dyDescent="0.25">
      <c r="B152" s="2" t="s">
        <v>66</v>
      </c>
      <c r="C152" s="5">
        <v>49</v>
      </c>
      <c r="D152" s="2" t="str">
        <f>PROPER(TEXT(Table2[[#This Row],[Week_Start_Date]], "MMMM"))</f>
        <v>May</v>
      </c>
      <c r="E152" s="5" t="str">
        <f>TEXT(Table2[[#This Row],[Week_Start_Date]], "YYYY")</f>
        <v>2025</v>
      </c>
      <c r="F152" s="2" t="s">
        <v>14</v>
      </c>
      <c r="G152" s="2">
        <v>1581</v>
      </c>
      <c r="H152" s="2">
        <v>71</v>
      </c>
      <c r="I152" s="2">
        <v>484364</v>
      </c>
      <c r="J152" s="2">
        <v>3.55</v>
      </c>
      <c r="K152" s="2">
        <v>16149</v>
      </c>
      <c r="L152" s="6">
        <f t="shared" si="2"/>
        <v>0.19454574184929271</v>
      </c>
      <c r="M152" s="6">
        <f>Table2[[#This Row],[New_Followers]]/Table2[[#This Row],[Ad_Spend]]</f>
        <v>9.7900798811071887E-2</v>
      </c>
      <c r="N152" s="33">
        <f>Table2[[#This Row],[Engagement_Rate]]/Table2[[#This Row],[Ad_Spend]]</f>
        <v>2.1982785311784009E-4</v>
      </c>
    </row>
    <row r="153" spans="2:14" ht="15.75" customHeight="1" x14ac:dyDescent="0.25">
      <c r="B153" s="2" t="s">
        <v>26</v>
      </c>
      <c r="C153" s="5">
        <v>50</v>
      </c>
      <c r="D153" s="2" t="str">
        <f>PROPER(TEXT(Table2[[#This Row],[Week_Start_Date]], "MMMM"))</f>
        <v>May</v>
      </c>
      <c r="E153" s="5" t="str">
        <f>TEXT(Table2[[#This Row],[Week_Start_Date]], "YYYY")</f>
        <v>2025</v>
      </c>
      <c r="F153" s="2" t="s">
        <v>14</v>
      </c>
      <c r="G153" s="2">
        <v>337</v>
      </c>
      <c r="H153" s="2">
        <v>68</v>
      </c>
      <c r="I153" s="2">
        <v>456298</v>
      </c>
      <c r="J153" s="2">
        <v>7.57</v>
      </c>
      <c r="K153" s="2">
        <v>4007</v>
      </c>
      <c r="L153" s="6">
        <f t="shared" si="2"/>
        <v>0.311749015203442</v>
      </c>
      <c r="M153" s="6">
        <f>Table2[[#This Row],[New_Followers]]/Table2[[#This Row],[Ad_Spend]]</f>
        <v>8.4102820064886452E-2</v>
      </c>
      <c r="N153" s="33">
        <f>Table2[[#This Row],[Engagement_Rate]]/Table2[[#This Row],[Ad_Spend]]</f>
        <v>1.8891939106563515E-3</v>
      </c>
    </row>
    <row r="154" spans="2:14" ht="15.75" customHeight="1" x14ac:dyDescent="0.25">
      <c r="B154" s="2" t="s">
        <v>208</v>
      </c>
      <c r="C154" s="5">
        <v>1</v>
      </c>
      <c r="D154" s="2" t="str">
        <f>PROPER(TEXT(Table2[[#This Row],[Week_Start_Date]], "MMMM"))</f>
        <v>June</v>
      </c>
      <c r="E154" s="5" t="str">
        <f>TEXT(Table2[[#This Row],[Week_Start_Date]], "YYYY")</f>
        <v>2024</v>
      </c>
      <c r="F154" s="2" t="s">
        <v>25</v>
      </c>
      <c r="G154" s="2">
        <v>1535</v>
      </c>
      <c r="H154" s="2">
        <v>445</v>
      </c>
      <c r="I154" s="2">
        <v>395536</v>
      </c>
      <c r="J154" s="2">
        <v>4.1100000000000003</v>
      </c>
      <c r="K154" s="2">
        <v>30671</v>
      </c>
      <c r="L154" s="6">
        <f t="shared" si="2"/>
        <v>5.8952701962314107E-2</v>
      </c>
      <c r="M154" s="6">
        <f>Table2[[#This Row],[New_Followers]]/Table2[[#This Row],[Ad_Spend]]</f>
        <v>5.004727592840142E-2</v>
      </c>
      <c r="N154" s="33">
        <f>Table2[[#This Row],[Engagement_Rate]]/Table2[[#This Row],[Ad_Spend]]</f>
        <v>1.3400280395161555E-4</v>
      </c>
    </row>
    <row r="155" spans="2:14" ht="15.75" customHeight="1" x14ac:dyDescent="0.25">
      <c r="B155" s="2" t="s">
        <v>130</v>
      </c>
      <c r="C155" s="5">
        <v>2</v>
      </c>
      <c r="D155" s="2" t="str">
        <f>PROPER(TEXT(Table2[[#This Row],[Week_Start_Date]], "MMMM"))</f>
        <v>June</v>
      </c>
      <c r="E155" s="5" t="str">
        <f>TEXT(Table2[[#This Row],[Week_Start_Date]], "YYYY")</f>
        <v>2024</v>
      </c>
      <c r="F155" s="2" t="s">
        <v>25</v>
      </c>
      <c r="G155" s="2">
        <v>1197</v>
      </c>
      <c r="H155" s="2">
        <v>203</v>
      </c>
      <c r="I155" s="2">
        <v>413878</v>
      </c>
      <c r="J155" s="2">
        <v>3.16</v>
      </c>
      <c r="K155" s="2">
        <v>21205</v>
      </c>
      <c r="L155" s="6">
        <f t="shared" si="2"/>
        <v>0.27557542170624166</v>
      </c>
      <c r="M155" s="6">
        <f>Table2[[#This Row],[New_Followers]]/Table2[[#This Row],[Ad_Spend]]</f>
        <v>5.6448950719170006E-2</v>
      </c>
      <c r="N155" s="33">
        <f>Table2[[#This Row],[Engagement_Rate]]/Table2[[#This Row],[Ad_Spend]]</f>
        <v>1.4902145720348974E-4</v>
      </c>
    </row>
    <row r="156" spans="2:14" ht="15.75" customHeight="1" x14ac:dyDescent="0.25">
      <c r="B156" s="2" t="s">
        <v>142</v>
      </c>
      <c r="C156" s="5">
        <v>3</v>
      </c>
      <c r="D156" s="2" t="str">
        <f>PROPER(TEXT(Table2[[#This Row],[Week_Start_Date]], "MMMM"))</f>
        <v>June</v>
      </c>
      <c r="E156" s="5" t="str">
        <f>TEXT(Table2[[#This Row],[Week_Start_Date]], "YYYY")</f>
        <v>2024</v>
      </c>
      <c r="F156" s="2" t="s">
        <v>25</v>
      </c>
      <c r="G156" s="2">
        <v>403</v>
      </c>
      <c r="H156" s="2">
        <v>66</v>
      </c>
      <c r="I156" s="2">
        <v>382851</v>
      </c>
      <c r="J156" s="2">
        <v>3.49</v>
      </c>
      <c r="K156" s="2">
        <v>24313</v>
      </c>
      <c r="L156" s="6">
        <f t="shared" si="2"/>
        <v>0.24016739232334167</v>
      </c>
      <c r="M156" s="6">
        <f>Table2[[#This Row],[New_Followers]]/Table2[[#This Row],[Ad_Spend]]</f>
        <v>1.6575494591370872E-2</v>
      </c>
      <c r="N156" s="33">
        <f>Table2[[#This Row],[Engagement_Rate]]/Table2[[#This Row],[Ad_Spend]]</f>
        <v>1.4354460576646239E-4</v>
      </c>
    </row>
    <row r="157" spans="2:14" ht="15.75" customHeight="1" x14ac:dyDescent="0.25">
      <c r="B157" s="2" t="s">
        <v>43</v>
      </c>
      <c r="C157" s="5">
        <v>4</v>
      </c>
      <c r="D157" s="2" t="str">
        <f>PROPER(TEXT(Table2[[#This Row],[Week_Start_Date]], "MMMM"))</f>
        <v>June</v>
      </c>
      <c r="E157" s="5" t="str">
        <f>TEXT(Table2[[#This Row],[Week_Start_Date]], "YYYY")</f>
        <v>2024</v>
      </c>
      <c r="F157" s="2" t="s">
        <v>25</v>
      </c>
      <c r="G157" s="2">
        <v>308</v>
      </c>
      <c r="H157" s="2">
        <v>431</v>
      </c>
      <c r="I157" s="2">
        <v>426184</v>
      </c>
      <c r="J157" s="2">
        <v>2.62</v>
      </c>
      <c r="K157" s="2">
        <v>1783</v>
      </c>
      <c r="L157" s="6">
        <f t="shared" si="2"/>
        <v>8.8023800381871797E-2</v>
      </c>
      <c r="M157" s="6">
        <f>Table2[[#This Row],[New_Followers]]/Table2[[#This Row],[Ad_Spend]]</f>
        <v>0.17274256870443072</v>
      </c>
      <c r="N157" s="33">
        <f>Table2[[#This Row],[Engagement_Rate]]/Table2[[#This Row],[Ad_Spend]]</f>
        <v>1.4694335389792486E-3</v>
      </c>
    </row>
    <row r="158" spans="2:14" ht="15.75" customHeight="1" x14ac:dyDescent="0.25">
      <c r="B158" s="2" t="s">
        <v>431</v>
      </c>
      <c r="C158" s="5">
        <v>5</v>
      </c>
      <c r="D158" s="2" t="str">
        <f>PROPER(TEXT(Table2[[#This Row],[Week_Start_Date]], "MMMM"))</f>
        <v>July</v>
      </c>
      <c r="E158" s="5" t="str">
        <f>TEXT(Table2[[#This Row],[Week_Start_Date]], "YYYY")</f>
        <v>2024</v>
      </c>
      <c r="F158" s="2" t="s">
        <v>25</v>
      </c>
      <c r="G158" s="2">
        <v>144</v>
      </c>
      <c r="H158" s="2">
        <v>53</v>
      </c>
      <c r="I158" s="2">
        <v>113678</v>
      </c>
      <c r="J158" s="2">
        <v>8.7200000000000006</v>
      </c>
      <c r="K158" s="2">
        <v>30060</v>
      </c>
      <c r="L158" s="6">
        <f t="shared" si="2"/>
        <v>-2.8860773750305036E-2</v>
      </c>
      <c r="M158" s="6">
        <f>Table2[[#This Row],[New_Followers]]/Table2[[#This Row],[Ad_Spend]]</f>
        <v>4.7904191616766467E-3</v>
      </c>
      <c r="N158" s="33">
        <f>Table2[[#This Row],[Engagement_Rate]]/Table2[[#This Row],[Ad_Spend]]</f>
        <v>2.9008649367930805E-4</v>
      </c>
    </row>
    <row r="159" spans="2:14" ht="15.75" customHeight="1" x14ac:dyDescent="0.25">
      <c r="B159" s="2" t="s">
        <v>549</v>
      </c>
      <c r="C159" s="5">
        <v>6</v>
      </c>
      <c r="D159" s="2" t="str">
        <f>PROPER(TEXT(Table2[[#This Row],[Week_Start_Date]], "MMMM"))</f>
        <v>July</v>
      </c>
      <c r="E159" s="5" t="str">
        <f>TEXT(Table2[[#This Row],[Week_Start_Date]], "YYYY")</f>
        <v>2024</v>
      </c>
      <c r="F159" s="2" t="s">
        <v>25</v>
      </c>
      <c r="G159" s="2">
        <v>883</v>
      </c>
      <c r="H159" s="2">
        <v>369</v>
      </c>
      <c r="I159" s="2">
        <v>233694</v>
      </c>
      <c r="J159" s="2">
        <v>2.88</v>
      </c>
      <c r="K159" s="2">
        <v>15071</v>
      </c>
      <c r="L159" s="6">
        <f t="shared" si="2"/>
        <v>8.0050669434719113E-2</v>
      </c>
      <c r="M159" s="6">
        <f>Table2[[#This Row],[New_Followers]]/Table2[[#This Row],[Ad_Spend]]</f>
        <v>5.8589343772808708E-2</v>
      </c>
      <c r="N159" s="33">
        <f>Table2[[#This Row],[Engagement_Rate]]/Table2[[#This Row],[Ad_Spend]]</f>
        <v>1.9109548138809634E-4</v>
      </c>
    </row>
    <row r="160" spans="2:14" ht="15.75" customHeight="1" x14ac:dyDescent="0.25">
      <c r="B160" s="2" t="s">
        <v>291</v>
      </c>
      <c r="C160" s="5">
        <v>7</v>
      </c>
      <c r="D160" s="2" t="str">
        <f>PROPER(TEXT(Table2[[#This Row],[Week_Start_Date]], "MMMM"))</f>
        <v>July</v>
      </c>
      <c r="E160" s="5" t="str">
        <f>TEXT(Table2[[#This Row],[Week_Start_Date]], "YYYY")</f>
        <v>2024</v>
      </c>
      <c r="F160" s="2" t="s">
        <v>25</v>
      </c>
      <c r="G160" s="2">
        <v>224</v>
      </c>
      <c r="H160" s="2">
        <v>64</v>
      </c>
      <c r="I160" s="2">
        <v>156683</v>
      </c>
      <c r="J160" s="2">
        <v>4.5599999999999996</v>
      </c>
      <c r="K160" s="2">
        <v>28474</v>
      </c>
      <c r="L160" s="6">
        <f t="shared" si="2"/>
        <v>0.21994574101175038</v>
      </c>
      <c r="M160" s="6">
        <f>Table2[[#This Row],[New_Followers]]/Table2[[#This Row],[Ad_Spend]]</f>
        <v>7.866825876237972E-3</v>
      </c>
      <c r="N160" s="33">
        <f>Table2[[#This Row],[Engagement_Rate]]/Table2[[#This Row],[Ad_Spend]]</f>
        <v>1.6014609819484441E-4</v>
      </c>
    </row>
    <row r="161" spans="2:14" ht="15.75" customHeight="1" x14ac:dyDescent="0.25">
      <c r="B161" s="2" t="s">
        <v>550</v>
      </c>
      <c r="C161" s="5">
        <v>8</v>
      </c>
      <c r="D161" s="2" t="str">
        <f>PROPER(TEXT(Table2[[#This Row],[Week_Start_Date]], "MMMM"))</f>
        <v>July</v>
      </c>
      <c r="E161" s="5" t="str">
        <f>TEXT(Table2[[#This Row],[Week_Start_Date]], "YYYY")</f>
        <v>2024</v>
      </c>
      <c r="F161" s="2" t="s">
        <v>25</v>
      </c>
      <c r="G161" s="2">
        <v>804</v>
      </c>
      <c r="H161" s="2">
        <v>487</v>
      </c>
      <c r="I161" s="2">
        <v>306564</v>
      </c>
      <c r="J161" s="2">
        <v>5.52</v>
      </c>
      <c r="K161" s="2">
        <v>26452</v>
      </c>
      <c r="L161" s="6">
        <f t="shared" si="2"/>
        <v>0.10211701333265255</v>
      </c>
      <c r="M161" s="6">
        <f>Table2[[#This Row],[New_Followers]]/Table2[[#This Row],[Ad_Spend]]</f>
        <v>3.0394677151066082E-2</v>
      </c>
      <c r="N161" s="33">
        <f>Table2[[#This Row],[Engagement_Rate]]/Table2[[#This Row],[Ad_Spend]]</f>
        <v>2.0867987297746861E-4</v>
      </c>
    </row>
    <row r="162" spans="2:14" ht="15.75" customHeight="1" x14ac:dyDescent="0.25">
      <c r="B162" s="2" t="s">
        <v>244</v>
      </c>
      <c r="C162" s="5">
        <v>9</v>
      </c>
      <c r="D162" s="2" t="str">
        <f>PROPER(TEXT(Table2[[#This Row],[Week_Start_Date]], "MMMM"))</f>
        <v>July</v>
      </c>
      <c r="E162" s="5" t="str">
        <f>TEXT(Table2[[#This Row],[Week_Start_Date]], "YYYY")</f>
        <v>2024</v>
      </c>
      <c r="F162" s="2" t="s">
        <v>25</v>
      </c>
      <c r="G162" s="2">
        <v>576</v>
      </c>
      <c r="H162" s="2">
        <v>101</v>
      </c>
      <c r="I162" s="2">
        <v>62499</v>
      </c>
      <c r="J162" s="2">
        <v>3.48</v>
      </c>
      <c r="K162" s="2">
        <v>16804</v>
      </c>
      <c r="L162" s="6">
        <f t="shared" si="2"/>
        <v>0.10340418313957282</v>
      </c>
      <c r="M162" s="6">
        <f>Table2[[#This Row],[New_Followers]]/Table2[[#This Row],[Ad_Spend]]</f>
        <v>3.42775529635801E-2</v>
      </c>
      <c r="N162" s="33">
        <f>Table2[[#This Row],[Engagement_Rate]]/Table2[[#This Row],[Ad_Spend]]</f>
        <v>2.0709354915496311E-4</v>
      </c>
    </row>
    <row r="163" spans="2:14" ht="15.75" customHeight="1" x14ac:dyDescent="0.25">
      <c r="B163" s="2" t="s">
        <v>477</v>
      </c>
      <c r="C163" s="5">
        <v>10</v>
      </c>
      <c r="D163" s="2" t="str">
        <f>PROPER(TEXT(Table2[[#This Row],[Week_Start_Date]], "MMMM"))</f>
        <v>August</v>
      </c>
      <c r="E163" s="5" t="str">
        <f>TEXT(Table2[[#This Row],[Week_Start_Date]], "YYYY")</f>
        <v>2024</v>
      </c>
      <c r="F163" s="2" t="s">
        <v>25</v>
      </c>
      <c r="G163" s="2">
        <v>460</v>
      </c>
      <c r="H163" s="2">
        <v>141</v>
      </c>
      <c r="I163" s="2">
        <v>320650</v>
      </c>
      <c r="J163" s="2">
        <v>4.04</v>
      </c>
      <c r="K163" s="2">
        <v>49372</v>
      </c>
      <c r="L163" s="6">
        <f t="shared" si="2"/>
        <v>0.76001216019456308</v>
      </c>
      <c r="M163" s="6">
        <f>Table2[[#This Row],[New_Followers]]/Table2[[#This Row],[Ad_Spend]]</f>
        <v>9.3170217937292386E-3</v>
      </c>
      <c r="N163" s="33">
        <f>Table2[[#This Row],[Engagement_Rate]]/Table2[[#This Row],[Ad_Spend]]</f>
        <v>8.1827756623187227E-5</v>
      </c>
    </row>
    <row r="164" spans="2:14" ht="15.75" customHeight="1" x14ac:dyDescent="0.25">
      <c r="B164" s="2" t="s">
        <v>31</v>
      </c>
      <c r="C164" s="5">
        <v>11</v>
      </c>
      <c r="D164" s="2" t="str">
        <f>PROPER(TEXT(Table2[[#This Row],[Week_Start_Date]], "MMMM"))</f>
        <v>August</v>
      </c>
      <c r="E164" s="5" t="str">
        <f>TEXT(Table2[[#This Row],[Week_Start_Date]], "YYYY")</f>
        <v>2024</v>
      </c>
      <c r="F164" s="2" t="s">
        <v>25</v>
      </c>
      <c r="G164" s="2">
        <v>1210</v>
      </c>
      <c r="H164" s="2">
        <v>178</v>
      </c>
      <c r="I164" s="2">
        <v>102042</v>
      </c>
      <c r="J164" s="2">
        <v>5.42</v>
      </c>
      <c r="K164" s="2">
        <v>6915</v>
      </c>
      <c r="L164" s="6">
        <f t="shared" si="2"/>
        <v>9.9485420240137221E-2</v>
      </c>
      <c r="M164" s="6">
        <f>Table2[[#This Row],[New_Followers]]/Table2[[#This Row],[Ad_Spend]]</f>
        <v>0.1749819233550253</v>
      </c>
      <c r="N164" s="33">
        <f>Table2[[#This Row],[Engagement_Rate]]/Table2[[#This Row],[Ad_Spend]]</f>
        <v>7.8380332610267537E-4</v>
      </c>
    </row>
    <row r="165" spans="2:14" ht="15.75" customHeight="1" x14ac:dyDescent="0.25">
      <c r="B165" s="2" t="s">
        <v>68</v>
      </c>
      <c r="C165" s="5">
        <v>12</v>
      </c>
      <c r="D165" s="2" t="str">
        <f>PROPER(TEXT(Table2[[#This Row],[Week_Start_Date]], "MMMM"))</f>
        <v>August</v>
      </c>
      <c r="E165" s="5" t="str">
        <f>TEXT(Table2[[#This Row],[Week_Start_Date]], "YYYY")</f>
        <v>2024</v>
      </c>
      <c r="F165" s="2" t="s">
        <v>25</v>
      </c>
      <c r="G165" s="2">
        <v>221</v>
      </c>
      <c r="H165" s="2">
        <v>31</v>
      </c>
      <c r="I165" s="2">
        <v>87443</v>
      </c>
      <c r="J165" s="2">
        <v>6.19</v>
      </c>
      <c r="K165" s="2">
        <v>10283</v>
      </c>
      <c r="L165" s="6">
        <f t="shared" si="2"/>
        <v>1.011348268360087</v>
      </c>
      <c r="M165" s="6">
        <f>Table2[[#This Row],[New_Followers]]/Table2[[#This Row],[Ad_Spend]]</f>
        <v>2.1491782553729456E-2</v>
      </c>
      <c r="N165" s="33">
        <f>Table2[[#This Row],[Engagement_Rate]]/Table2[[#This Row],[Ad_Spend]]</f>
        <v>6.0196440727414179E-4</v>
      </c>
    </row>
    <row r="166" spans="2:14" ht="15.75" customHeight="1" x14ac:dyDescent="0.25">
      <c r="B166" s="2" t="s">
        <v>64</v>
      </c>
      <c r="C166" s="5">
        <v>13</v>
      </c>
      <c r="D166" s="2" t="str">
        <f>PROPER(TEXT(Table2[[#This Row],[Week_Start_Date]], "MMMM"))</f>
        <v>August</v>
      </c>
      <c r="E166" s="5" t="str">
        <f>TEXT(Table2[[#This Row],[Week_Start_Date]], "YYYY")</f>
        <v>2024</v>
      </c>
      <c r="F166" s="2" t="s">
        <v>25</v>
      </c>
      <c r="G166" s="2">
        <v>422</v>
      </c>
      <c r="H166" s="2">
        <v>394</v>
      </c>
      <c r="I166" s="2">
        <v>239044</v>
      </c>
      <c r="J166" s="2">
        <v>7.83</v>
      </c>
      <c r="K166" s="2">
        <v>32929</v>
      </c>
      <c r="L166" s="6">
        <f t="shared" si="2"/>
        <v>0.21728440241071326</v>
      </c>
      <c r="M166" s="6">
        <f>Table2[[#This Row],[New_Followers]]/Table2[[#This Row],[Ad_Spend]]</f>
        <v>1.2815451425794893E-2</v>
      </c>
      <c r="N166" s="33">
        <f>Table2[[#This Row],[Engagement_Rate]]/Table2[[#This Row],[Ad_Spend]]</f>
        <v>2.3778432384827963E-4</v>
      </c>
    </row>
    <row r="167" spans="2:14" ht="15.75" customHeight="1" x14ac:dyDescent="0.25">
      <c r="B167" s="2" t="s">
        <v>173</v>
      </c>
      <c r="C167" s="5">
        <v>14</v>
      </c>
      <c r="D167" s="2" t="str">
        <f>PROPER(TEXT(Table2[[#This Row],[Week_Start_Date]], "MMMM"))</f>
        <v>September</v>
      </c>
      <c r="E167" s="5" t="str">
        <f>TEXT(Table2[[#This Row],[Week_Start_Date]], "YYYY")</f>
        <v>2024</v>
      </c>
      <c r="F167" s="2" t="s">
        <v>25</v>
      </c>
      <c r="G167" s="2">
        <v>728</v>
      </c>
      <c r="H167" s="2">
        <v>395</v>
      </c>
      <c r="I167" s="2">
        <v>370971</v>
      </c>
      <c r="J167" s="2">
        <v>3.86</v>
      </c>
      <c r="K167" s="2">
        <v>12646</v>
      </c>
      <c r="L167" s="6">
        <f t="shared" si="2"/>
        <v>1.1713324743561855E-2</v>
      </c>
      <c r="M167" s="6">
        <f>Table2[[#This Row],[New_Followers]]/Table2[[#This Row],[Ad_Spend]]</f>
        <v>5.756761031156097E-2</v>
      </c>
      <c r="N167" s="33">
        <f>Table2[[#This Row],[Engagement_Rate]]/Table2[[#This Row],[Ad_Spend]]</f>
        <v>3.052348568717381E-4</v>
      </c>
    </row>
    <row r="168" spans="2:14" ht="15.75" customHeight="1" x14ac:dyDescent="0.25">
      <c r="B168" s="2" t="s">
        <v>72</v>
      </c>
      <c r="C168" s="5">
        <v>15</v>
      </c>
      <c r="D168" s="2" t="str">
        <f>PROPER(TEXT(Table2[[#This Row],[Week_Start_Date]], "MMMM"))</f>
        <v>September</v>
      </c>
      <c r="E168" s="5" t="str">
        <f>TEXT(Table2[[#This Row],[Week_Start_Date]], "YYYY")</f>
        <v>2024</v>
      </c>
      <c r="F168" s="2" t="s">
        <v>25</v>
      </c>
      <c r="G168" s="2">
        <v>1409</v>
      </c>
      <c r="H168" s="2">
        <v>309</v>
      </c>
      <c r="I168" s="2">
        <v>64583</v>
      </c>
      <c r="J168" s="2">
        <v>8.99</v>
      </c>
      <c r="K168" s="2">
        <v>10217</v>
      </c>
      <c r="L168" s="6">
        <f t="shared" si="2"/>
        <v>8.9764429025449427E-2</v>
      </c>
      <c r="M168" s="6">
        <f>Table2[[#This Row],[New_Followers]]/Table2[[#This Row],[Ad_Spend]]</f>
        <v>0.13790740921992758</v>
      </c>
      <c r="N168" s="33">
        <f>Table2[[#This Row],[Engagement_Rate]]/Table2[[#This Row],[Ad_Spend]]</f>
        <v>8.7990603895468341E-4</v>
      </c>
    </row>
    <row r="169" spans="2:14" ht="15.75" customHeight="1" x14ac:dyDescent="0.25">
      <c r="B169" s="2" t="s">
        <v>551</v>
      </c>
      <c r="C169" s="5">
        <v>16</v>
      </c>
      <c r="D169" s="2" t="str">
        <f>PROPER(TEXT(Table2[[#This Row],[Week_Start_Date]], "MMMM"))</f>
        <v>September</v>
      </c>
      <c r="E169" s="5" t="str">
        <f>TEXT(Table2[[#This Row],[Week_Start_Date]], "YYYY")</f>
        <v>2024</v>
      </c>
      <c r="F169" s="2" t="s">
        <v>25</v>
      </c>
      <c r="G169" s="2">
        <v>123</v>
      </c>
      <c r="H169" s="2">
        <v>155</v>
      </c>
      <c r="I169" s="2">
        <v>119934</v>
      </c>
      <c r="J169" s="2">
        <v>3.5</v>
      </c>
      <c r="K169" s="2">
        <v>5442</v>
      </c>
      <c r="L169" s="6">
        <f t="shared" si="2"/>
        <v>1.703234597339857</v>
      </c>
      <c r="M169" s="6">
        <f>Table2[[#This Row],[New_Followers]]/Table2[[#This Row],[Ad_Spend]]</f>
        <v>2.2601984564498346E-2</v>
      </c>
      <c r="N169" s="33">
        <f>Table2[[#This Row],[Engagement_Rate]]/Table2[[#This Row],[Ad_Spend]]</f>
        <v>6.4314590224182283E-4</v>
      </c>
    </row>
    <row r="170" spans="2:14" ht="15.75" customHeight="1" x14ac:dyDescent="0.25">
      <c r="B170" s="2" t="s">
        <v>552</v>
      </c>
      <c r="C170" s="5">
        <v>17</v>
      </c>
      <c r="D170" s="2" t="str">
        <f>PROPER(TEXT(Table2[[#This Row],[Week_Start_Date]], "MMMM"))</f>
        <v>September</v>
      </c>
      <c r="E170" s="5" t="str">
        <f>TEXT(Table2[[#This Row],[Week_Start_Date]], "YYYY")</f>
        <v>2024</v>
      </c>
      <c r="F170" s="2" t="s">
        <v>25</v>
      </c>
      <c r="G170" s="2">
        <v>1218</v>
      </c>
      <c r="H170" s="2">
        <v>212</v>
      </c>
      <c r="I170" s="2">
        <v>63177</v>
      </c>
      <c r="J170" s="2">
        <v>8.1300000000000008</v>
      </c>
      <c r="K170" s="2">
        <v>38883</v>
      </c>
      <c r="L170" s="6">
        <f t="shared" si="2"/>
        <v>-2.6681341404439108E-2</v>
      </c>
      <c r="M170" s="6">
        <f>Table2[[#This Row],[New_Followers]]/Table2[[#This Row],[Ad_Spend]]</f>
        <v>3.1324743461152688E-2</v>
      </c>
      <c r="N170" s="33">
        <f>Table2[[#This Row],[Engagement_Rate]]/Table2[[#This Row],[Ad_Spend]]</f>
        <v>2.0908880487616698E-4</v>
      </c>
    </row>
    <row r="171" spans="2:14" ht="15.75" customHeight="1" x14ac:dyDescent="0.25">
      <c r="B171" s="2" t="s">
        <v>553</v>
      </c>
      <c r="C171" s="5">
        <v>18</v>
      </c>
      <c r="D171" s="2" t="str">
        <f>PROPER(TEXT(Table2[[#This Row],[Week_Start_Date]], "MMMM"))</f>
        <v>September</v>
      </c>
      <c r="E171" s="5" t="str">
        <f>TEXT(Table2[[#This Row],[Week_Start_Date]], "YYYY")</f>
        <v>2024</v>
      </c>
      <c r="F171" s="2" t="s">
        <v>25</v>
      </c>
      <c r="G171" s="2">
        <v>1918</v>
      </c>
      <c r="H171" s="2">
        <v>212</v>
      </c>
      <c r="I171" s="2">
        <v>94360</v>
      </c>
      <c r="J171" s="2">
        <v>7.36</v>
      </c>
      <c r="K171" s="2">
        <v>36851</v>
      </c>
      <c r="L171" s="6">
        <f t="shared" si="2"/>
        <v>1.592351646960128</v>
      </c>
      <c r="M171" s="6">
        <f>Table2[[#This Row],[New_Followers]]/Table2[[#This Row],[Ad_Spend]]</f>
        <v>5.2047434262299533E-2</v>
      </c>
      <c r="N171" s="33">
        <f>Table2[[#This Row],[Engagement_Rate]]/Table2[[#This Row],[Ad_Spend]]</f>
        <v>1.9972320968223388E-4</v>
      </c>
    </row>
    <row r="172" spans="2:14" ht="15.75" customHeight="1" x14ac:dyDescent="0.25">
      <c r="B172" s="2" t="s">
        <v>554</v>
      </c>
      <c r="C172" s="5">
        <v>19</v>
      </c>
      <c r="D172" s="2" t="str">
        <f>PROPER(TEXT(Table2[[#This Row],[Week_Start_Date]], "MMMM"))</f>
        <v>October</v>
      </c>
      <c r="E172" s="5" t="str">
        <f>TEXT(Table2[[#This Row],[Week_Start_Date]], "YYYY")</f>
        <v>2024</v>
      </c>
      <c r="F172" s="2" t="s">
        <v>25</v>
      </c>
      <c r="G172" s="2">
        <v>307</v>
      </c>
      <c r="H172" s="2">
        <v>189</v>
      </c>
      <c r="I172" s="2">
        <v>117767</v>
      </c>
      <c r="J172" s="2">
        <v>9.3000000000000007</v>
      </c>
      <c r="K172" s="2">
        <v>27822</v>
      </c>
      <c r="L172" s="6">
        <f t="shared" si="2"/>
        <v>1.8079694785926241</v>
      </c>
      <c r="M172" s="6">
        <f>Table2[[#This Row],[New_Followers]]/Table2[[#This Row],[Ad_Spend]]</f>
        <v>1.1034433182373661E-2</v>
      </c>
      <c r="N172" s="33">
        <f>Table2[[#This Row],[Engagement_Rate]]/Table2[[#This Row],[Ad_Spend]]</f>
        <v>3.3426784558982105E-4</v>
      </c>
    </row>
    <row r="173" spans="2:14" ht="15.75" customHeight="1" x14ac:dyDescent="0.25">
      <c r="B173" s="2" t="s">
        <v>555</v>
      </c>
      <c r="C173" s="5">
        <v>20</v>
      </c>
      <c r="D173" s="2" t="str">
        <f>PROPER(TEXT(Table2[[#This Row],[Week_Start_Date]], "MMMM"))</f>
        <v>October</v>
      </c>
      <c r="E173" s="5" t="str">
        <f>TEXT(Table2[[#This Row],[Week_Start_Date]], "YYYY")</f>
        <v>2024</v>
      </c>
      <c r="F173" s="2" t="s">
        <v>25</v>
      </c>
      <c r="G173" s="2">
        <v>414</v>
      </c>
      <c r="H173" s="2">
        <v>47</v>
      </c>
      <c r="I173" s="2">
        <v>199178</v>
      </c>
      <c r="J173" s="2">
        <v>1.53</v>
      </c>
      <c r="K173" s="2">
        <v>6742</v>
      </c>
      <c r="L173" s="6">
        <f t="shared" si="2"/>
        <v>0.10019784829366461</v>
      </c>
      <c r="M173" s="6">
        <f>Table2[[#This Row],[New_Followers]]/Table2[[#This Row],[Ad_Spend]]</f>
        <v>6.1406110946306734E-2</v>
      </c>
      <c r="N173" s="33">
        <f>Table2[[#This Row],[Engagement_Rate]]/Table2[[#This Row],[Ad_Spend]]</f>
        <v>2.2693562741026401E-4</v>
      </c>
    </row>
    <row r="174" spans="2:14" ht="15.75" customHeight="1" x14ac:dyDescent="0.25">
      <c r="B174" s="2" t="s">
        <v>146</v>
      </c>
      <c r="C174" s="5">
        <v>21</v>
      </c>
      <c r="D174" s="2" t="str">
        <f>PROPER(TEXT(Table2[[#This Row],[Week_Start_Date]], "MMMM"))</f>
        <v>October</v>
      </c>
      <c r="E174" s="5" t="str">
        <f>TEXT(Table2[[#This Row],[Week_Start_Date]], "YYYY")</f>
        <v>2024</v>
      </c>
      <c r="F174" s="2" t="s">
        <v>25</v>
      </c>
      <c r="G174" s="2">
        <v>1707</v>
      </c>
      <c r="H174" s="2">
        <v>223</v>
      </c>
      <c r="I174" s="2">
        <v>256910</v>
      </c>
      <c r="J174" s="2">
        <v>5.41</v>
      </c>
      <c r="K174" s="2">
        <v>44321</v>
      </c>
      <c r="L174" s="6">
        <f t="shared" si="2"/>
        <v>0.18425729749269498</v>
      </c>
      <c r="M174" s="6">
        <f>Table2[[#This Row],[New_Followers]]/Table2[[#This Row],[Ad_Spend]]</f>
        <v>3.8514473951400015E-2</v>
      </c>
      <c r="N174" s="33">
        <f>Table2[[#This Row],[Engagement_Rate]]/Table2[[#This Row],[Ad_Spend]]</f>
        <v>1.2206403285124434E-4</v>
      </c>
    </row>
    <row r="175" spans="2:14" ht="15.75" customHeight="1" x14ac:dyDescent="0.25">
      <c r="B175" s="2" t="s">
        <v>179</v>
      </c>
      <c r="C175" s="5">
        <v>22</v>
      </c>
      <c r="D175" s="2" t="str">
        <f>PROPER(TEXT(Table2[[#This Row],[Week_Start_Date]], "MMMM"))</f>
        <v>October</v>
      </c>
      <c r="E175" s="5" t="str">
        <f>TEXT(Table2[[#This Row],[Week_Start_Date]], "YYYY")</f>
        <v>2024</v>
      </c>
      <c r="F175" s="2" t="s">
        <v>25</v>
      </c>
      <c r="G175" s="2">
        <v>1814</v>
      </c>
      <c r="H175" s="2">
        <v>157</v>
      </c>
      <c r="I175" s="2">
        <v>305827</v>
      </c>
      <c r="J175" s="2">
        <v>1.99</v>
      </c>
      <c r="K175" s="2">
        <v>46643</v>
      </c>
      <c r="L175" s="6">
        <f t="shared" si="2"/>
        <v>0.57763419096181545</v>
      </c>
      <c r="M175" s="6">
        <f>Table2[[#This Row],[New_Followers]]/Table2[[#This Row],[Ad_Spend]]</f>
        <v>3.8891151941341677E-2</v>
      </c>
      <c r="N175" s="33">
        <f>Table2[[#This Row],[Engagement_Rate]]/Table2[[#This Row],[Ad_Spend]]</f>
        <v>4.2664494136311984E-5</v>
      </c>
    </row>
    <row r="176" spans="2:14" ht="15.75" customHeight="1" x14ac:dyDescent="0.25">
      <c r="B176" s="2" t="s">
        <v>258</v>
      </c>
      <c r="C176" s="5">
        <v>23</v>
      </c>
      <c r="D176" s="2" t="str">
        <f>PROPER(TEXT(Table2[[#This Row],[Week_Start_Date]], "MMMM"))</f>
        <v>November</v>
      </c>
      <c r="E176" s="5" t="str">
        <f>TEXT(Table2[[#This Row],[Week_Start_Date]], "YYYY")</f>
        <v>2024</v>
      </c>
      <c r="F176" s="2" t="s">
        <v>25</v>
      </c>
      <c r="G176" s="2">
        <v>1507</v>
      </c>
      <c r="H176" s="2">
        <v>463</v>
      </c>
      <c r="I176" s="2">
        <v>258944</v>
      </c>
      <c r="J176" s="2">
        <v>6.08</v>
      </c>
      <c r="K176" s="2">
        <v>16443</v>
      </c>
      <c r="L176" s="6">
        <f t="shared" si="2"/>
        <v>0.54180958515762179</v>
      </c>
      <c r="M176" s="6">
        <f>Table2[[#This Row],[New_Followers]]/Table2[[#This Row],[Ad_Spend]]</f>
        <v>9.1649942224654862E-2</v>
      </c>
      <c r="N176" s="33">
        <f>Table2[[#This Row],[Engagement_Rate]]/Table2[[#This Row],[Ad_Spend]]</f>
        <v>3.6976220884266862E-4</v>
      </c>
    </row>
    <row r="177" spans="2:14" ht="15.75" customHeight="1" x14ac:dyDescent="0.25">
      <c r="B177" s="2" t="s">
        <v>556</v>
      </c>
      <c r="C177" s="5">
        <v>24</v>
      </c>
      <c r="D177" s="2" t="str">
        <f>PROPER(TEXT(Table2[[#This Row],[Week_Start_Date]], "MMMM"))</f>
        <v>November</v>
      </c>
      <c r="E177" s="5" t="str">
        <f>TEXT(Table2[[#This Row],[Week_Start_Date]], "YYYY")</f>
        <v>2024</v>
      </c>
      <c r="F177" s="2" t="s">
        <v>25</v>
      </c>
      <c r="G177" s="2">
        <v>454</v>
      </c>
      <c r="H177" s="2">
        <v>105</v>
      </c>
      <c r="I177" s="2">
        <v>121091</v>
      </c>
      <c r="J177" s="2">
        <v>7.97</v>
      </c>
      <c r="K177" s="2">
        <v>9269</v>
      </c>
      <c r="L177" s="6">
        <f t="shared" si="2"/>
        <v>0.40317597627286211</v>
      </c>
      <c r="M177" s="6">
        <f>Table2[[#This Row],[New_Followers]]/Table2[[#This Row],[Ad_Spend]]</f>
        <v>4.8980472542884887E-2</v>
      </c>
      <c r="N177" s="33">
        <f>Table2[[#This Row],[Engagement_Rate]]/Table2[[#This Row],[Ad_Spend]]</f>
        <v>8.5985543208544606E-4</v>
      </c>
    </row>
    <row r="178" spans="2:14" ht="15.75" customHeight="1" x14ac:dyDescent="0.25">
      <c r="B178" s="2" t="s">
        <v>57</v>
      </c>
      <c r="C178" s="5">
        <v>25</v>
      </c>
      <c r="D178" s="2" t="str">
        <f>PROPER(TEXT(Table2[[#This Row],[Week_Start_Date]], "MMMM"))</f>
        <v>November</v>
      </c>
      <c r="E178" s="5" t="str">
        <f>TEXT(Table2[[#This Row],[Week_Start_Date]], "YYYY")</f>
        <v>2024</v>
      </c>
      <c r="F178" s="2" t="s">
        <v>25</v>
      </c>
      <c r="G178" s="2">
        <v>278</v>
      </c>
      <c r="H178" s="2">
        <v>218</v>
      </c>
      <c r="I178" s="2">
        <v>301695</v>
      </c>
      <c r="J178" s="2">
        <v>4.68</v>
      </c>
      <c r="K178" s="2">
        <v>22373</v>
      </c>
      <c r="L178" s="6">
        <f t="shared" si="2"/>
        <v>0.28821299683708945</v>
      </c>
      <c r="M178" s="6">
        <f>Table2[[#This Row],[New_Followers]]/Table2[[#This Row],[Ad_Spend]]</f>
        <v>1.242569168193805E-2</v>
      </c>
      <c r="N178" s="33">
        <f>Table2[[#This Row],[Engagement_Rate]]/Table2[[#This Row],[Ad_Spend]]</f>
        <v>2.0918070889018012E-4</v>
      </c>
    </row>
    <row r="179" spans="2:14" ht="15.75" customHeight="1" x14ac:dyDescent="0.25">
      <c r="B179" s="2" t="s">
        <v>111</v>
      </c>
      <c r="C179" s="5">
        <v>26</v>
      </c>
      <c r="D179" s="2" t="str">
        <f>PROPER(TEXT(Table2[[#This Row],[Week_Start_Date]], "MMMM"))</f>
        <v>November</v>
      </c>
      <c r="E179" s="5" t="str">
        <f>TEXT(Table2[[#This Row],[Week_Start_Date]], "YYYY")</f>
        <v>2024</v>
      </c>
      <c r="F179" s="2" t="s">
        <v>25</v>
      </c>
      <c r="G179" s="2">
        <v>1293</v>
      </c>
      <c r="H179" s="2">
        <v>408</v>
      </c>
      <c r="I179" s="2">
        <v>62535</v>
      </c>
      <c r="J179" s="2">
        <v>8.9</v>
      </c>
      <c r="K179" s="2">
        <v>37876</v>
      </c>
      <c r="L179" s="6">
        <f t="shared" si="2"/>
        <v>1.9887634863023914E-2</v>
      </c>
      <c r="M179" s="6">
        <f>Table2[[#This Row],[New_Followers]]/Table2[[#This Row],[Ad_Spend]]</f>
        <v>3.4137712535642621E-2</v>
      </c>
      <c r="N179" s="33">
        <f>Table2[[#This Row],[Engagement_Rate]]/Table2[[#This Row],[Ad_Spend]]</f>
        <v>2.3497729432886262E-4</v>
      </c>
    </row>
    <row r="180" spans="2:14" ht="15.75" customHeight="1" x14ac:dyDescent="0.25">
      <c r="B180" s="2" t="s">
        <v>557</v>
      </c>
      <c r="C180" s="5">
        <v>27</v>
      </c>
      <c r="D180" s="2" t="str">
        <f>PROPER(TEXT(Table2[[#This Row],[Week_Start_Date]], "MMMM"))</f>
        <v>December</v>
      </c>
      <c r="E180" s="5" t="str">
        <f>TEXT(Table2[[#This Row],[Week_Start_Date]], "YYYY")</f>
        <v>2024</v>
      </c>
      <c r="F180" s="2" t="s">
        <v>25</v>
      </c>
      <c r="G180" s="2">
        <v>452</v>
      </c>
      <c r="H180" s="2">
        <v>161</v>
      </c>
      <c r="I180" s="2">
        <v>221274</v>
      </c>
      <c r="J180" s="2">
        <v>2.65</v>
      </c>
      <c r="K180" s="2">
        <v>40888</v>
      </c>
      <c r="L180" s="6">
        <f t="shared" si="2"/>
        <v>1.4152074838090669</v>
      </c>
      <c r="M180" s="6">
        <f>Table2[[#This Row],[New_Followers]]/Table2[[#This Row],[Ad_Spend]]</f>
        <v>1.1054588143220506E-2</v>
      </c>
      <c r="N180" s="33">
        <f>Table2[[#This Row],[Engagement_Rate]]/Table2[[#This Row],[Ad_Spend]]</f>
        <v>6.4811191547642344E-5</v>
      </c>
    </row>
    <row r="181" spans="2:14" ht="15.75" customHeight="1" x14ac:dyDescent="0.25">
      <c r="B181" s="2" t="s">
        <v>197</v>
      </c>
      <c r="C181" s="5">
        <v>28</v>
      </c>
      <c r="D181" s="2" t="str">
        <f>PROPER(TEXT(Table2[[#This Row],[Week_Start_Date]], "MMMM"))</f>
        <v>December</v>
      </c>
      <c r="E181" s="5" t="str">
        <f>TEXT(Table2[[#This Row],[Week_Start_Date]], "YYYY")</f>
        <v>2024</v>
      </c>
      <c r="F181" s="2" t="s">
        <v>25</v>
      </c>
      <c r="G181" s="2">
        <v>736</v>
      </c>
      <c r="H181" s="2">
        <v>163</v>
      </c>
      <c r="I181" s="2">
        <v>451894</v>
      </c>
      <c r="J181" s="2">
        <v>5.43</v>
      </c>
      <c r="K181" s="2">
        <v>46625</v>
      </c>
      <c r="L181" s="6">
        <f t="shared" si="2"/>
        <v>0.13151115811166245</v>
      </c>
      <c r="M181" s="6">
        <f>Table2[[#This Row],[New_Followers]]/Table2[[#This Row],[Ad_Spend]]</f>
        <v>1.5785522788203752E-2</v>
      </c>
      <c r="N181" s="33">
        <f>Table2[[#This Row],[Engagement_Rate]]/Table2[[#This Row],[Ad_Spend]]</f>
        <v>1.1646112600536193E-4</v>
      </c>
    </row>
    <row r="182" spans="2:14" ht="15.75" customHeight="1" x14ac:dyDescent="0.25">
      <c r="B182" s="2" t="s">
        <v>95</v>
      </c>
      <c r="C182" s="5">
        <v>29</v>
      </c>
      <c r="D182" s="2" t="str">
        <f>PROPER(TEXT(Table2[[#This Row],[Week_Start_Date]], "MMMM"))</f>
        <v>December</v>
      </c>
      <c r="E182" s="5" t="str">
        <f>TEXT(Table2[[#This Row],[Week_Start_Date]], "YYYY")</f>
        <v>2024</v>
      </c>
      <c r="F182" s="2" t="s">
        <v>25</v>
      </c>
      <c r="G182" s="2">
        <v>1004</v>
      </c>
      <c r="H182" s="2">
        <v>128</v>
      </c>
      <c r="I182" s="2">
        <v>488901</v>
      </c>
      <c r="J182" s="2">
        <v>8.09</v>
      </c>
      <c r="K182" s="2">
        <v>49558</v>
      </c>
      <c r="L182" s="6">
        <f t="shared" si="2"/>
        <v>0.12679964770499277</v>
      </c>
      <c r="M182" s="6">
        <f>Table2[[#This Row],[New_Followers]]/Table2[[#This Row],[Ad_Spend]]</f>
        <v>2.0259090358771541E-2</v>
      </c>
      <c r="N182" s="33">
        <f>Table2[[#This Row],[Engagement_Rate]]/Table2[[#This Row],[Ad_Spend]]</f>
        <v>1.6324306872755155E-4</v>
      </c>
    </row>
    <row r="183" spans="2:14" ht="15.75" customHeight="1" x14ac:dyDescent="0.25">
      <c r="B183" s="2" t="s">
        <v>15</v>
      </c>
      <c r="C183" s="5">
        <v>30</v>
      </c>
      <c r="D183" s="2" t="str">
        <f>PROPER(TEXT(Table2[[#This Row],[Week_Start_Date]], "MMMM"))</f>
        <v>December</v>
      </c>
      <c r="E183" s="5" t="str">
        <f>TEXT(Table2[[#This Row],[Week_Start_Date]], "YYYY")</f>
        <v>2024</v>
      </c>
      <c r="F183" s="2" t="s">
        <v>25</v>
      </c>
      <c r="G183" s="2">
        <v>1900</v>
      </c>
      <c r="H183" s="2">
        <v>311</v>
      </c>
      <c r="I183" s="2">
        <v>25177</v>
      </c>
      <c r="J183" s="2">
        <v>2.89</v>
      </c>
      <c r="K183" s="2">
        <v>14154</v>
      </c>
      <c r="L183" s="6">
        <f t="shared" si="2"/>
        <v>0.17917737946946316</v>
      </c>
      <c r="M183" s="6">
        <f>Table2[[#This Row],[New_Followers]]/Table2[[#This Row],[Ad_Spend]]</f>
        <v>0.13423767132965947</v>
      </c>
      <c r="N183" s="33">
        <f>Table2[[#This Row],[Engagement_Rate]]/Table2[[#This Row],[Ad_Spend]]</f>
        <v>2.0418256323300835E-4</v>
      </c>
    </row>
    <row r="184" spans="2:14" ht="15.75" customHeight="1" x14ac:dyDescent="0.25">
      <c r="B184" s="2" t="s">
        <v>558</v>
      </c>
      <c r="C184" s="5">
        <v>31</v>
      </c>
      <c r="D184" s="2" t="str">
        <f>PROPER(TEXT(Table2[[#This Row],[Week_Start_Date]], "MMMM"))</f>
        <v>December</v>
      </c>
      <c r="E184" s="5" t="str">
        <f>TEXT(Table2[[#This Row],[Week_Start_Date]], "YYYY")</f>
        <v>2024</v>
      </c>
      <c r="F184" s="2" t="s">
        <v>25</v>
      </c>
      <c r="G184" s="2">
        <v>1495</v>
      </c>
      <c r="H184" s="2">
        <v>35</v>
      </c>
      <c r="I184" s="2">
        <v>136845</v>
      </c>
      <c r="J184" s="2">
        <v>4.4800000000000004</v>
      </c>
      <c r="K184" s="2">
        <v>39931</v>
      </c>
      <c r="L184" s="6">
        <f t="shared" si="2"/>
        <v>6.3113158835445047</v>
      </c>
      <c r="M184" s="6">
        <f>Table2[[#This Row],[New_Followers]]/Table2[[#This Row],[Ad_Spend]]</f>
        <v>3.7439583281160004E-2</v>
      </c>
      <c r="N184" s="33">
        <f>Table2[[#This Row],[Engagement_Rate]]/Table2[[#This Row],[Ad_Spend]]</f>
        <v>1.1219353384588417E-4</v>
      </c>
    </row>
    <row r="185" spans="2:14" ht="15.75" customHeight="1" x14ac:dyDescent="0.25">
      <c r="B185" s="2" t="s">
        <v>107</v>
      </c>
      <c r="C185" s="5">
        <v>32</v>
      </c>
      <c r="D185" s="2" t="str">
        <f>PROPER(TEXT(Table2[[#This Row],[Week_Start_Date]], "MMMM"))</f>
        <v>January</v>
      </c>
      <c r="E185" s="5" t="str">
        <f>TEXT(Table2[[#This Row],[Week_Start_Date]], "YYYY")</f>
        <v>2025</v>
      </c>
      <c r="F185" s="2" t="s">
        <v>25</v>
      </c>
      <c r="G185" s="2">
        <v>891</v>
      </c>
      <c r="H185" s="2">
        <v>45</v>
      </c>
      <c r="I185" s="2">
        <v>95410</v>
      </c>
      <c r="J185" s="2">
        <v>8.33</v>
      </c>
      <c r="K185" s="2">
        <v>15045</v>
      </c>
      <c r="L185" s="6">
        <f t="shared" si="2"/>
        <v>1.0669005078738718</v>
      </c>
      <c r="M185" s="6">
        <f>Table2[[#This Row],[New_Followers]]/Table2[[#This Row],[Ad_Spend]]</f>
        <v>5.922233300099701E-2</v>
      </c>
      <c r="N185" s="33">
        <f>Table2[[#This Row],[Engagement_Rate]]/Table2[[#This Row],[Ad_Spend]]</f>
        <v>5.5367231638418074E-4</v>
      </c>
    </row>
    <row r="186" spans="2:14" ht="15.75" customHeight="1" x14ac:dyDescent="0.25">
      <c r="B186" s="2" t="s">
        <v>559</v>
      </c>
      <c r="C186" s="5">
        <v>33</v>
      </c>
      <c r="D186" s="2" t="str">
        <f>PROPER(TEXT(Table2[[#This Row],[Week_Start_Date]], "MMMM"))</f>
        <v>January</v>
      </c>
      <c r="E186" s="5" t="str">
        <f>TEXT(Table2[[#This Row],[Week_Start_Date]], "YYYY")</f>
        <v>2025</v>
      </c>
      <c r="F186" s="2" t="s">
        <v>25</v>
      </c>
      <c r="G186" s="2">
        <v>1331</v>
      </c>
      <c r="H186" s="2">
        <v>430</v>
      </c>
      <c r="I186" s="2">
        <v>14437</v>
      </c>
      <c r="J186" s="2">
        <v>3.29</v>
      </c>
      <c r="K186" s="2">
        <v>40868</v>
      </c>
      <c r="L186" s="6">
        <f t="shared" si="2"/>
        <v>0.88669950738916259</v>
      </c>
      <c r="M186" s="6">
        <f>Table2[[#This Row],[New_Followers]]/Table2[[#This Row],[Ad_Spend]]</f>
        <v>3.2568268571987864E-2</v>
      </c>
      <c r="N186" s="33">
        <f>Table2[[#This Row],[Engagement_Rate]]/Table2[[#This Row],[Ad_Spend]]</f>
        <v>8.0503083096799459E-5</v>
      </c>
    </row>
    <row r="187" spans="2:14" ht="15.75" customHeight="1" x14ac:dyDescent="0.25">
      <c r="B187" s="2" t="s">
        <v>560</v>
      </c>
      <c r="C187" s="5">
        <v>34</v>
      </c>
      <c r="D187" s="2" t="str">
        <f>PROPER(TEXT(Table2[[#This Row],[Week_Start_Date]], "MMMM"))</f>
        <v>January</v>
      </c>
      <c r="E187" s="5" t="str">
        <f>TEXT(Table2[[#This Row],[Week_Start_Date]], "YYYY")</f>
        <v>2025</v>
      </c>
      <c r="F187" s="2" t="s">
        <v>25</v>
      </c>
      <c r="G187" s="2">
        <v>1166</v>
      </c>
      <c r="H187" s="2">
        <v>442</v>
      </c>
      <c r="I187" s="2">
        <v>336949</v>
      </c>
      <c r="J187" s="2">
        <v>4.68</v>
      </c>
      <c r="K187" s="2">
        <v>7705</v>
      </c>
      <c r="L187" s="6">
        <f t="shared" si="2"/>
        <v>6.2409087760615085</v>
      </c>
      <c r="M187" s="6">
        <f>Table2[[#This Row],[New_Followers]]/Table2[[#This Row],[Ad_Spend]]</f>
        <v>0.15133030499675534</v>
      </c>
      <c r="N187" s="33">
        <f>Table2[[#This Row],[Engagement_Rate]]/Table2[[#This Row],[Ad_Spend]]</f>
        <v>6.0739779364049314E-4</v>
      </c>
    </row>
    <row r="188" spans="2:14" ht="15.75" customHeight="1" x14ac:dyDescent="0.25">
      <c r="B188" s="2" t="s">
        <v>200</v>
      </c>
      <c r="C188" s="5">
        <v>35</v>
      </c>
      <c r="D188" s="2" t="str">
        <f>PROPER(TEXT(Table2[[#This Row],[Week_Start_Date]], "MMMM"))</f>
        <v>January</v>
      </c>
      <c r="E188" s="5" t="str">
        <f>TEXT(Table2[[#This Row],[Week_Start_Date]], "YYYY")</f>
        <v>2025</v>
      </c>
      <c r="F188" s="2" t="s">
        <v>25</v>
      </c>
      <c r="G188" s="2">
        <v>1411</v>
      </c>
      <c r="H188" s="2">
        <v>186</v>
      </c>
      <c r="I188" s="2">
        <v>461669</v>
      </c>
      <c r="J188" s="2">
        <v>3.72</v>
      </c>
      <c r="K188" s="2">
        <v>43999</v>
      </c>
      <c r="L188" s="6">
        <f t="shared" si="2"/>
        <v>0.2148693125665902</v>
      </c>
      <c r="M188" s="6">
        <f>Table2[[#This Row],[New_Followers]]/Table2[[#This Row],[Ad_Spend]]</f>
        <v>3.2068910657060384E-2</v>
      </c>
      <c r="N188" s="33">
        <f>Table2[[#This Row],[Engagement_Rate]]/Table2[[#This Row],[Ad_Spend]]</f>
        <v>8.4547376076729019E-5</v>
      </c>
    </row>
    <row r="189" spans="2:14" ht="15.75" customHeight="1" x14ac:dyDescent="0.25">
      <c r="B189" s="2" t="s">
        <v>561</v>
      </c>
      <c r="C189" s="5">
        <v>36</v>
      </c>
      <c r="D189" s="2" t="str">
        <f>PROPER(TEXT(Table2[[#This Row],[Week_Start_Date]], "MMMM"))</f>
        <v>February</v>
      </c>
      <c r="E189" s="5" t="str">
        <f>TEXT(Table2[[#This Row],[Week_Start_Date]], "YYYY")</f>
        <v>2025</v>
      </c>
      <c r="F189" s="2" t="s">
        <v>25</v>
      </c>
      <c r="G189" s="2">
        <v>152</v>
      </c>
      <c r="H189" s="2">
        <v>355</v>
      </c>
      <c r="I189" s="2">
        <v>270766</v>
      </c>
      <c r="J189" s="2">
        <v>9.48</v>
      </c>
      <c r="K189" s="2">
        <v>18001</v>
      </c>
      <c r="L189" s="6">
        <f t="shared" si="2"/>
        <v>0.26534161921203286</v>
      </c>
      <c r="M189" s="6">
        <f>Table2[[#This Row],[New_Followers]]/Table2[[#This Row],[Ad_Spend]]</f>
        <v>8.4439753347036271E-3</v>
      </c>
      <c r="N189" s="33">
        <f>Table2[[#This Row],[Engagement_Rate]]/Table2[[#This Row],[Ad_Spend]]</f>
        <v>5.2663740903283152E-4</v>
      </c>
    </row>
    <row r="190" spans="2:14" ht="15.75" customHeight="1" x14ac:dyDescent="0.25">
      <c r="B190" s="2" t="s">
        <v>225</v>
      </c>
      <c r="C190" s="5">
        <v>37</v>
      </c>
      <c r="D190" s="2" t="str">
        <f>PROPER(TEXT(Table2[[#This Row],[Week_Start_Date]], "MMMM"))</f>
        <v>February</v>
      </c>
      <c r="E190" s="5" t="str">
        <f>TEXT(Table2[[#This Row],[Week_Start_Date]], "YYYY")</f>
        <v>2025</v>
      </c>
      <c r="F190" s="2" t="s">
        <v>25</v>
      </c>
      <c r="G190" s="2">
        <v>1707</v>
      </c>
      <c r="H190" s="2">
        <v>263</v>
      </c>
      <c r="I190" s="2">
        <v>485280</v>
      </c>
      <c r="J190" s="2">
        <v>9.0299999999999994</v>
      </c>
      <c r="K190" s="2">
        <v>24494</v>
      </c>
      <c r="L190" s="6">
        <f t="shared" si="2"/>
        <v>-7.4972485467156139E-2</v>
      </c>
      <c r="M190" s="6">
        <f>Table2[[#This Row],[New_Followers]]/Table2[[#This Row],[Ad_Spend]]</f>
        <v>6.9690536457908056E-2</v>
      </c>
      <c r="N190" s="33">
        <f>Table2[[#This Row],[Engagement_Rate]]/Table2[[#This Row],[Ad_Spend]]</f>
        <v>3.686617130725892E-4</v>
      </c>
    </row>
    <row r="191" spans="2:14" ht="15.75" customHeight="1" x14ac:dyDescent="0.25">
      <c r="B191" s="2" t="s">
        <v>109</v>
      </c>
      <c r="C191" s="5">
        <v>38</v>
      </c>
      <c r="D191" s="2" t="str">
        <f>PROPER(TEXT(Table2[[#This Row],[Week_Start_Date]], "MMMM"))</f>
        <v>February</v>
      </c>
      <c r="E191" s="5" t="str">
        <f>TEXT(Table2[[#This Row],[Week_Start_Date]], "YYYY")</f>
        <v>2025</v>
      </c>
      <c r="F191" s="2" t="s">
        <v>25</v>
      </c>
      <c r="G191" s="2">
        <v>1662</v>
      </c>
      <c r="H191" s="2">
        <v>487</v>
      </c>
      <c r="I191" s="2">
        <v>105980</v>
      </c>
      <c r="J191" s="2">
        <v>9.08</v>
      </c>
      <c r="K191" s="2">
        <v>22996</v>
      </c>
      <c r="L191" s="6">
        <f t="shared" si="2"/>
        <v>0.29756017144741181</v>
      </c>
      <c r="M191" s="6">
        <f>Table2[[#This Row],[New_Followers]]/Table2[[#This Row],[Ad_Spend]]</f>
        <v>7.227343885893199E-2</v>
      </c>
      <c r="N191" s="33">
        <f>Table2[[#This Row],[Engagement_Rate]]/Table2[[#This Row],[Ad_Spend]]</f>
        <v>3.9485127848321445E-4</v>
      </c>
    </row>
    <row r="192" spans="2:14" ht="15.75" customHeight="1" x14ac:dyDescent="0.25">
      <c r="B192" s="2" t="s">
        <v>127</v>
      </c>
      <c r="C192" s="5">
        <v>39</v>
      </c>
      <c r="D192" s="2" t="str">
        <f>PROPER(TEXT(Table2[[#This Row],[Week_Start_Date]], "MMMM"))</f>
        <v>February</v>
      </c>
      <c r="E192" s="5" t="str">
        <f>TEXT(Table2[[#This Row],[Week_Start_Date]], "YYYY")</f>
        <v>2025</v>
      </c>
      <c r="F192" s="2" t="s">
        <v>25</v>
      </c>
      <c r="G192" s="2">
        <v>1063</v>
      </c>
      <c r="H192" s="2">
        <v>47</v>
      </c>
      <c r="I192" s="2">
        <v>464239</v>
      </c>
      <c r="J192" s="2">
        <v>6.58</v>
      </c>
      <c r="K192" s="2">
        <v>39031</v>
      </c>
      <c r="L192" s="6">
        <f t="shared" si="2"/>
        <v>1.1086997546706925</v>
      </c>
      <c r="M192" s="6">
        <f>Table2[[#This Row],[New_Followers]]/Table2[[#This Row],[Ad_Spend]]</f>
        <v>2.723476211216725E-2</v>
      </c>
      <c r="N192" s="33">
        <f>Table2[[#This Row],[Engagement_Rate]]/Table2[[#This Row],[Ad_Spend]]</f>
        <v>1.6858394609413032E-4</v>
      </c>
    </row>
    <row r="193" spans="2:14" ht="15.75" customHeight="1" x14ac:dyDescent="0.25">
      <c r="B193" s="2" t="s">
        <v>175</v>
      </c>
      <c r="C193" s="5">
        <v>40</v>
      </c>
      <c r="D193" s="2" t="str">
        <f>PROPER(TEXT(Table2[[#This Row],[Week_Start_Date]], "MMMM"))</f>
        <v>March</v>
      </c>
      <c r="E193" s="5" t="str">
        <f>TEXT(Table2[[#This Row],[Week_Start_Date]], "YYYY")</f>
        <v>2025</v>
      </c>
      <c r="F193" s="2" t="s">
        <v>25</v>
      </c>
      <c r="G193" s="2">
        <v>510</v>
      </c>
      <c r="H193" s="2">
        <v>195</v>
      </c>
      <c r="I193" s="2">
        <v>224534</v>
      </c>
      <c r="J193" s="2">
        <v>9.4</v>
      </c>
      <c r="K193" s="2">
        <v>30987</v>
      </c>
      <c r="L193" s="6">
        <f t="shared" si="2"/>
        <v>0.21885278918832757</v>
      </c>
      <c r="M193" s="6">
        <f>Table2[[#This Row],[New_Followers]]/Table2[[#This Row],[Ad_Spend]]</f>
        <v>1.6458514861070771E-2</v>
      </c>
      <c r="N193" s="33">
        <f>Table2[[#This Row],[Engagement_Rate]]/Table2[[#This Row],[Ad_Spend]]</f>
        <v>3.0335301900797111E-4</v>
      </c>
    </row>
    <row r="194" spans="2:14" ht="15.75" customHeight="1" x14ac:dyDescent="0.25">
      <c r="B194" s="2" t="s">
        <v>562</v>
      </c>
      <c r="C194" s="5">
        <v>41</v>
      </c>
      <c r="D194" s="2" t="str">
        <f>PROPER(TEXT(Table2[[#This Row],[Week_Start_Date]], "MMMM"))</f>
        <v>March</v>
      </c>
      <c r="E194" s="5" t="str">
        <f>TEXT(Table2[[#This Row],[Week_Start_Date]], "YYYY")</f>
        <v>2025</v>
      </c>
      <c r="F194" s="2" t="s">
        <v>25</v>
      </c>
      <c r="G194" s="2">
        <v>1658</v>
      </c>
      <c r="H194" s="2">
        <v>416</v>
      </c>
      <c r="I194" s="2">
        <v>98397</v>
      </c>
      <c r="J194" s="2">
        <v>6.11</v>
      </c>
      <c r="K194" s="2">
        <v>11383</v>
      </c>
      <c r="L194" s="6">
        <f t="shared" si="2"/>
        <v>0.14029055733207443</v>
      </c>
      <c r="M194" s="6">
        <f>Table2[[#This Row],[New_Followers]]/Table2[[#This Row],[Ad_Spend]]</f>
        <v>0.14565580251251867</v>
      </c>
      <c r="N194" s="33">
        <f>Table2[[#This Row],[Engagement_Rate]]/Table2[[#This Row],[Ad_Spend]]</f>
        <v>5.3676535184046391E-4</v>
      </c>
    </row>
    <row r="195" spans="2:14" ht="15.75" customHeight="1" x14ac:dyDescent="0.25">
      <c r="B195" s="2" t="s">
        <v>563</v>
      </c>
      <c r="C195" s="5">
        <v>42</v>
      </c>
      <c r="D195" s="2" t="str">
        <f>PROPER(TEXT(Table2[[#This Row],[Week_Start_Date]], "MMMM"))</f>
        <v>March</v>
      </c>
      <c r="E195" s="5" t="str">
        <f>TEXT(Table2[[#This Row],[Week_Start_Date]], "YYYY")</f>
        <v>2025</v>
      </c>
      <c r="F195" s="2" t="s">
        <v>25</v>
      </c>
      <c r="G195" s="2">
        <v>1596</v>
      </c>
      <c r="H195" s="2">
        <v>211</v>
      </c>
      <c r="I195" s="2">
        <v>17380</v>
      </c>
      <c r="J195" s="2">
        <v>8.64</v>
      </c>
      <c r="K195" s="2">
        <v>35801</v>
      </c>
      <c r="L195" s="6">
        <f t="shared" si="2"/>
        <v>1.2622336046830696</v>
      </c>
      <c r="M195" s="6">
        <f>Table2[[#This Row],[New_Followers]]/Table2[[#This Row],[Ad_Spend]]</f>
        <v>4.4579760341889894E-2</v>
      </c>
      <c r="N195" s="33">
        <f>Table2[[#This Row],[Engagement_Rate]]/Table2[[#This Row],[Ad_Spend]]</f>
        <v>2.4133404094857686E-4</v>
      </c>
    </row>
    <row r="196" spans="2:14" ht="15.75" customHeight="1" x14ac:dyDescent="0.25">
      <c r="B196" s="2" t="s">
        <v>210</v>
      </c>
      <c r="C196" s="5">
        <v>43</v>
      </c>
      <c r="D196" s="2" t="str">
        <f>PROPER(TEXT(Table2[[#This Row],[Week_Start_Date]], "MMMM"))</f>
        <v>March</v>
      </c>
      <c r="E196" s="5" t="str">
        <f>TEXT(Table2[[#This Row],[Week_Start_Date]], "YYYY")</f>
        <v>2025</v>
      </c>
      <c r="F196" s="2" t="s">
        <v>25</v>
      </c>
      <c r="G196" s="2">
        <v>442</v>
      </c>
      <c r="H196" s="2">
        <v>53</v>
      </c>
      <c r="I196" s="2">
        <v>441931</v>
      </c>
      <c r="J196" s="2">
        <v>1.87</v>
      </c>
      <c r="K196" s="2">
        <v>20059</v>
      </c>
      <c r="L196" s="6">
        <f t="shared" si="2"/>
        <v>7.9689298043728432</v>
      </c>
      <c r="M196" s="6">
        <f>Table2[[#This Row],[New_Followers]]/Table2[[#This Row],[Ad_Spend]]</f>
        <v>2.2034996759559299E-2</v>
      </c>
      <c r="N196" s="33">
        <f>Table2[[#This Row],[Engagement_Rate]]/Table2[[#This Row],[Ad_Spend]]</f>
        <v>9.3224986290443198E-5</v>
      </c>
    </row>
    <row r="197" spans="2:14" ht="15.75" customHeight="1" x14ac:dyDescent="0.25">
      <c r="B197" s="2" t="s">
        <v>564</v>
      </c>
      <c r="C197" s="5">
        <v>44</v>
      </c>
      <c r="D197" s="2" t="str">
        <f>PROPER(TEXT(Table2[[#This Row],[Week_Start_Date]], "MMMM"))</f>
        <v>March</v>
      </c>
      <c r="E197" s="5" t="str">
        <f>TEXT(Table2[[#This Row],[Week_Start_Date]], "YYYY")</f>
        <v>2025</v>
      </c>
      <c r="F197" s="2" t="s">
        <v>25</v>
      </c>
      <c r="G197" s="2">
        <v>1957</v>
      </c>
      <c r="H197" s="2">
        <v>490</v>
      </c>
      <c r="I197" s="2">
        <v>435726</v>
      </c>
      <c r="J197" s="2">
        <v>4.7300000000000004</v>
      </c>
      <c r="K197" s="2">
        <v>15969</v>
      </c>
      <c r="L197" s="6">
        <f t="shared" si="2"/>
        <v>8.8022790888170319E-2</v>
      </c>
      <c r="M197" s="6">
        <f>Table2[[#This Row],[New_Followers]]/Table2[[#This Row],[Ad_Spend]]</f>
        <v>0.12254994050973762</v>
      </c>
      <c r="N197" s="33">
        <f>Table2[[#This Row],[Engagement_Rate]]/Table2[[#This Row],[Ad_Spend]]</f>
        <v>2.9619888534034695E-4</v>
      </c>
    </row>
    <row r="198" spans="2:14" ht="15.75" customHeight="1" x14ac:dyDescent="0.25">
      <c r="B198" s="2" t="s">
        <v>388</v>
      </c>
      <c r="C198" s="5">
        <v>45</v>
      </c>
      <c r="D198" s="2" t="str">
        <f>PROPER(TEXT(Table2[[#This Row],[Week_Start_Date]], "MMMM"))</f>
        <v>April</v>
      </c>
      <c r="E198" s="5" t="str">
        <f>TEXT(Table2[[#This Row],[Week_Start_Date]], "YYYY")</f>
        <v>2025</v>
      </c>
      <c r="F198" s="2" t="s">
        <v>25</v>
      </c>
      <c r="G198" s="2">
        <v>623</v>
      </c>
      <c r="H198" s="2">
        <v>414</v>
      </c>
      <c r="I198" s="2">
        <v>290354</v>
      </c>
      <c r="J198" s="2">
        <v>6.49</v>
      </c>
      <c r="K198" s="2">
        <v>39923</v>
      </c>
      <c r="L198" s="6">
        <f t="shared" ref="L198:L203" si="3">((G197-H197)/I197)*100</f>
        <v>0.33667947287974553</v>
      </c>
      <c r="M198" s="6">
        <f>Table2[[#This Row],[New_Followers]]/Table2[[#This Row],[Ad_Spend]]</f>
        <v>1.5605039701425244E-2</v>
      </c>
      <c r="N198" s="33">
        <f>Table2[[#This Row],[Engagement_Rate]]/Table2[[#This Row],[Ad_Spend]]</f>
        <v>1.6256293364727101E-4</v>
      </c>
    </row>
    <row r="199" spans="2:14" ht="15.75" customHeight="1" x14ac:dyDescent="0.25">
      <c r="B199" s="2" t="s">
        <v>565</v>
      </c>
      <c r="C199" s="5">
        <v>46</v>
      </c>
      <c r="D199" s="2" t="str">
        <f>PROPER(TEXT(Table2[[#This Row],[Week_Start_Date]], "MMMM"))</f>
        <v>April</v>
      </c>
      <c r="E199" s="5" t="str">
        <f>TEXT(Table2[[#This Row],[Week_Start_Date]], "YYYY")</f>
        <v>2025</v>
      </c>
      <c r="F199" s="2" t="s">
        <v>25</v>
      </c>
      <c r="G199" s="2">
        <v>520</v>
      </c>
      <c r="H199" s="2">
        <v>375</v>
      </c>
      <c r="I199" s="2">
        <v>369525</v>
      </c>
      <c r="J199" s="2">
        <v>6.54</v>
      </c>
      <c r="K199" s="2">
        <v>20733</v>
      </c>
      <c r="L199" s="6">
        <f t="shared" si="3"/>
        <v>7.1981098934404214E-2</v>
      </c>
      <c r="M199" s="6">
        <f>Table2[[#This Row],[New_Followers]]/Table2[[#This Row],[Ad_Spend]]</f>
        <v>2.5080789080210292E-2</v>
      </c>
      <c r="N199" s="33">
        <f>Table2[[#This Row],[Engagement_Rate]]/Table2[[#This Row],[Ad_Spend]]</f>
        <v>3.1543915497033717E-4</v>
      </c>
    </row>
    <row r="200" spans="2:14" ht="15.75" customHeight="1" x14ac:dyDescent="0.25">
      <c r="B200" s="2" t="s">
        <v>566</v>
      </c>
      <c r="C200" s="5">
        <v>47</v>
      </c>
      <c r="D200" s="2" t="str">
        <f>PROPER(TEXT(Table2[[#This Row],[Week_Start_Date]], "MMMM"))</f>
        <v>April</v>
      </c>
      <c r="E200" s="5" t="str">
        <f>TEXT(Table2[[#This Row],[Week_Start_Date]], "YYYY")</f>
        <v>2025</v>
      </c>
      <c r="F200" s="2" t="s">
        <v>25</v>
      </c>
      <c r="G200" s="2">
        <v>1707</v>
      </c>
      <c r="H200" s="2">
        <v>74</v>
      </c>
      <c r="I200" s="2">
        <v>270958</v>
      </c>
      <c r="J200" s="2">
        <v>3.09</v>
      </c>
      <c r="K200" s="2">
        <v>14090</v>
      </c>
      <c r="L200" s="6">
        <f t="shared" si="3"/>
        <v>3.9239564305527365E-2</v>
      </c>
      <c r="M200" s="6">
        <f>Table2[[#This Row],[New_Followers]]/Table2[[#This Row],[Ad_Spend]]</f>
        <v>0.12114975159687721</v>
      </c>
      <c r="N200" s="33">
        <f>Table2[[#This Row],[Engagement_Rate]]/Table2[[#This Row],[Ad_Spend]]</f>
        <v>2.1930447125621008E-4</v>
      </c>
    </row>
    <row r="201" spans="2:14" ht="15.75" customHeight="1" x14ac:dyDescent="0.25">
      <c r="B201" s="2" t="s">
        <v>340</v>
      </c>
      <c r="C201" s="5">
        <v>48</v>
      </c>
      <c r="D201" s="2" t="str">
        <f>PROPER(TEXT(Table2[[#This Row],[Week_Start_Date]], "MMMM"))</f>
        <v>April</v>
      </c>
      <c r="E201" s="5" t="str">
        <f>TEXT(Table2[[#This Row],[Week_Start_Date]], "YYYY")</f>
        <v>2025</v>
      </c>
      <c r="F201" s="2" t="s">
        <v>25</v>
      </c>
      <c r="G201" s="2">
        <v>777</v>
      </c>
      <c r="H201" s="2">
        <v>140</v>
      </c>
      <c r="I201" s="2">
        <v>11435</v>
      </c>
      <c r="J201" s="2">
        <v>1.6</v>
      </c>
      <c r="K201" s="2">
        <v>6832</v>
      </c>
      <c r="L201" s="6">
        <f t="shared" si="3"/>
        <v>0.60267642955734835</v>
      </c>
      <c r="M201" s="6">
        <f>Table2[[#This Row],[New_Followers]]/Table2[[#This Row],[Ad_Spend]]</f>
        <v>0.11372950819672131</v>
      </c>
      <c r="N201" s="33">
        <f>Table2[[#This Row],[Engagement_Rate]]/Table2[[#This Row],[Ad_Spend]]</f>
        <v>2.34192037470726E-4</v>
      </c>
    </row>
    <row r="202" spans="2:14" ht="15.75" customHeight="1" x14ac:dyDescent="0.25">
      <c r="B202" s="2" t="s">
        <v>66</v>
      </c>
      <c r="C202" s="5">
        <v>49</v>
      </c>
      <c r="D202" s="2" t="str">
        <f>PROPER(TEXT(Table2[[#This Row],[Week_Start_Date]], "MMMM"))</f>
        <v>May</v>
      </c>
      <c r="E202" s="5" t="str">
        <f>TEXT(Table2[[#This Row],[Week_Start_Date]], "YYYY")</f>
        <v>2025</v>
      </c>
      <c r="F202" s="2" t="s">
        <v>25</v>
      </c>
      <c r="G202" s="2">
        <v>1035</v>
      </c>
      <c r="H202" s="2">
        <v>171</v>
      </c>
      <c r="I202" s="2">
        <v>148477</v>
      </c>
      <c r="J202" s="2">
        <v>5.21</v>
      </c>
      <c r="K202" s="2">
        <v>7541</v>
      </c>
      <c r="L202" s="6">
        <f t="shared" si="3"/>
        <v>5.5706165282028861</v>
      </c>
      <c r="M202" s="6">
        <f>Table2[[#This Row],[New_Followers]]/Table2[[#This Row],[Ad_Spend]]</f>
        <v>0.13724970163108341</v>
      </c>
      <c r="N202" s="33">
        <f>Table2[[#This Row],[Engagement_Rate]]/Table2[[#This Row],[Ad_Spend]]</f>
        <v>6.9088980241347299E-4</v>
      </c>
    </row>
    <row r="203" spans="2:14" ht="15.75" customHeight="1" x14ac:dyDescent="0.25">
      <c r="B203" s="2" t="s">
        <v>26</v>
      </c>
      <c r="C203" s="5">
        <v>50</v>
      </c>
      <c r="D203" s="2" t="str">
        <f>PROPER(TEXT(Table2[[#This Row],[Week_Start_Date]], "MMMM"))</f>
        <v>May</v>
      </c>
      <c r="E203" s="5" t="str">
        <f>TEXT(Table2[[#This Row],[Week_Start_Date]], "YYYY")</f>
        <v>2025</v>
      </c>
      <c r="F203" s="2" t="s">
        <v>25</v>
      </c>
      <c r="G203" s="2">
        <v>119</v>
      </c>
      <c r="H203" s="2">
        <v>456</v>
      </c>
      <c r="I203" s="2">
        <v>82558</v>
      </c>
      <c r="J203" s="2">
        <v>6.81</v>
      </c>
      <c r="K203" s="2">
        <v>12174</v>
      </c>
      <c r="L203" s="6">
        <f t="shared" si="3"/>
        <v>0.58190830903102841</v>
      </c>
      <c r="M203" s="6">
        <f>Table2[[#This Row],[New_Followers]]/Table2[[#This Row],[Ad_Spend]]</f>
        <v>9.7749301790701487E-3</v>
      </c>
      <c r="N203" s="33">
        <f>Table2[[#This Row],[Engagement_Rate]]/Table2[[#This Row],[Ad_Spend]]</f>
        <v>5.5938886150813205E-4</v>
      </c>
    </row>
    <row r="204" spans="2:14" ht="15.75" customHeight="1" x14ac:dyDescent="0.25"/>
    <row r="205" spans="2:14" ht="15.75" customHeight="1" x14ac:dyDescent="0.25"/>
    <row r="206" spans="2:14" ht="15.75" customHeight="1" x14ac:dyDescent="0.25"/>
    <row r="207" spans="2:14" ht="15.75" customHeight="1" x14ac:dyDescent="0.25"/>
    <row r="208" spans="2:14"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row r="1001" ht="15.75" customHeight="1" x14ac:dyDescent="0.25"/>
    <row r="1002" ht="15.75" customHeight="1" x14ac:dyDescent="0.25"/>
  </sheetData>
  <pageMargins left="0.75" right="0.75" top="1" bottom="1" header="0" footer="0"/>
  <pageSetup orientation="landscape"/>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H1003"/>
  <sheetViews>
    <sheetView showGridLines="0" workbookViewId="0">
      <selection activeCell="B20" sqref="B20"/>
    </sheetView>
  </sheetViews>
  <sheetFormatPr defaultColWidth="14.42578125" defaultRowHeight="15" customHeight="1" x14ac:dyDescent="0.25"/>
  <cols>
    <col min="1" max="1" width="14.42578125" style="1"/>
    <col min="2" max="2" width="20" style="1" bestFit="1" customWidth="1"/>
    <col min="3" max="3" width="14.28515625" style="1" bestFit="1" customWidth="1"/>
    <col min="4" max="4" width="13.5703125" style="1" bestFit="1" customWidth="1"/>
    <col min="5" max="5" width="19.5703125" style="1" bestFit="1" customWidth="1"/>
    <col min="6" max="6" width="16.7109375" style="1" bestFit="1" customWidth="1"/>
    <col min="7" max="7" width="20" style="1" bestFit="1" customWidth="1"/>
    <col min="8" max="8" width="24.7109375" style="1" customWidth="1"/>
    <col min="9" max="27" width="8.7109375" style="1" customWidth="1"/>
    <col min="28" max="16384" width="14.42578125" style="1"/>
  </cols>
  <sheetData>
    <row r="1" spans="2:8" ht="35.450000000000003" customHeight="1" thickBot="1" x14ac:dyDescent="0.3">
      <c r="B1" s="8" t="s">
        <v>609</v>
      </c>
      <c r="C1" s="7"/>
    </row>
    <row r="2" spans="2:8" ht="18.600000000000001" customHeight="1" thickTop="1" x14ac:dyDescent="0.25"/>
    <row r="3" spans="2:8" x14ac:dyDescent="0.25">
      <c r="B3" s="3" t="s">
        <v>12</v>
      </c>
      <c r="C3" s="3" t="s">
        <v>567</v>
      </c>
      <c r="D3" s="3" t="s">
        <v>568</v>
      </c>
      <c r="E3" s="3" t="s">
        <v>569</v>
      </c>
      <c r="F3" s="3" t="s">
        <v>570</v>
      </c>
      <c r="G3" s="3" t="s">
        <v>571</v>
      </c>
      <c r="H3" s="3" t="s">
        <v>572</v>
      </c>
    </row>
    <row r="4" spans="2:8" x14ac:dyDescent="0.25">
      <c r="B4" s="2" t="s">
        <v>34</v>
      </c>
      <c r="C4" s="2" t="s">
        <v>580</v>
      </c>
      <c r="D4" s="2" t="s">
        <v>564</v>
      </c>
      <c r="E4" s="2" t="s">
        <v>581</v>
      </c>
      <c r="F4" s="2">
        <v>180000</v>
      </c>
      <c r="G4" s="2" t="s">
        <v>14</v>
      </c>
      <c r="H4" s="2" t="s">
        <v>583</v>
      </c>
    </row>
    <row r="5" spans="2:8" x14ac:dyDescent="0.25">
      <c r="B5" s="2" t="s">
        <v>34</v>
      </c>
      <c r="C5" s="2" t="s">
        <v>580</v>
      </c>
      <c r="D5" s="2" t="s">
        <v>564</v>
      </c>
      <c r="E5" s="2" t="s">
        <v>581</v>
      </c>
      <c r="F5" s="2">
        <v>180000</v>
      </c>
      <c r="G5" s="2" t="s">
        <v>14</v>
      </c>
      <c r="H5" s="6" t="s">
        <v>53</v>
      </c>
    </row>
    <row r="6" spans="2:8" x14ac:dyDescent="0.25">
      <c r="B6" s="2" t="s">
        <v>34</v>
      </c>
      <c r="C6" s="2" t="s">
        <v>580</v>
      </c>
      <c r="D6" s="2" t="s">
        <v>564</v>
      </c>
      <c r="E6" s="2" t="s">
        <v>581</v>
      </c>
      <c r="F6" s="2">
        <v>180000</v>
      </c>
      <c r="G6" s="6" t="s">
        <v>30</v>
      </c>
      <c r="H6" s="2" t="s">
        <v>583</v>
      </c>
    </row>
    <row r="7" spans="2:8" x14ac:dyDescent="0.25">
      <c r="B7" s="2" t="s">
        <v>34</v>
      </c>
      <c r="C7" s="2" t="s">
        <v>580</v>
      </c>
      <c r="D7" s="2" t="s">
        <v>564</v>
      </c>
      <c r="E7" s="2" t="s">
        <v>581</v>
      </c>
      <c r="F7" s="2">
        <v>180000</v>
      </c>
      <c r="G7" s="6" t="s">
        <v>30</v>
      </c>
      <c r="H7" s="6" t="s">
        <v>53</v>
      </c>
    </row>
    <row r="8" spans="2:8" x14ac:dyDescent="0.25">
      <c r="B8" s="2" t="s">
        <v>23</v>
      </c>
      <c r="C8" s="2" t="s">
        <v>575</v>
      </c>
      <c r="D8" s="2" t="s">
        <v>40</v>
      </c>
      <c r="E8" s="2" t="s">
        <v>576</v>
      </c>
      <c r="F8" s="2">
        <v>200000</v>
      </c>
      <c r="G8" s="2" t="s">
        <v>25</v>
      </c>
      <c r="H8" s="2" t="s">
        <v>582</v>
      </c>
    </row>
    <row r="9" spans="2:8" ht="15" customHeight="1" x14ac:dyDescent="0.25">
      <c r="B9" s="2" t="s">
        <v>23</v>
      </c>
      <c r="C9" s="2" t="s">
        <v>575</v>
      </c>
      <c r="D9" s="2" t="s">
        <v>40</v>
      </c>
      <c r="E9" s="2" t="s">
        <v>576</v>
      </c>
      <c r="F9" s="2">
        <v>200000</v>
      </c>
      <c r="G9" s="6" t="s">
        <v>30</v>
      </c>
      <c r="H9" s="2" t="s">
        <v>582</v>
      </c>
    </row>
    <row r="10" spans="2:8" ht="15" customHeight="1" x14ac:dyDescent="0.25">
      <c r="B10" s="2" t="s">
        <v>28</v>
      </c>
      <c r="C10" s="2" t="s">
        <v>577</v>
      </c>
      <c r="D10" s="2" t="s">
        <v>206</v>
      </c>
      <c r="E10" s="2" t="s">
        <v>578</v>
      </c>
      <c r="F10" s="2">
        <v>250000</v>
      </c>
      <c r="G10" s="2" t="s">
        <v>14</v>
      </c>
      <c r="H10" s="2" t="s">
        <v>579</v>
      </c>
    </row>
    <row r="11" spans="2:8" ht="15" customHeight="1" x14ac:dyDescent="0.25">
      <c r="B11" s="2" t="s">
        <v>28</v>
      </c>
      <c r="C11" s="2" t="s">
        <v>577</v>
      </c>
      <c r="D11" s="2" t="s">
        <v>206</v>
      </c>
      <c r="E11" s="2" t="s">
        <v>578</v>
      </c>
      <c r="F11" s="2">
        <v>250000</v>
      </c>
      <c r="G11" s="6" t="s">
        <v>39</v>
      </c>
      <c r="H11" s="2" t="s">
        <v>579</v>
      </c>
    </row>
    <row r="12" spans="2:8" ht="15" customHeight="1" x14ac:dyDescent="0.25">
      <c r="B12" s="2" t="s">
        <v>18</v>
      </c>
      <c r="C12" s="2" t="s">
        <v>573</v>
      </c>
      <c r="D12" s="2" t="s">
        <v>291</v>
      </c>
      <c r="E12" s="2" t="s">
        <v>574</v>
      </c>
      <c r="F12" s="2">
        <v>150000</v>
      </c>
      <c r="G12" s="2" t="s">
        <v>39</v>
      </c>
      <c r="H12" s="2" t="s">
        <v>33</v>
      </c>
    </row>
    <row r="13" spans="2:8" ht="15" customHeight="1" x14ac:dyDescent="0.25">
      <c r="B13" s="2" t="s">
        <v>18</v>
      </c>
      <c r="C13" s="2" t="s">
        <v>573</v>
      </c>
      <c r="D13" s="2" t="s">
        <v>291</v>
      </c>
      <c r="E13" s="2" t="s">
        <v>574</v>
      </c>
      <c r="F13" s="2">
        <v>150000</v>
      </c>
      <c r="G13" s="2" t="s">
        <v>39</v>
      </c>
      <c r="H13" s="6" t="s">
        <v>27</v>
      </c>
    </row>
    <row r="14" spans="2:8" ht="15" customHeight="1" x14ac:dyDescent="0.25">
      <c r="B14" s="2" t="s">
        <v>18</v>
      </c>
      <c r="C14" s="2" t="s">
        <v>573</v>
      </c>
      <c r="D14" s="2" t="s">
        <v>291</v>
      </c>
      <c r="E14" s="2" t="s">
        <v>574</v>
      </c>
      <c r="F14" s="2">
        <v>150000</v>
      </c>
      <c r="G14" s="6" t="s">
        <v>30</v>
      </c>
      <c r="H14" s="2" t="s">
        <v>33</v>
      </c>
    </row>
    <row r="15" spans="2:8" ht="15" customHeight="1" x14ac:dyDescent="0.25">
      <c r="B15" s="2" t="s">
        <v>18</v>
      </c>
      <c r="C15" s="2" t="s">
        <v>573</v>
      </c>
      <c r="D15" s="2" t="s">
        <v>291</v>
      </c>
      <c r="E15" s="2" t="s">
        <v>574</v>
      </c>
      <c r="F15" s="2">
        <v>150000</v>
      </c>
      <c r="G15" s="6" t="s">
        <v>30</v>
      </c>
      <c r="H15" s="6" t="s">
        <v>27</v>
      </c>
    </row>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row r="1001" ht="15.75" customHeight="1" x14ac:dyDescent="0.25"/>
    <row r="1002" ht="15.75" customHeight="1" x14ac:dyDescent="0.25"/>
    <row r="1003" ht="15.75" customHeight="1" x14ac:dyDescent="0.25"/>
  </sheetData>
  <phoneticPr fontId="9" type="noConversion"/>
  <pageMargins left="0.75" right="0.75" top="1" bottom="1" header="0" footer="0"/>
  <pageSetup orientation="landscape"/>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0B2DA8-761D-4B48-8F1C-35E27F6DE0F2}">
  <dimension ref="A1"/>
  <sheetViews>
    <sheetView showGridLines="0" zoomScale="80" zoomScaleNormal="100" workbookViewId="0"/>
  </sheetViews>
  <sheetFormatPr defaultColWidth="8.85546875" defaultRowHeight="15" x14ac:dyDescent="0.25"/>
  <cols>
    <col min="1" max="1" width="27" style="26" customWidth="1"/>
    <col min="2" max="2" width="4.5703125" style="26" customWidth="1"/>
    <col min="3" max="16384" width="8.85546875" style="26"/>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0BC551-8A9A-4BE6-9580-EA08E0F7E56D}">
  <dimension ref="A1"/>
  <sheetViews>
    <sheetView showGridLines="0" zoomScale="80" zoomScaleNormal="80" workbookViewId="0"/>
  </sheetViews>
  <sheetFormatPr defaultColWidth="8.85546875" defaultRowHeight="15" x14ac:dyDescent="0.25"/>
  <cols>
    <col min="1" max="1" width="27" style="26" customWidth="1"/>
    <col min="2" max="2" width="4.5703125" style="26" customWidth="1"/>
    <col min="3" max="16384" width="8.85546875" style="26"/>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7F529B-2441-49EE-BEEC-3B74450101BF}">
  <dimension ref="A1"/>
  <sheetViews>
    <sheetView showGridLines="0" zoomScale="80" zoomScaleNormal="80" workbookViewId="0"/>
  </sheetViews>
  <sheetFormatPr defaultColWidth="8.85546875" defaultRowHeight="15" x14ac:dyDescent="0.25"/>
  <cols>
    <col min="1" max="1" width="27" style="26" customWidth="1"/>
    <col min="2" max="2" width="4.5703125" style="26" customWidth="1"/>
    <col min="3" max="16384" width="8.85546875" style="26"/>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3052D6-EF71-4120-894A-561BBA4F96BD}">
  <dimension ref="A1"/>
  <sheetViews>
    <sheetView showGridLines="0" zoomScale="80" zoomScaleNormal="80" workbookViewId="0"/>
  </sheetViews>
  <sheetFormatPr defaultColWidth="8.85546875" defaultRowHeight="15" x14ac:dyDescent="0.25"/>
  <cols>
    <col min="1" max="1" width="27" style="26" customWidth="1"/>
    <col min="2" max="2" width="4.5703125" style="26" customWidth="1"/>
    <col min="3" max="16384" width="8.85546875" style="26"/>
  </cols>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CFAC2C-FD47-44A0-8154-35B24E6CB3A2}">
  <dimension ref="B3:T363"/>
  <sheetViews>
    <sheetView showGridLines="0" topLeftCell="A329" zoomScale="71" workbookViewId="0">
      <selection activeCell="C363" sqref="C363"/>
    </sheetView>
  </sheetViews>
  <sheetFormatPr defaultRowHeight="15" x14ac:dyDescent="0.25"/>
  <cols>
    <col min="2" max="2" width="20.85546875" bestFit="1" customWidth="1"/>
    <col min="3" max="5" width="23.7109375" bestFit="1" customWidth="1"/>
    <col min="6" max="6" width="17" bestFit="1" customWidth="1"/>
    <col min="7" max="7" width="26.42578125" bestFit="1" customWidth="1"/>
    <col min="8" max="8" width="13.140625" bestFit="1" customWidth="1"/>
    <col min="9" max="9" width="22" bestFit="1" customWidth="1"/>
    <col min="10" max="10" width="25.28515625" bestFit="1" customWidth="1"/>
    <col min="11" max="11" width="13.140625" bestFit="1" customWidth="1"/>
    <col min="12" max="12" width="22" bestFit="1" customWidth="1"/>
    <col min="13" max="13" width="25.28515625" bestFit="1" customWidth="1"/>
    <col min="14" max="14" width="13.140625" bestFit="1" customWidth="1"/>
    <col min="15" max="15" width="22" bestFit="1" customWidth="1"/>
    <col min="16" max="16" width="25.28515625" bestFit="1" customWidth="1"/>
    <col min="17" max="17" width="2.28515625" customWidth="1"/>
    <col min="18" max="18" width="12" bestFit="1" customWidth="1"/>
    <col min="19" max="19" width="22" bestFit="1" customWidth="1"/>
    <col min="20" max="20" width="25.28515625" bestFit="1" customWidth="1"/>
    <col min="21" max="21" width="12" bestFit="1" customWidth="1"/>
    <col min="22" max="24" width="13.140625" bestFit="1" customWidth="1"/>
    <col min="25" max="25" width="8.140625" bestFit="1" customWidth="1"/>
    <col min="26" max="26" width="13.140625" bestFit="1" customWidth="1"/>
    <col min="27" max="27" width="12" bestFit="1" customWidth="1"/>
    <col min="28" max="28" width="13.140625" bestFit="1" customWidth="1"/>
    <col min="29" max="29" width="12" bestFit="1" customWidth="1"/>
    <col min="30" max="40" width="13.140625" bestFit="1" customWidth="1"/>
    <col min="41" max="41" width="12" bestFit="1" customWidth="1"/>
    <col min="42" max="53" width="13.140625" bestFit="1" customWidth="1"/>
    <col min="54" max="54" width="12" bestFit="1" customWidth="1"/>
    <col min="55" max="56" width="13.140625" bestFit="1" customWidth="1"/>
    <col min="57" max="58" width="12" bestFit="1" customWidth="1"/>
    <col min="59" max="60" width="13.140625" bestFit="1" customWidth="1"/>
    <col min="61" max="61" width="12" bestFit="1" customWidth="1"/>
    <col min="62" max="74" width="13.140625" bestFit="1" customWidth="1"/>
    <col min="75" max="75" width="12" bestFit="1" customWidth="1"/>
    <col min="76" max="100" width="13.140625" bestFit="1" customWidth="1"/>
    <col min="101" max="101" width="12" bestFit="1" customWidth="1"/>
    <col min="102" max="102" width="13.140625" bestFit="1" customWidth="1"/>
    <col min="103" max="103" width="12" bestFit="1" customWidth="1"/>
    <col min="104" max="104" width="13.140625" bestFit="1" customWidth="1"/>
    <col min="105" max="105" width="12" bestFit="1" customWidth="1"/>
    <col min="106" max="107" width="13.140625" bestFit="1" customWidth="1"/>
    <col min="108" max="108" width="12" bestFit="1" customWidth="1"/>
    <col min="109" max="110" width="13.140625" bestFit="1" customWidth="1"/>
    <col min="111" max="111" width="12" bestFit="1" customWidth="1"/>
    <col min="112" max="117" width="13.140625" bestFit="1" customWidth="1"/>
    <col min="118" max="118" width="12" bestFit="1" customWidth="1"/>
    <col min="119" max="122" width="13.140625" bestFit="1" customWidth="1"/>
    <col min="123" max="123" width="10.85546875" bestFit="1" customWidth="1"/>
    <col min="124" max="128" width="13.140625" bestFit="1" customWidth="1"/>
    <col min="129" max="129" width="12" bestFit="1" customWidth="1"/>
    <col min="130" max="153" width="13.140625" bestFit="1" customWidth="1"/>
    <col min="154" max="154" width="12" bestFit="1" customWidth="1"/>
    <col min="155" max="165" width="13.140625" bestFit="1" customWidth="1"/>
    <col min="166" max="166" width="12" bestFit="1" customWidth="1"/>
    <col min="167" max="184" width="13.140625" bestFit="1" customWidth="1"/>
    <col min="185" max="185" width="12" bestFit="1" customWidth="1"/>
    <col min="186" max="197" width="13.140625" bestFit="1" customWidth="1"/>
    <col min="198" max="198" width="10.85546875" bestFit="1" customWidth="1"/>
    <col min="199" max="199" width="12" bestFit="1" customWidth="1"/>
    <col min="200" max="201" width="13.140625" bestFit="1" customWidth="1"/>
    <col min="202" max="202" width="12" bestFit="1" customWidth="1"/>
  </cols>
  <sheetData>
    <row r="3" spans="3:7" x14ac:dyDescent="0.25">
      <c r="C3" t="s">
        <v>612</v>
      </c>
    </row>
    <row r="4" spans="3:7" x14ac:dyDescent="0.25">
      <c r="C4">
        <v>300</v>
      </c>
    </row>
    <row r="6" spans="3:7" x14ac:dyDescent="0.25">
      <c r="C6" t="s">
        <v>619</v>
      </c>
      <c r="D6" t="s">
        <v>615</v>
      </c>
      <c r="E6" t="s">
        <v>616</v>
      </c>
      <c r="F6" t="s">
        <v>617</v>
      </c>
      <c r="G6" t="s">
        <v>624</v>
      </c>
    </row>
    <row r="7" spans="3:7" x14ac:dyDescent="0.25">
      <c r="C7" s="23">
        <v>45366</v>
      </c>
      <c r="D7" s="23">
        <v>819991</v>
      </c>
      <c r="E7" s="23">
        <v>142925</v>
      </c>
      <c r="F7" s="23">
        <v>74851</v>
      </c>
      <c r="G7" s="17">
        <v>0.14828272479852855</v>
      </c>
    </row>
    <row r="9" spans="3:7" x14ac:dyDescent="0.25">
      <c r="C9" t="s">
        <v>628</v>
      </c>
    </row>
    <row r="10" spans="3:7" x14ac:dyDescent="0.25">
      <c r="C10">
        <v>1037767</v>
      </c>
    </row>
    <row r="12" spans="3:7" x14ac:dyDescent="0.25">
      <c r="C12" t="s">
        <v>627</v>
      </c>
    </row>
    <row r="13" spans="3:7" x14ac:dyDescent="0.25">
      <c r="C13">
        <v>151.22</v>
      </c>
    </row>
    <row r="18" spans="3:5" x14ac:dyDescent="0.25">
      <c r="C18" s="9" t="s">
        <v>613</v>
      </c>
      <c r="D18" t="s">
        <v>627</v>
      </c>
      <c r="E18" t="s">
        <v>629</v>
      </c>
    </row>
    <row r="19" spans="3:5" x14ac:dyDescent="0.25">
      <c r="C19" s="4" t="s">
        <v>582</v>
      </c>
      <c r="D19" s="20">
        <v>219</v>
      </c>
      <c r="E19">
        <v>5618</v>
      </c>
    </row>
    <row r="20" spans="3:5" x14ac:dyDescent="0.25">
      <c r="C20" s="4" t="s">
        <v>583</v>
      </c>
      <c r="D20" s="20">
        <v>116.5</v>
      </c>
      <c r="E20">
        <v>8185</v>
      </c>
    </row>
    <row r="21" spans="3:5" x14ac:dyDescent="0.25">
      <c r="C21" s="4" t="s">
        <v>33</v>
      </c>
      <c r="D21" s="20">
        <v>145.03571428571428</v>
      </c>
      <c r="E21">
        <v>106803</v>
      </c>
    </row>
    <row r="22" spans="3:5" x14ac:dyDescent="0.25">
      <c r="C22" s="4" t="s">
        <v>53</v>
      </c>
      <c r="D22" s="20">
        <v>158.41379310344828</v>
      </c>
      <c r="E22">
        <v>110364</v>
      </c>
    </row>
    <row r="23" spans="3:5" x14ac:dyDescent="0.25">
      <c r="C23" s="4" t="s">
        <v>579</v>
      </c>
      <c r="D23" s="20">
        <v>24.5</v>
      </c>
      <c r="E23">
        <v>5684</v>
      </c>
    </row>
    <row r="24" spans="3:5" x14ac:dyDescent="0.25">
      <c r="C24" s="4" t="s">
        <v>27</v>
      </c>
      <c r="D24" s="20">
        <v>136.41379310344828</v>
      </c>
      <c r="E24">
        <v>97887</v>
      </c>
    </row>
    <row r="28" spans="3:5" x14ac:dyDescent="0.25">
      <c r="C28" s="9" t="s">
        <v>613</v>
      </c>
      <c r="D28" t="s">
        <v>629</v>
      </c>
    </row>
    <row r="29" spans="3:5" x14ac:dyDescent="0.25">
      <c r="C29" s="4" t="s">
        <v>53</v>
      </c>
      <c r="D29">
        <v>110364</v>
      </c>
    </row>
    <row r="30" spans="3:5" x14ac:dyDescent="0.25">
      <c r="C30" s="4" t="s">
        <v>33</v>
      </c>
      <c r="D30">
        <v>106803</v>
      </c>
    </row>
    <row r="31" spans="3:5" x14ac:dyDescent="0.25">
      <c r="C31" s="4" t="s">
        <v>27</v>
      </c>
      <c r="D31">
        <v>97887</v>
      </c>
    </row>
    <row r="32" spans="3:5" x14ac:dyDescent="0.25">
      <c r="C32" s="4" t="s">
        <v>583</v>
      </c>
      <c r="D32">
        <v>8185</v>
      </c>
    </row>
    <row r="33" spans="3:5" x14ac:dyDescent="0.25">
      <c r="C33" s="4" t="s">
        <v>579</v>
      </c>
      <c r="D33">
        <v>5684</v>
      </c>
    </row>
    <row r="34" spans="3:5" x14ac:dyDescent="0.25">
      <c r="C34" s="4" t="s">
        <v>582</v>
      </c>
      <c r="D34">
        <v>5618</v>
      </c>
    </row>
    <row r="37" spans="3:5" x14ac:dyDescent="0.25">
      <c r="C37" s="19" t="s">
        <v>626</v>
      </c>
    </row>
    <row r="38" spans="3:5" x14ac:dyDescent="0.25">
      <c r="C38" s="9" t="s">
        <v>613</v>
      </c>
      <c r="D38" t="s">
        <v>628</v>
      </c>
      <c r="E38" t="s">
        <v>630</v>
      </c>
    </row>
    <row r="39" spans="3:5" x14ac:dyDescent="0.25">
      <c r="C39" s="4" t="s">
        <v>154</v>
      </c>
      <c r="D39">
        <v>6278</v>
      </c>
      <c r="E39">
        <v>43239</v>
      </c>
    </row>
    <row r="40" spans="3:5" x14ac:dyDescent="0.25">
      <c r="C40" s="4" t="s">
        <v>297</v>
      </c>
      <c r="D40">
        <v>6130</v>
      </c>
      <c r="E40">
        <v>92810</v>
      </c>
    </row>
    <row r="41" spans="3:5" x14ac:dyDescent="0.25">
      <c r="C41" s="4" t="s">
        <v>331</v>
      </c>
      <c r="D41">
        <v>6061</v>
      </c>
      <c r="E41">
        <v>39025</v>
      </c>
    </row>
    <row r="42" spans="3:5" x14ac:dyDescent="0.25">
      <c r="C42" s="4" t="s">
        <v>482</v>
      </c>
      <c r="D42">
        <v>6030</v>
      </c>
      <c r="E42">
        <v>72237</v>
      </c>
    </row>
    <row r="43" spans="3:5" x14ac:dyDescent="0.25">
      <c r="C43" s="4" t="s">
        <v>453</v>
      </c>
      <c r="D43">
        <v>6029</v>
      </c>
      <c r="E43">
        <v>22583</v>
      </c>
    </row>
    <row r="44" spans="3:5" x14ac:dyDescent="0.25">
      <c r="C44" s="4" t="s">
        <v>411</v>
      </c>
      <c r="D44">
        <v>5973</v>
      </c>
      <c r="E44">
        <v>82543</v>
      </c>
    </row>
    <row r="45" spans="3:5" x14ac:dyDescent="0.25">
      <c r="C45" s="4" t="s">
        <v>235</v>
      </c>
      <c r="D45">
        <v>5939</v>
      </c>
      <c r="E45">
        <v>69141</v>
      </c>
    </row>
    <row r="46" spans="3:5" x14ac:dyDescent="0.25">
      <c r="C46" s="4" t="s">
        <v>325</v>
      </c>
      <c r="D46">
        <v>5913</v>
      </c>
      <c r="E46">
        <v>50565</v>
      </c>
    </row>
    <row r="47" spans="3:5" x14ac:dyDescent="0.25">
      <c r="C47" s="4" t="s">
        <v>430</v>
      </c>
      <c r="D47">
        <v>5900</v>
      </c>
      <c r="E47">
        <v>71696</v>
      </c>
    </row>
    <row r="48" spans="3:5" x14ac:dyDescent="0.25">
      <c r="C48" s="4" t="s">
        <v>510</v>
      </c>
      <c r="D48">
        <v>5879</v>
      </c>
      <c r="E48">
        <v>97772</v>
      </c>
    </row>
    <row r="50" spans="2:5" s="24" customFormat="1" x14ac:dyDescent="0.25">
      <c r="B50" s="25" t="s">
        <v>631</v>
      </c>
    </row>
    <row r="52" spans="2:5" x14ac:dyDescent="0.25">
      <c r="B52" s="27" t="s">
        <v>632</v>
      </c>
    </row>
    <row r="54" spans="2:5" x14ac:dyDescent="0.25">
      <c r="B54" s="9" t="s">
        <v>613</v>
      </c>
      <c r="C54" t="s">
        <v>615</v>
      </c>
      <c r="D54" t="s">
        <v>616</v>
      </c>
      <c r="E54" t="s">
        <v>617</v>
      </c>
    </row>
    <row r="55" spans="2:5" x14ac:dyDescent="0.25">
      <c r="B55" s="4" t="s">
        <v>39</v>
      </c>
      <c r="C55" s="20">
        <v>242761</v>
      </c>
      <c r="D55" s="20">
        <v>39181</v>
      </c>
      <c r="E55" s="20">
        <v>23300</v>
      </c>
    </row>
    <row r="56" spans="2:5" x14ac:dyDescent="0.25">
      <c r="B56" s="4" t="s">
        <v>30</v>
      </c>
      <c r="C56" s="20">
        <v>204284</v>
      </c>
      <c r="D56" s="20">
        <v>41444</v>
      </c>
      <c r="E56" s="20">
        <v>17851</v>
      </c>
    </row>
    <row r="57" spans="2:5" x14ac:dyDescent="0.25">
      <c r="B57" s="4" t="s">
        <v>14</v>
      </c>
      <c r="C57" s="20">
        <v>201397</v>
      </c>
      <c r="D57" s="20">
        <v>33728</v>
      </c>
      <c r="E57" s="20">
        <v>20880</v>
      </c>
    </row>
    <row r="58" spans="2:5" x14ac:dyDescent="0.25">
      <c r="B58" s="4" t="s">
        <v>25</v>
      </c>
      <c r="C58" s="20">
        <v>171549</v>
      </c>
      <c r="D58" s="20">
        <v>28572</v>
      </c>
      <c r="E58" s="20">
        <v>12820</v>
      </c>
    </row>
    <row r="67" spans="2:2" x14ac:dyDescent="0.25">
      <c r="B67" t="s">
        <v>638</v>
      </c>
    </row>
    <row r="68" spans="2:2" x14ac:dyDescent="0.25">
      <c r="B68" s="21">
        <v>8.0703599034833984E-2</v>
      </c>
    </row>
    <row r="71" spans="2:2" x14ac:dyDescent="0.25">
      <c r="B71" t="s">
        <v>639</v>
      </c>
    </row>
    <row r="72" spans="2:2" x14ac:dyDescent="0.25">
      <c r="B72" s="22">
        <v>15.649873725735349</v>
      </c>
    </row>
    <row r="75" spans="2:2" x14ac:dyDescent="0.25">
      <c r="B75" t="s">
        <v>640</v>
      </c>
    </row>
    <row r="76" spans="2:2" x14ac:dyDescent="0.25">
      <c r="B76" s="34">
        <v>4832916</v>
      </c>
    </row>
    <row r="79" spans="2:2" x14ac:dyDescent="0.25">
      <c r="B79" t="s">
        <v>641</v>
      </c>
    </row>
    <row r="80" spans="2:2" x14ac:dyDescent="0.25">
      <c r="B80" s="23">
        <v>210128</v>
      </c>
    </row>
    <row r="83" spans="2:3" x14ac:dyDescent="0.25">
      <c r="B83" s="35" t="s">
        <v>642</v>
      </c>
    </row>
    <row r="84" spans="2:3" x14ac:dyDescent="0.25">
      <c r="B84" s="23">
        <f>SUM('Engagement Summary'!I53:I203)</f>
        <v>39471221</v>
      </c>
    </row>
    <row r="90" spans="2:3" x14ac:dyDescent="0.25">
      <c r="B90" s="9" t="s">
        <v>613</v>
      </c>
      <c r="C90" t="s">
        <v>635</v>
      </c>
    </row>
    <row r="91" spans="2:3" x14ac:dyDescent="0.25">
      <c r="B91" s="4">
        <v>1</v>
      </c>
      <c r="C91" s="23">
        <v>0.52413328767227374</v>
      </c>
    </row>
    <row r="92" spans="2:3" x14ac:dyDescent="0.25">
      <c r="B92" s="4">
        <v>2</v>
      </c>
      <c r="C92" s="23">
        <v>3.2116285717467505</v>
      </c>
    </row>
    <row r="93" spans="2:3" x14ac:dyDescent="0.25">
      <c r="B93" s="4">
        <v>3</v>
      </c>
      <c r="C93" s="23">
        <v>1.7703288565423712</v>
      </c>
    </row>
    <row r="94" spans="2:3" x14ac:dyDescent="0.25">
      <c r="B94" s="4">
        <v>4</v>
      </c>
      <c r="C94" s="23">
        <v>2.1539547236408083</v>
      </c>
    </row>
    <row r="95" spans="2:3" x14ac:dyDescent="0.25">
      <c r="B95" s="4">
        <v>5</v>
      </c>
      <c r="C95" s="23">
        <v>8.3656458417793491</v>
      </c>
    </row>
    <row r="96" spans="2:3" x14ac:dyDescent="0.25">
      <c r="B96" s="4">
        <v>6</v>
      </c>
      <c r="C96" s="23">
        <v>0.48730426833547841</v>
      </c>
    </row>
    <row r="97" spans="2:3" x14ac:dyDescent="0.25">
      <c r="B97" s="4">
        <v>7</v>
      </c>
      <c r="C97" s="23">
        <v>3.354756000370938</v>
      </c>
    </row>
    <row r="98" spans="2:3" x14ac:dyDescent="0.25">
      <c r="B98" s="4">
        <v>8</v>
      </c>
      <c r="C98" s="23">
        <v>1.4396670468483048</v>
      </c>
    </row>
    <row r="99" spans="2:3" x14ac:dyDescent="0.25">
      <c r="B99" s="4">
        <v>9</v>
      </c>
      <c r="C99" s="23">
        <v>1.1264037579886488</v>
      </c>
    </row>
    <row r="100" spans="2:3" x14ac:dyDescent="0.25">
      <c r="B100" s="4">
        <v>10</v>
      </c>
      <c r="C100" s="23">
        <v>3.4929537061935236</v>
      </c>
    </row>
    <row r="101" spans="2:3" x14ac:dyDescent="0.25">
      <c r="B101" s="4">
        <v>11</v>
      </c>
      <c r="C101" s="23">
        <v>9.5189305206985528E-2</v>
      </c>
    </row>
    <row r="102" spans="2:3" x14ac:dyDescent="0.25">
      <c r="B102" s="4">
        <v>12</v>
      </c>
      <c r="C102" s="23">
        <v>1.7243765019743567</v>
      </c>
    </row>
    <row r="103" spans="2:3" x14ac:dyDescent="0.25">
      <c r="B103" s="4">
        <v>13</v>
      </c>
      <c r="C103" s="23">
        <v>1.6984381219344982</v>
      </c>
    </row>
    <row r="104" spans="2:3" x14ac:dyDescent="0.25">
      <c r="B104" s="4">
        <v>14</v>
      </c>
      <c r="C104" s="23">
        <v>1.0351721516541914</v>
      </c>
    </row>
    <row r="105" spans="2:3" x14ac:dyDescent="0.25">
      <c r="B105" s="4">
        <v>15</v>
      </c>
      <c r="C105" s="23">
        <v>1.5924402104376347</v>
      </c>
    </row>
    <row r="106" spans="2:3" x14ac:dyDescent="0.25">
      <c r="B106" s="4">
        <v>16</v>
      </c>
      <c r="C106" s="23">
        <v>2.6433035599960624</v>
      </c>
    </row>
    <row r="107" spans="2:3" x14ac:dyDescent="0.25">
      <c r="B107" s="4">
        <v>17</v>
      </c>
      <c r="C107" s="23">
        <v>1.0229450897212946</v>
      </c>
    </row>
    <row r="108" spans="2:3" x14ac:dyDescent="0.25">
      <c r="B108" s="4">
        <v>18</v>
      </c>
      <c r="C108" s="23">
        <v>2.3676743778790517</v>
      </c>
    </row>
    <row r="109" spans="2:3" x14ac:dyDescent="0.25">
      <c r="B109" s="4">
        <v>19</v>
      </c>
      <c r="C109" s="23">
        <v>2.9681908380916227</v>
      </c>
    </row>
    <row r="110" spans="2:3" x14ac:dyDescent="0.25">
      <c r="B110" s="4">
        <v>20</v>
      </c>
      <c r="C110" s="23">
        <v>1.5608475520006173</v>
      </c>
    </row>
    <row r="111" spans="2:3" x14ac:dyDescent="0.25">
      <c r="B111" s="4">
        <v>21</v>
      </c>
      <c r="C111" s="23">
        <v>0.67365296552308895</v>
      </c>
    </row>
    <row r="112" spans="2:3" x14ac:dyDescent="0.25">
      <c r="B112" s="4">
        <v>22</v>
      </c>
      <c r="C112" s="23">
        <v>2.7659642344448279</v>
      </c>
    </row>
    <row r="113" spans="2:3" x14ac:dyDescent="0.25">
      <c r="B113" s="4">
        <v>23</v>
      </c>
      <c r="C113" s="23">
        <v>0.90723511832010506</v>
      </c>
    </row>
    <row r="114" spans="2:3" x14ac:dyDescent="0.25">
      <c r="B114" s="4">
        <v>24</v>
      </c>
      <c r="C114" s="23">
        <v>3.480443232894086</v>
      </c>
    </row>
    <row r="115" spans="2:3" x14ac:dyDescent="0.25">
      <c r="B115" s="4">
        <v>25</v>
      </c>
      <c r="C115" s="23">
        <v>3.3262180995025212</v>
      </c>
    </row>
    <row r="116" spans="2:3" x14ac:dyDescent="0.25">
      <c r="B116" s="4">
        <v>26</v>
      </c>
      <c r="C116" s="23">
        <v>3.6499095817240104E-2</v>
      </c>
    </row>
    <row r="117" spans="2:3" x14ac:dyDescent="0.25">
      <c r="B117" s="4">
        <v>27</v>
      </c>
      <c r="C117" s="23">
        <v>2.5210126764684961</v>
      </c>
    </row>
    <row r="118" spans="2:3" x14ac:dyDescent="0.25">
      <c r="B118" s="4">
        <v>28</v>
      </c>
      <c r="C118" s="23">
        <v>1.2578968951130547</v>
      </c>
    </row>
    <row r="119" spans="2:3" x14ac:dyDescent="0.25">
      <c r="B119" s="4">
        <v>29</v>
      </c>
      <c r="C119" s="23">
        <v>12.845364570690702</v>
      </c>
    </row>
    <row r="120" spans="2:3" x14ac:dyDescent="0.25">
      <c r="B120" s="4">
        <v>30</v>
      </c>
      <c r="C120" s="23">
        <v>1.2332893303266004</v>
      </c>
    </row>
    <row r="121" spans="2:3" x14ac:dyDescent="0.25">
      <c r="B121" s="4">
        <v>31</v>
      </c>
      <c r="C121" s="23">
        <v>8.4599797680967068</v>
      </c>
    </row>
    <row r="122" spans="2:3" x14ac:dyDescent="0.25">
      <c r="B122" s="4">
        <v>32</v>
      </c>
      <c r="C122" s="23">
        <v>3.3448272236163898</v>
      </c>
    </row>
    <row r="123" spans="2:3" x14ac:dyDescent="0.25">
      <c r="B123" s="4">
        <v>33</v>
      </c>
      <c r="C123" s="23">
        <v>2.0480670523061217</v>
      </c>
    </row>
    <row r="124" spans="2:3" x14ac:dyDescent="0.25">
      <c r="B124" s="4">
        <v>34</v>
      </c>
      <c r="C124" s="23">
        <v>6.8368426929055008</v>
      </c>
    </row>
    <row r="125" spans="2:3" x14ac:dyDescent="0.25">
      <c r="B125" s="4">
        <v>35</v>
      </c>
      <c r="C125" s="23">
        <v>1.4298525398669575</v>
      </c>
    </row>
    <row r="126" spans="2:3" x14ac:dyDescent="0.25">
      <c r="B126" s="4">
        <v>36</v>
      </c>
      <c r="C126" s="23">
        <v>1.0414563333288709</v>
      </c>
    </row>
    <row r="127" spans="2:3" x14ac:dyDescent="0.25">
      <c r="B127" s="4">
        <v>37</v>
      </c>
      <c r="C127" s="23">
        <v>1.102751659414378</v>
      </c>
    </row>
    <row r="128" spans="2:3" x14ac:dyDescent="0.25">
      <c r="B128" s="4">
        <v>38</v>
      </c>
      <c r="C128" s="23">
        <v>2.3171033185299232</v>
      </c>
    </row>
    <row r="129" spans="2:3" x14ac:dyDescent="0.25">
      <c r="B129" s="4">
        <v>39</v>
      </c>
      <c r="C129" s="23">
        <v>2.8109609177466908</v>
      </c>
    </row>
    <row r="130" spans="2:3" x14ac:dyDescent="0.25">
      <c r="B130" s="4">
        <v>40</v>
      </c>
      <c r="C130" s="23">
        <v>2.2696731435390327</v>
      </c>
    </row>
    <row r="131" spans="2:3" x14ac:dyDescent="0.25">
      <c r="B131" s="4">
        <v>41</v>
      </c>
      <c r="C131" s="23">
        <v>0.81105866227128331</v>
      </c>
    </row>
    <row r="132" spans="2:3" x14ac:dyDescent="0.25">
      <c r="B132" s="4">
        <v>42</v>
      </c>
      <c r="C132" s="23">
        <v>12.399620310073963</v>
      </c>
    </row>
    <row r="133" spans="2:3" x14ac:dyDescent="0.25">
      <c r="B133" s="4">
        <v>43</v>
      </c>
      <c r="C133" s="23">
        <v>15.378172307137868</v>
      </c>
    </row>
    <row r="134" spans="2:3" x14ac:dyDescent="0.25">
      <c r="B134" s="4">
        <v>44</v>
      </c>
      <c r="C134" s="23">
        <v>0.47959118746478369</v>
      </c>
    </row>
    <row r="135" spans="2:3" x14ac:dyDescent="0.25">
      <c r="B135" s="4">
        <v>45</v>
      </c>
      <c r="C135" s="23">
        <v>1.547221108535999</v>
      </c>
    </row>
    <row r="136" spans="2:3" x14ac:dyDescent="0.25">
      <c r="B136" s="4">
        <v>46</v>
      </c>
      <c r="C136" s="23">
        <v>4.7308842714211172</v>
      </c>
    </row>
    <row r="137" spans="2:3" x14ac:dyDescent="0.25">
      <c r="B137" s="4">
        <v>47</v>
      </c>
      <c r="C137" s="23">
        <v>-0.41101434036561585</v>
      </c>
    </row>
    <row r="138" spans="2:3" x14ac:dyDescent="0.25">
      <c r="B138" s="4">
        <v>48</v>
      </c>
      <c r="C138" s="23">
        <v>2.0649559566949938</v>
      </c>
    </row>
    <row r="139" spans="2:3" x14ac:dyDescent="0.25">
      <c r="B139" s="4">
        <v>49</v>
      </c>
      <c r="C139" s="23">
        <v>6.3117584337711676</v>
      </c>
    </row>
    <row r="140" spans="2:3" x14ac:dyDescent="0.25">
      <c r="B140" s="4">
        <v>50</v>
      </c>
      <c r="C140" s="23">
        <v>1.3945809262878415</v>
      </c>
    </row>
    <row r="144" spans="2:3" x14ac:dyDescent="0.25">
      <c r="B144" s="18" t="s">
        <v>643</v>
      </c>
    </row>
    <row r="147" spans="2:6" x14ac:dyDescent="0.25">
      <c r="B147" s="9" t="s">
        <v>613</v>
      </c>
      <c r="C147" t="s">
        <v>644</v>
      </c>
      <c r="D147" t="s">
        <v>640</v>
      </c>
    </row>
    <row r="148" spans="2:6" x14ac:dyDescent="0.25">
      <c r="B148" s="4" t="s">
        <v>39</v>
      </c>
      <c r="C148" s="21">
        <v>282.43</v>
      </c>
      <c r="D148" s="36">
        <v>1379539</v>
      </c>
    </row>
    <row r="149" spans="2:6" x14ac:dyDescent="0.25">
      <c r="B149" s="4" t="s">
        <v>30</v>
      </c>
      <c r="C149" s="21">
        <v>285.78000000000003</v>
      </c>
      <c r="D149" s="36">
        <v>1164373</v>
      </c>
    </row>
    <row r="150" spans="2:6" x14ac:dyDescent="0.25">
      <c r="B150" s="4" t="s">
        <v>14</v>
      </c>
      <c r="C150" s="21">
        <v>282.79000000000002</v>
      </c>
      <c r="D150" s="36">
        <v>1060357</v>
      </c>
    </row>
    <row r="151" spans="2:6" x14ac:dyDescent="0.25">
      <c r="B151" s="4" t="s">
        <v>25</v>
      </c>
      <c r="C151" s="21">
        <v>277.94</v>
      </c>
      <c r="D151" s="36">
        <v>1228647</v>
      </c>
    </row>
    <row r="155" spans="2:6" s="25" customFormat="1" x14ac:dyDescent="0.25">
      <c r="B155" s="25" t="s">
        <v>645</v>
      </c>
    </row>
    <row r="157" spans="2:6" x14ac:dyDescent="0.25">
      <c r="B157" s="18" t="s">
        <v>646</v>
      </c>
    </row>
    <row r="158" spans="2:6" x14ac:dyDescent="0.25">
      <c r="B158" s="9" t="s">
        <v>613</v>
      </c>
      <c r="C158" t="s">
        <v>624</v>
      </c>
      <c r="D158" t="s">
        <v>625</v>
      </c>
      <c r="F158" s="18" t="s">
        <v>647</v>
      </c>
    </row>
    <row r="159" spans="2:6" x14ac:dyDescent="0.25">
      <c r="B159" s="4" t="s">
        <v>583</v>
      </c>
      <c r="C159" s="17">
        <v>9.9357075338062401E-2</v>
      </c>
      <c r="D159" s="20">
        <v>42540</v>
      </c>
    </row>
    <row r="160" spans="2:6" x14ac:dyDescent="0.25">
      <c r="B160" s="4" t="s">
        <v>582</v>
      </c>
      <c r="C160" s="17">
        <v>0.10994737304811847</v>
      </c>
      <c r="D160" s="20">
        <v>19003.333333333332</v>
      </c>
    </row>
    <row r="161" spans="2:4" x14ac:dyDescent="0.25">
      <c r="B161" s="4" t="s">
        <v>53</v>
      </c>
      <c r="C161" s="17">
        <v>0.11424805036682933</v>
      </c>
      <c r="D161" s="20">
        <v>41040.931034482761</v>
      </c>
    </row>
    <row r="162" spans="2:4" x14ac:dyDescent="0.25">
      <c r="B162" s="4" t="s">
        <v>33</v>
      </c>
      <c r="C162" s="17">
        <v>0.12145133616783972</v>
      </c>
      <c r="D162" s="20">
        <v>37743.535714285717</v>
      </c>
    </row>
    <row r="163" spans="2:4" x14ac:dyDescent="0.25">
      <c r="B163" s="4" t="s">
        <v>27</v>
      </c>
      <c r="C163" s="17">
        <v>0.12889893462121699</v>
      </c>
      <c r="D163" s="20">
        <v>37579.241379310348</v>
      </c>
    </row>
    <row r="164" spans="2:4" x14ac:dyDescent="0.25">
      <c r="B164" s="4" t="s">
        <v>579</v>
      </c>
      <c r="C164" s="17">
        <v>0.13357644934787313</v>
      </c>
      <c r="D164" s="20">
        <v>21862</v>
      </c>
    </row>
    <row r="169" spans="2:4" x14ac:dyDescent="0.25">
      <c r="B169" s="9" t="s">
        <v>613</v>
      </c>
      <c r="C169" t="s">
        <v>612</v>
      </c>
      <c r="D169" s="18" t="s">
        <v>651</v>
      </c>
    </row>
    <row r="170" spans="2:4" x14ac:dyDescent="0.25">
      <c r="B170" s="4" t="s">
        <v>583</v>
      </c>
      <c r="C170">
        <v>2</v>
      </c>
    </row>
    <row r="171" spans="2:4" x14ac:dyDescent="0.25">
      <c r="B171" s="4" t="s">
        <v>579</v>
      </c>
      <c r="C171">
        <v>2</v>
      </c>
    </row>
    <row r="172" spans="2:4" x14ac:dyDescent="0.25">
      <c r="B172" s="4" t="s">
        <v>582</v>
      </c>
      <c r="C172">
        <v>3</v>
      </c>
    </row>
    <row r="173" spans="2:4" x14ac:dyDescent="0.25">
      <c r="B173" s="4" t="s">
        <v>33</v>
      </c>
      <c r="C173">
        <v>28</v>
      </c>
    </row>
    <row r="174" spans="2:4" x14ac:dyDescent="0.25">
      <c r="B174" s="4" t="s">
        <v>53</v>
      </c>
      <c r="C174">
        <v>29</v>
      </c>
    </row>
    <row r="175" spans="2:4" x14ac:dyDescent="0.25">
      <c r="B175" s="4" t="s">
        <v>27</v>
      </c>
      <c r="C175">
        <v>29</v>
      </c>
    </row>
    <row r="181" spans="2:20" x14ac:dyDescent="0.25">
      <c r="B181" s="9" t="s">
        <v>613</v>
      </c>
      <c r="C181" t="s">
        <v>652</v>
      </c>
    </row>
    <row r="182" spans="2:20" s="37" customFormat="1" x14ac:dyDescent="0.25">
      <c r="B182" s="4" t="s">
        <v>41</v>
      </c>
      <c r="C182" s="17">
        <v>0.15053763440860216</v>
      </c>
      <c r="D182"/>
      <c r="E182"/>
      <c r="F182"/>
      <c r="G182"/>
      <c r="H182"/>
      <c r="I182"/>
      <c r="J182"/>
      <c r="K182"/>
      <c r="L182"/>
      <c r="M182"/>
      <c r="N182"/>
      <c r="O182"/>
      <c r="P182"/>
      <c r="Q182"/>
      <c r="R182"/>
      <c r="S182"/>
      <c r="T182"/>
    </row>
    <row r="183" spans="2:20" s="37" customFormat="1" x14ac:dyDescent="0.25">
      <c r="B183" s="4" t="s">
        <v>46</v>
      </c>
      <c r="C183" s="17">
        <v>0.30107526881720431</v>
      </c>
      <c r="D183"/>
      <c r="E183"/>
      <c r="F183"/>
      <c r="G183"/>
      <c r="H183"/>
      <c r="I183"/>
      <c r="J183"/>
      <c r="K183"/>
      <c r="L183"/>
      <c r="M183"/>
      <c r="N183"/>
      <c r="O183"/>
      <c r="P183"/>
      <c r="Q183"/>
      <c r="R183"/>
      <c r="S183"/>
      <c r="T183"/>
    </row>
    <row r="184" spans="2:20" s="37" customFormat="1" x14ac:dyDescent="0.25">
      <c r="B184" s="4" t="s">
        <v>16</v>
      </c>
      <c r="C184" s="17">
        <v>0.15053763440860216</v>
      </c>
      <c r="D184"/>
      <c r="E184"/>
      <c r="F184"/>
      <c r="G184"/>
      <c r="H184"/>
      <c r="I184"/>
      <c r="J184"/>
      <c r="K184"/>
      <c r="L184"/>
      <c r="M184"/>
      <c r="N184"/>
      <c r="O184"/>
      <c r="P184"/>
      <c r="Q184"/>
      <c r="R184"/>
      <c r="S184"/>
      <c r="T184"/>
    </row>
    <row r="185" spans="2:20" s="37" customFormat="1" x14ac:dyDescent="0.25">
      <c r="B185" s="4" t="s">
        <v>32</v>
      </c>
      <c r="C185" s="17">
        <v>0.11827956989247312</v>
      </c>
      <c r="D185"/>
      <c r="E185"/>
      <c r="F185"/>
      <c r="G185"/>
      <c r="H185"/>
      <c r="I185"/>
      <c r="J185"/>
      <c r="K185"/>
      <c r="L185"/>
      <c r="M185"/>
      <c r="N185"/>
      <c r="O185"/>
      <c r="P185"/>
      <c r="Q185"/>
      <c r="R185"/>
      <c r="S185"/>
      <c r="T185"/>
    </row>
    <row r="186" spans="2:20" s="37" customFormat="1" x14ac:dyDescent="0.25">
      <c r="B186" s="4" t="s">
        <v>21</v>
      </c>
      <c r="C186" s="17">
        <v>0.17204301075268819</v>
      </c>
      <c r="D186"/>
      <c r="E186"/>
      <c r="F186"/>
      <c r="G186"/>
      <c r="H186"/>
      <c r="I186"/>
      <c r="J186"/>
      <c r="K186"/>
      <c r="L186"/>
      <c r="M186"/>
      <c r="N186"/>
      <c r="O186"/>
      <c r="P186"/>
      <c r="Q186"/>
      <c r="R186"/>
      <c r="S186"/>
      <c r="T186"/>
    </row>
    <row r="187" spans="2:20" s="37" customFormat="1" x14ac:dyDescent="0.25">
      <c r="B187" s="4" t="s">
        <v>62</v>
      </c>
      <c r="C187" s="17">
        <v>0.10752688172043011</v>
      </c>
      <c r="D187"/>
      <c r="E187"/>
      <c r="F187"/>
      <c r="G187"/>
      <c r="H187"/>
      <c r="I187"/>
      <c r="J187"/>
      <c r="K187"/>
      <c r="L187"/>
      <c r="M187"/>
      <c r="N187"/>
      <c r="O187"/>
      <c r="P187"/>
      <c r="Q187"/>
      <c r="R187"/>
      <c r="S187"/>
      <c r="T187"/>
    </row>
    <row r="188" spans="2:20" s="37" customFormat="1" x14ac:dyDescent="0.25">
      <c r="B188"/>
      <c r="C188"/>
      <c r="D188"/>
      <c r="E188"/>
    </row>
    <row r="189" spans="2:20" s="37" customFormat="1" x14ac:dyDescent="0.25">
      <c r="B189"/>
      <c r="C189"/>
      <c r="D189"/>
      <c r="E189"/>
    </row>
    <row r="190" spans="2:20" s="37" customFormat="1" x14ac:dyDescent="0.25">
      <c r="B190"/>
      <c r="C190"/>
      <c r="D190"/>
      <c r="E190"/>
    </row>
    <row r="191" spans="2:20" s="37" customFormat="1" x14ac:dyDescent="0.25">
      <c r="B191"/>
      <c r="C191"/>
      <c r="D191"/>
      <c r="E191"/>
    </row>
    <row r="192" spans="2:20" s="37" customFormat="1" x14ac:dyDescent="0.25">
      <c r="B192"/>
      <c r="C192"/>
      <c r="D192"/>
      <c r="E192"/>
    </row>
    <row r="193" spans="2:7" s="37" customFormat="1" x14ac:dyDescent="0.25">
      <c r="B193"/>
      <c r="C193"/>
      <c r="D193"/>
      <c r="E193"/>
    </row>
    <row r="194" spans="2:7" s="37" customFormat="1" x14ac:dyDescent="0.25">
      <c r="B194"/>
      <c r="C194"/>
      <c r="D194"/>
      <c r="E194"/>
    </row>
    <row r="195" spans="2:7" s="37" customFormat="1" x14ac:dyDescent="0.25">
      <c r="B195"/>
      <c r="C195"/>
      <c r="D195"/>
      <c r="E195"/>
    </row>
    <row r="196" spans="2:7" s="37" customFormat="1" x14ac:dyDescent="0.25">
      <c r="B196" s="9" t="s">
        <v>613</v>
      </c>
      <c r="C196" t="s">
        <v>629</v>
      </c>
      <c r="D196"/>
      <c r="E196"/>
      <c r="F196"/>
      <c r="G196"/>
    </row>
    <row r="197" spans="2:7" s="37" customFormat="1" x14ac:dyDescent="0.25">
      <c r="B197" s="4" t="s">
        <v>582</v>
      </c>
      <c r="C197">
        <v>5618</v>
      </c>
      <c r="D197"/>
      <c r="E197"/>
      <c r="F197"/>
      <c r="G197"/>
    </row>
    <row r="198" spans="2:7" s="37" customFormat="1" x14ac:dyDescent="0.25">
      <c r="B198" s="4" t="s">
        <v>583</v>
      </c>
      <c r="C198">
        <v>8185</v>
      </c>
      <c r="D198"/>
      <c r="E198"/>
      <c r="F198"/>
      <c r="G198"/>
    </row>
    <row r="199" spans="2:7" s="37" customFormat="1" x14ac:dyDescent="0.25">
      <c r="B199" s="4" t="s">
        <v>33</v>
      </c>
      <c r="C199">
        <v>106803</v>
      </c>
      <c r="D199"/>
      <c r="E199"/>
      <c r="F199"/>
      <c r="G199"/>
    </row>
    <row r="200" spans="2:7" s="37" customFormat="1" x14ac:dyDescent="0.25">
      <c r="B200" s="4" t="s">
        <v>53</v>
      </c>
      <c r="C200">
        <v>110364</v>
      </c>
      <c r="D200"/>
      <c r="E200"/>
      <c r="F200"/>
      <c r="G200"/>
    </row>
    <row r="201" spans="2:7" s="37" customFormat="1" x14ac:dyDescent="0.25">
      <c r="B201" s="4" t="s">
        <v>579</v>
      </c>
      <c r="C201">
        <v>5684</v>
      </c>
      <c r="D201"/>
      <c r="E201"/>
      <c r="F201"/>
      <c r="G201"/>
    </row>
    <row r="202" spans="2:7" s="37" customFormat="1" x14ac:dyDescent="0.25">
      <c r="B202" s="4" t="s">
        <v>27</v>
      </c>
      <c r="C202">
        <v>97887</v>
      </c>
      <c r="D202"/>
      <c r="E202"/>
      <c r="F202"/>
      <c r="G202"/>
    </row>
    <row r="203" spans="2:7" s="37" customFormat="1" x14ac:dyDescent="0.25">
      <c r="B203"/>
      <c r="C203"/>
      <c r="D203"/>
      <c r="E203"/>
      <c r="F203"/>
      <c r="G203"/>
    </row>
    <row r="204" spans="2:7" s="37" customFormat="1" x14ac:dyDescent="0.25">
      <c r="B204"/>
      <c r="C204"/>
      <c r="D204"/>
      <c r="E204"/>
    </row>
    <row r="205" spans="2:7" s="37" customFormat="1" x14ac:dyDescent="0.25">
      <c r="B205"/>
      <c r="C205"/>
      <c r="D205"/>
      <c r="E205"/>
    </row>
    <row r="206" spans="2:7" s="37" customFormat="1" x14ac:dyDescent="0.25">
      <c r="B206"/>
      <c r="C206"/>
      <c r="D206"/>
      <c r="E206"/>
    </row>
    <row r="209" spans="2:9" s="25" customFormat="1" x14ac:dyDescent="0.25">
      <c r="B209" s="25" t="s">
        <v>648</v>
      </c>
    </row>
    <row r="212" spans="2:9" x14ac:dyDescent="0.25">
      <c r="B212" s="9" t="s">
        <v>613</v>
      </c>
      <c r="C212" t="s">
        <v>619</v>
      </c>
      <c r="D212" t="s">
        <v>650</v>
      </c>
      <c r="F212" s="38" t="s">
        <v>657</v>
      </c>
      <c r="G212" s="38" t="s">
        <v>658</v>
      </c>
    </row>
    <row r="213" spans="2:9" x14ac:dyDescent="0.25">
      <c r="B213" s="4" t="s">
        <v>34</v>
      </c>
      <c r="C213" s="20">
        <v>10689</v>
      </c>
      <c r="D213" s="20">
        <v>150.54929577464787</v>
      </c>
      <c r="F213" s="23">
        <f>SUM(C242:C245)</f>
        <v>848944</v>
      </c>
      <c r="G213" s="23">
        <f>SUM(C213:C216)</f>
        <v>37027</v>
      </c>
    </row>
    <row r="214" spans="2:9" x14ac:dyDescent="0.25">
      <c r="B214" s="4" t="s">
        <v>28</v>
      </c>
      <c r="C214" s="20">
        <v>10032</v>
      </c>
      <c r="D214" s="20">
        <v>149.73134328358208</v>
      </c>
    </row>
    <row r="215" spans="2:9" x14ac:dyDescent="0.25">
      <c r="B215" s="4" t="s">
        <v>23</v>
      </c>
      <c r="C215" s="20">
        <v>9872</v>
      </c>
      <c r="D215" s="20">
        <v>170.20689655172413</v>
      </c>
    </row>
    <row r="216" spans="2:9" x14ac:dyDescent="0.25">
      <c r="B216" s="4" t="s">
        <v>18</v>
      </c>
      <c r="C216" s="20">
        <v>6434</v>
      </c>
      <c r="D216" s="20">
        <v>134.04166666666666</v>
      </c>
    </row>
    <row r="221" spans="2:9" x14ac:dyDescent="0.25">
      <c r="B221" s="9" t="s">
        <v>613</v>
      </c>
      <c r="C221" t="s">
        <v>615</v>
      </c>
      <c r="D221" t="s">
        <v>616</v>
      </c>
      <c r="E221" t="s">
        <v>617</v>
      </c>
      <c r="G221" t="s">
        <v>655</v>
      </c>
      <c r="H221" t="s">
        <v>656</v>
      </c>
      <c r="I221" s="38" t="s">
        <v>659</v>
      </c>
    </row>
    <row r="222" spans="2:9" x14ac:dyDescent="0.25">
      <c r="B222" s="4" t="s">
        <v>18</v>
      </c>
      <c r="C222" s="20">
        <v>138793</v>
      </c>
      <c r="D222" s="20">
        <v>23053</v>
      </c>
      <c r="E222" s="20">
        <v>12055</v>
      </c>
      <c r="G222" s="23">
        <f>SUM(C222:C225)</f>
        <v>669831</v>
      </c>
      <c r="H222" s="23">
        <f>SUM(D222:D225)</f>
        <v>117375</v>
      </c>
      <c r="I222" s="23">
        <f>SUM(C236:C239)</f>
        <v>8563545</v>
      </c>
    </row>
    <row r="223" spans="2:9" x14ac:dyDescent="0.25">
      <c r="B223" s="4" t="s">
        <v>23</v>
      </c>
      <c r="C223" s="20">
        <v>159783</v>
      </c>
      <c r="D223" s="20">
        <v>26553</v>
      </c>
      <c r="E223" s="20">
        <v>15403</v>
      </c>
    </row>
    <row r="224" spans="2:9" x14ac:dyDescent="0.25">
      <c r="B224" s="4" t="s">
        <v>28</v>
      </c>
      <c r="C224" s="20">
        <v>183346</v>
      </c>
      <c r="D224" s="20">
        <v>32909</v>
      </c>
      <c r="E224" s="20">
        <v>16566</v>
      </c>
    </row>
    <row r="225" spans="2:5" x14ac:dyDescent="0.25">
      <c r="B225" s="4" t="s">
        <v>34</v>
      </c>
      <c r="C225" s="20">
        <v>187909</v>
      </c>
      <c r="D225" s="20">
        <v>34860</v>
      </c>
      <c r="E225" s="20">
        <v>17714</v>
      </c>
    </row>
    <row r="235" spans="2:5" x14ac:dyDescent="0.25">
      <c r="B235" s="9" t="s">
        <v>613</v>
      </c>
      <c r="C235" t="s">
        <v>618</v>
      </c>
      <c r="D235" t="s">
        <v>649</v>
      </c>
    </row>
    <row r="236" spans="2:5" x14ac:dyDescent="0.25">
      <c r="B236" s="4" t="s">
        <v>34</v>
      </c>
      <c r="C236" s="20">
        <v>2464864</v>
      </c>
      <c r="D236" s="20">
        <v>34716.394366197186</v>
      </c>
    </row>
    <row r="237" spans="2:5" x14ac:dyDescent="0.25">
      <c r="B237" s="4" t="s">
        <v>28</v>
      </c>
      <c r="C237" s="20">
        <v>2266053</v>
      </c>
      <c r="D237" s="20">
        <v>33821.686567164179</v>
      </c>
    </row>
    <row r="238" spans="2:5" x14ac:dyDescent="0.25">
      <c r="B238" s="4" t="s">
        <v>23</v>
      </c>
      <c r="C238" s="20">
        <v>1986356</v>
      </c>
      <c r="D238" s="20">
        <v>34247.517241379312</v>
      </c>
    </row>
    <row r="239" spans="2:5" x14ac:dyDescent="0.25">
      <c r="B239" s="4" t="s">
        <v>18</v>
      </c>
      <c r="C239" s="20">
        <v>1846272</v>
      </c>
      <c r="D239" s="20">
        <v>38464</v>
      </c>
    </row>
    <row r="241" spans="2:4" x14ac:dyDescent="0.25">
      <c r="B241" s="9" t="s">
        <v>613</v>
      </c>
      <c r="C241" t="s">
        <v>653</v>
      </c>
      <c r="D241" t="s">
        <v>654</v>
      </c>
    </row>
    <row r="242" spans="2:4" x14ac:dyDescent="0.25">
      <c r="B242" s="4" t="s">
        <v>34</v>
      </c>
      <c r="C242">
        <v>240483</v>
      </c>
      <c r="D242" s="17">
        <v>0.30983930925808467</v>
      </c>
    </row>
    <row r="243" spans="2:4" x14ac:dyDescent="0.25">
      <c r="B243" s="4" t="s">
        <v>28</v>
      </c>
      <c r="C243">
        <v>232821</v>
      </c>
      <c r="D243" s="17">
        <v>0.2769231599766831</v>
      </c>
    </row>
    <row r="244" spans="2:4" x14ac:dyDescent="0.25">
      <c r="B244" s="4" t="s">
        <v>23</v>
      </c>
      <c r="C244">
        <v>201739</v>
      </c>
      <c r="D244" s="17">
        <v>0.23515242454728802</v>
      </c>
    </row>
    <row r="245" spans="2:4" x14ac:dyDescent="0.25">
      <c r="B245" s="4" t="s">
        <v>18</v>
      </c>
      <c r="C245">
        <v>173901</v>
      </c>
      <c r="D245" s="17">
        <v>0.17808510621794418</v>
      </c>
    </row>
    <row r="257" spans="2:20" s="25" customFormat="1" x14ac:dyDescent="0.25">
      <c r="B257" s="25" t="s">
        <v>660</v>
      </c>
    </row>
    <row r="259" spans="2:20" x14ac:dyDescent="0.25">
      <c r="B259" s="9" t="s">
        <v>1</v>
      </c>
      <c r="C259" t="s">
        <v>664</v>
      </c>
      <c r="F259" s="41" t="s">
        <v>39</v>
      </c>
      <c r="I259" s="41" t="s">
        <v>30</v>
      </c>
      <c r="L259" s="41" t="s">
        <v>14</v>
      </c>
      <c r="O259" s="41" t="s">
        <v>663</v>
      </c>
      <c r="S259" s="42" t="s">
        <v>665</v>
      </c>
    </row>
    <row r="261" spans="2:20" x14ac:dyDescent="0.25">
      <c r="B261" s="9" t="s">
        <v>613</v>
      </c>
      <c r="C261" t="s">
        <v>661</v>
      </c>
      <c r="D261" t="s">
        <v>662</v>
      </c>
      <c r="F261" s="39" t="s">
        <v>661</v>
      </c>
      <c r="G261" s="39" t="s">
        <v>662</v>
      </c>
      <c r="I261" s="39" t="s">
        <v>661</v>
      </c>
      <c r="J261" s="39" t="s">
        <v>662</v>
      </c>
      <c r="L261" s="39" t="s">
        <v>661</v>
      </c>
      <c r="M261" s="39" t="s">
        <v>662</v>
      </c>
      <c r="O261" s="39" t="s">
        <v>661</v>
      </c>
      <c r="P261" s="39" t="s">
        <v>662</v>
      </c>
      <c r="S261" s="39" t="s">
        <v>661</v>
      </c>
      <c r="T261" s="39" t="s">
        <v>662</v>
      </c>
    </row>
    <row r="262" spans="2:20" x14ac:dyDescent="0.25">
      <c r="B262" s="4">
        <v>1</v>
      </c>
      <c r="C262">
        <v>0.10031809542424271</v>
      </c>
      <c r="D262" s="40">
        <v>5.8260092654376159E-4</v>
      </c>
      <c r="F262">
        <v>0.13715241480242527</v>
      </c>
      <c r="G262" s="40">
        <v>5.2059376960066908E-4</v>
      </c>
      <c r="I262">
        <v>0.19224254742547425</v>
      </c>
      <c r="J262" s="40">
        <v>1.3651761517615177E-3</v>
      </c>
      <c r="L262">
        <v>2.1830143540669856E-2</v>
      </c>
      <c r="M262" s="40">
        <v>3.1063098086124406E-4</v>
      </c>
      <c r="O262">
        <v>5.004727592840142E-2</v>
      </c>
      <c r="P262" s="40">
        <v>1.3400280395161555E-4</v>
      </c>
      <c r="S262">
        <v>0.10031809542424271</v>
      </c>
      <c r="T262" s="40">
        <v>5.8260092654376159E-4</v>
      </c>
    </row>
    <row r="263" spans="2:20" x14ac:dyDescent="0.25">
      <c r="B263" s="4">
        <v>2</v>
      </c>
      <c r="C263">
        <v>9.6415074772907977E-2</v>
      </c>
      <c r="D263" s="40">
        <v>4.5259158224820361E-4</v>
      </c>
      <c r="F263">
        <v>0.21415951539626452</v>
      </c>
      <c r="G263" s="40">
        <v>2.9909136799596164E-4</v>
      </c>
      <c r="I263">
        <v>6.6129032258064518E-2</v>
      </c>
      <c r="J263" s="40">
        <v>9.1229838709677431E-4</v>
      </c>
      <c r="L263">
        <v>4.8922800718132854E-2</v>
      </c>
      <c r="M263" s="40">
        <v>4.4995511669658885E-4</v>
      </c>
      <c r="O263">
        <v>5.6448950719170006E-2</v>
      </c>
      <c r="P263" s="40">
        <v>1.4902145720348974E-4</v>
      </c>
      <c r="S263">
        <v>9.6415074772907977E-2</v>
      </c>
      <c r="T263" s="40">
        <v>4.5259158224820361E-4</v>
      </c>
    </row>
    <row r="264" spans="2:20" x14ac:dyDescent="0.25">
      <c r="B264" s="4">
        <v>3</v>
      </c>
      <c r="C264">
        <v>5.1505973374560393E-2</v>
      </c>
      <c r="D264" s="40">
        <v>2.2468779729344215E-4</v>
      </c>
      <c r="F264">
        <v>3.7561602742661238E-2</v>
      </c>
      <c r="G264" s="40">
        <v>1.7377330190700664E-4</v>
      </c>
      <c r="I264">
        <v>9.250595816047312E-2</v>
      </c>
      <c r="J264" s="40">
        <v>2.1714184835378234E-4</v>
      </c>
      <c r="L264">
        <v>5.9380838003736322E-2</v>
      </c>
      <c r="M264" s="40">
        <v>3.6429143314651717E-4</v>
      </c>
      <c r="O264">
        <v>1.6575494591370872E-2</v>
      </c>
      <c r="P264" s="40">
        <v>1.4354460576646239E-4</v>
      </c>
      <c r="S264">
        <v>5.1505973374560393E-2</v>
      </c>
      <c r="T264" s="40">
        <v>2.2468779729344215E-4</v>
      </c>
    </row>
    <row r="265" spans="2:20" x14ac:dyDescent="0.25">
      <c r="B265" s="4">
        <v>4</v>
      </c>
      <c r="C265">
        <v>8.0215580490081859E-2</v>
      </c>
      <c r="D265" s="40">
        <v>5.6560108352739918E-4</v>
      </c>
      <c r="F265">
        <v>5.8070834013383386E-2</v>
      </c>
      <c r="G265" s="40">
        <v>2.97698710625102E-4</v>
      </c>
      <c r="I265">
        <v>5.047091412742382E-2</v>
      </c>
      <c r="J265" s="40">
        <v>3.8337950138504155E-4</v>
      </c>
      <c r="L265">
        <v>3.9578005115089514E-2</v>
      </c>
      <c r="M265" s="40">
        <v>1.1189258312020461E-4</v>
      </c>
      <c r="O265">
        <v>0.17274256870443072</v>
      </c>
      <c r="P265" s="40">
        <v>1.4694335389792486E-3</v>
      </c>
      <c r="S265">
        <v>8.0215580490081859E-2</v>
      </c>
      <c r="T265" s="40">
        <v>5.6560108352739918E-4</v>
      </c>
    </row>
    <row r="266" spans="2:20" x14ac:dyDescent="0.25">
      <c r="B266" s="4">
        <v>5</v>
      </c>
      <c r="C266">
        <v>7.0115133914194869E-2</v>
      </c>
      <c r="D266" s="40">
        <v>6.0527836376210507E-4</v>
      </c>
      <c r="F266">
        <v>1.1936558961873922E-2</v>
      </c>
      <c r="G266" s="40">
        <v>1.0589264187959441E-4</v>
      </c>
      <c r="I266">
        <v>2.362533974492996E-2</v>
      </c>
      <c r="J266" s="40">
        <v>9.784653982855948E-4</v>
      </c>
      <c r="L266">
        <v>0.24010821778829894</v>
      </c>
      <c r="M266" s="40">
        <v>1.046668921203923E-3</v>
      </c>
      <c r="O266">
        <v>4.7904191616766467E-3</v>
      </c>
      <c r="P266" s="40">
        <v>2.9008649367930805E-4</v>
      </c>
      <c r="S266">
        <v>7.0115133914194869E-2</v>
      </c>
      <c r="T266" s="40">
        <v>6.0527836376210507E-4</v>
      </c>
    </row>
    <row r="267" spans="2:20" x14ac:dyDescent="0.25">
      <c r="B267" s="4">
        <v>6</v>
      </c>
      <c r="C267">
        <v>0.12039754138870988</v>
      </c>
      <c r="D267" s="40">
        <v>5.5361775619630496E-4</v>
      </c>
      <c r="F267">
        <v>9.0650090650090647E-3</v>
      </c>
      <c r="G267" s="40">
        <v>4.9469049469049466E-5</v>
      </c>
      <c r="I267">
        <v>7.7305526223160864E-2</v>
      </c>
      <c r="J267" s="40">
        <v>3.8454769447377683E-4</v>
      </c>
      <c r="L267">
        <v>0.33663028649386084</v>
      </c>
      <c r="M267" s="40">
        <v>1.5893587994542974E-3</v>
      </c>
      <c r="O267">
        <v>5.8589343772808708E-2</v>
      </c>
      <c r="P267" s="40">
        <v>1.9109548138809634E-4</v>
      </c>
      <c r="S267">
        <v>0.12039754138870988</v>
      </c>
      <c r="T267" s="40">
        <v>5.5361775619630496E-4</v>
      </c>
    </row>
    <row r="268" spans="2:20" x14ac:dyDescent="0.25">
      <c r="B268" s="4">
        <v>7</v>
      </c>
      <c r="C268">
        <v>5.4002626823870949E-2</v>
      </c>
      <c r="D268" s="40">
        <v>2.3023759517626669E-4</v>
      </c>
      <c r="F268">
        <v>3.9152464302164899E-3</v>
      </c>
      <c r="G268" s="40">
        <v>1.4831874712114234E-4</v>
      </c>
      <c r="I268">
        <v>0.18249534450651769</v>
      </c>
      <c r="J268" s="40">
        <v>3.4823091247672254E-4</v>
      </c>
      <c r="L268">
        <v>2.1733090482511652E-2</v>
      </c>
      <c r="M268" s="40">
        <v>2.6425462291235761E-4</v>
      </c>
      <c r="O268">
        <v>7.866825876237972E-3</v>
      </c>
      <c r="P268" s="40">
        <v>1.6014609819484441E-4</v>
      </c>
      <c r="S268">
        <v>5.4002626823870949E-2</v>
      </c>
      <c r="T268" s="40">
        <v>2.3023759517626669E-4</v>
      </c>
    </row>
    <row r="269" spans="2:20" x14ac:dyDescent="0.25">
      <c r="B269" s="4">
        <v>8</v>
      </c>
      <c r="C269">
        <v>4.124805036361337E-2</v>
      </c>
      <c r="D269" s="40">
        <v>2.8198864764045537E-4</v>
      </c>
      <c r="F269">
        <v>5.3362488970729274E-2</v>
      </c>
      <c r="G269" s="40">
        <v>3.0153067096328693E-4</v>
      </c>
      <c r="I269">
        <v>2.9316712834718376E-2</v>
      </c>
      <c r="J269" s="40">
        <v>4.5475530932594641E-4</v>
      </c>
      <c r="L269">
        <v>5.1918322497939748E-2</v>
      </c>
      <c r="M269" s="40">
        <v>1.6298873729511949E-4</v>
      </c>
      <c r="O269">
        <v>3.0394677151066082E-2</v>
      </c>
      <c r="P269" s="40">
        <v>2.0867987297746861E-4</v>
      </c>
      <c r="S269">
        <v>4.124805036361337E-2</v>
      </c>
      <c r="T269" s="40">
        <v>2.8198864764045537E-4</v>
      </c>
    </row>
    <row r="270" spans="2:20" x14ac:dyDescent="0.25">
      <c r="B270" s="4">
        <v>9</v>
      </c>
      <c r="C270">
        <v>3.8647107708953743E-2</v>
      </c>
      <c r="D270" s="40">
        <v>5.4483592586118906E-4</v>
      </c>
      <c r="F270">
        <v>3.3064682785699524E-2</v>
      </c>
      <c r="G270" s="40">
        <v>1.5974374870841085E-3</v>
      </c>
      <c r="I270">
        <v>4.2532404090405783E-2</v>
      </c>
      <c r="J270" s="40">
        <v>2.637920927506025E-4</v>
      </c>
      <c r="L270">
        <v>4.4713790996129557E-2</v>
      </c>
      <c r="M270" s="40">
        <v>1.1102057445508251E-4</v>
      </c>
      <c r="O270">
        <v>3.42775529635801E-2</v>
      </c>
      <c r="P270" s="40">
        <v>2.0709354915496311E-4</v>
      </c>
      <c r="S270">
        <v>3.8647107708953743E-2</v>
      </c>
      <c r="T270" s="40">
        <v>5.4483592586118906E-4</v>
      </c>
    </row>
    <row r="271" spans="2:20" x14ac:dyDescent="0.25">
      <c r="B271" s="4">
        <v>10</v>
      </c>
      <c r="C271">
        <v>2.4296891126023432E-2</v>
      </c>
      <c r="D271" s="40">
        <v>3.0826656528304592E-4</v>
      </c>
      <c r="F271">
        <v>8.0892080892080893E-3</v>
      </c>
      <c r="G271" s="40">
        <v>2.3095823095823097E-4</v>
      </c>
      <c r="I271">
        <v>1.3082368212887654E-2</v>
      </c>
      <c r="J271" s="40">
        <v>1.5881386528203152E-4</v>
      </c>
      <c r="L271">
        <v>6.6698966408268737E-2</v>
      </c>
      <c r="M271" s="40">
        <v>7.6146640826873385E-4</v>
      </c>
      <c r="O271">
        <v>9.3170217937292386E-3</v>
      </c>
      <c r="P271" s="40">
        <v>8.1827756623187227E-5</v>
      </c>
      <c r="S271">
        <v>2.4296891126023432E-2</v>
      </c>
      <c r="T271" s="40">
        <v>3.0826656528304592E-4</v>
      </c>
    </row>
    <row r="272" spans="2:20" x14ac:dyDescent="0.25">
      <c r="B272" s="4">
        <v>11</v>
      </c>
      <c r="C272">
        <v>6.5619384032487904E-2</v>
      </c>
      <c r="D272" s="40">
        <v>3.329289824689556E-4</v>
      </c>
      <c r="F272">
        <v>4.047173046988365E-2</v>
      </c>
      <c r="G272" s="40">
        <v>1.5856264675619345E-4</v>
      </c>
      <c r="I272">
        <v>3.2440924821129064E-2</v>
      </c>
      <c r="J272" s="40">
        <v>1.322689539500223E-4</v>
      </c>
      <c r="L272">
        <v>1.4582957483913644E-2</v>
      </c>
      <c r="M272" s="40">
        <v>2.570810030669313E-4</v>
      </c>
      <c r="O272">
        <v>0.1749819233550253</v>
      </c>
      <c r="P272" s="40">
        <v>7.8380332610267537E-4</v>
      </c>
      <c r="S272">
        <v>6.5619384032487904E-2</v>
      </c>
      <c r="T272" s="40">
        <v>3.329289824689556E-4</v>
      </c>
    </row>
    <row r="273" spans="2:20" x14ac:dyDescent="0.25">
      <c r="B273" s="4">
        <v>12</v>
      </c>
      <c r="C273">
        <v>4.557499255429464E-2</v>
      </c>
      <c r="D273" s="40">
        <v>4.1048821238453756E-4</v>
      </c>
      <c r="F273">
        <v>7.5899457861015276E-2</v>
      </c>
      <c r="G273" s="40">
        <v>6.2240371752446671E-4</v>
      </c>
      <c r="I273">
        <v>6.0561674319033268E-3</v>
      </c>
      <c r="J273" s="40">
        <v>9.1546716993887501E-5</v>
      </c>
      <c r="L273">
        <v>7.8852562370530482E-2</v>
      </c>
      <c r="M273" s="40">
        <v>3.2603800774565434E-4</v>
      </c>
      <c r="O273">
        <v>2.1491782553729456E-2</v>
      </c>
      <c r="P273" s="40">
        <v>6.0196440727414179E-4</v>
      </c>
      <c r="S273">
        <v>4.557499255429464E-2</v>
      </c>
      <c r="T273" s="40">
        <v>4.1048821238453756E-4</v>
      </c>
    </row>
    <row r="274" spans="2:20" x14ac:dyDescent="0.25">
      <c r="B274" s="4">
        <v>13</v>
      </c>
      <c r="C274">
        <v>5.5104997972241075E-2</v>
      </c>
      <c r="D274" s="40">
        <v>2.9900260202694808E-4</v>
      </c>
      <c r="F274">
        <v>9.2107706592386256E-3</v>
      </c>
      <c r="G274" s="40">
        <v>3.3574744661095634E-4</v>
      </c>
      <c r="I274">
        <v>6.7635371091398069E-2</v>
      </c>
      <c r="J274" s="40">
        <v>2.2919760767470799E-4</v>
      </c>
      <c r="L274">
        <v>0.1307583987125327</v>
      </c>
      <c r="M274" s="40">
        <v>3.9328102997384832E-4</v>
      </c>
      <c r="O274">
        <v>1.2815451425794893E-2</v>
      </c>
      <c r="P274" s="40">
        <v>2.3778432384827963E-4</v>
      </c>
      <c r="S274">
        <v>5.5104997972241075E-2</v>
      </c>
      <c r="T274" s="40">
        <v>2.9900260202694808E-4</v>
      </c>
    </row>
    <row r="275" spans="2:20" x14ac:dyDescent="0.25">
      <c r="B275" s="4">
        <v>14</v>
      </c>
      <c r="C275">
        <v>4.4817619513121652E-2</v>
      </c>
      <c r="D275" s="40">
        <v>2.6706844916199354E-4</v>
      </c>
      <c r="F275">
        <v>6.2335958005249346E-2</v>
      </c>
      <c r="G275" s="40">
        <v>2.6287729658792654E-4</v>
      </c>
      <c r="I275">
        <v>3.7775251790954027E-2</v>
      </c>
      <c r="J275" s="40">
        <v>1.8927278014221893E-4</v>
      </c>
      <c r="L275">
        <v>2.1591657944722255E-2</v>
      </c>
      <c r="M275" s="40">
        <v>3.1088886304609059E-4</v>
      </c>
      <c r="O275">
        <v>5.756761031156097E-2</v>
      </c>
      <c r="P275" s="40">
        <v>3.052348568717381E-4</v>
      </c>
      <c r="S275">
        <v>4.4817619513121652E-2</v>
      </c>
      <c r="T275" s="40">
        <v>2.6706844916199354E-4</v>
      </c>
    </row>
    <row r="276" spans="2:20" x14ac:dyDescent="0.25">
      <c r="B276" s="4">
        <v>15</v>
      </c>
      <c r="C276">
        <v>7.2912142774128719E-2</v>
      </c>
      <c r="D276" s="40">
        <v>4.6534045675520247E-4</v>
      </c>
      <c r="F276">
        <v>4.5506200899253918E-2</v>
      </c>
      <c r="G276" s="40">
        <v>4.3480409111122092E-5</v>
      </c>
      <c r="I276">
        <v>5.9708209878858345E-2</v>
      </c>
      <c r="J276" s="40">
        <v>3.4092187675805423E-4</v>
      </c>
      <c r="L276">
        <v>4.8526751098475061E-2</v>
      </c>
      <c r="M276" s="40">
        <v>5.970535021969501E-4</v>
      </c>
      <c r="O276">
        <v>0.13790740921992758</v>
      </c>
      <c r="P276" s="40">
        <v>8.7990603895468341E-4</v>
      </c>
      <c r="S276">
        <v>7.2912142774128719E-2</v>
      </c>
      <c r="T276" s="40">
        <v>4.6534045675520247E-4</v>
      </c>
    </row>
    <row r="277" spans="2:20" x14ac:dyDescent="0.25">
      <c r="B277" s="4">
        <v>16</v>
      </c>
      <c r="C277">
        <v>2.9006683927786579E-2</v>
      </c>
      <c r="D277" s="40">
        <v>3.1893491551140941E-4</v>
      </c>
      <c r="F277">
        <v>9.3337828157262649E-3</v>
      </c>
      <c r="G277" s="40">
        <v>1.9383928195187728E-4</v>
      </c>
      <c r="I277">
        <v>3.5461962714800128E-2</v>
      </c>
      <c r="J277" s="40">
        <v>1.5497515839372805E-4</v>
      </c>
      <c r="L277">
        <v>4.8629005616121573E-2</v>
      </c>
      <c r="M277" s="40">
        <v>2.8377931945820946E-4</v>
      </c>
      <c r="O277">
        <v>2.2601984564498346E-2</v>
      </c>
      <c r="P277" s="40">
        <v>6.4314590224182283E-4</v>
      </c>
      <c r="S277">
        <v>2.9006683927786579E-2</v>
      </c>
      <c r="T277" s="40">
        <v>3.1893491551140941E-4</v>
      </c>
    </row>
    <row r="278" spans="2:20" x14ac:dyDescent="0.25">
      <c r="B278" s="4">
        <v>17</v>
      </c>
      <c r="C278">
        <v>0.22047832293806482</v>
      </c>
      <c r="D278" s="40">
        <v>8.4065982095974626E-4</v>
      </c>
      <c r="F278">
        <v>1.6637257373329974E-2</v>
      </c>
      <c r="G278" s="40">
        <v>6.184354255944879E-4</v>
      </c>
      <c r="I278">
        <v>0.75438596491228072</v>
      </c>
      <c r="J278" s="40">
        <v>2.1791320406278855E-3</v>
      </c>
      <c r="L278">
        <v>7.9565326005495873E-2</v>
      </c>
      <c r="M278" s="40">
        <v>3.559830127404447E-4</v>
      </c>
      <c r="O278">
        <v>3.1324743461152688E-2</v>
      </c>
      <c r="P278" s="40">
        <v>2.0908880487616698E-4</v>
      </c>
      <c r="S278">
        <v>0.22047832293806482</v>
      </c>
      <c r="T278" s="40">
        <v>8.4065982095974626E-4</v>
      </c>
    </row>
    <row r="279" spans="2:20" x14ac:dyDescent="0.25">
      <c r="B279" s="4">
        <v>18</v>
      </c>
      <c r="C279">
        <v>6.7202586348810642E-2</v>
      </c>
      <c r="D279" s="40">
        <v>3.1106953521111227E-4</v>
      </c>
      <c r="F279">
        <v>0.10799136069114471</v>
      </c>
      <c r="G279" s="40">
        <v>7.6457883369330452E-4</v>
      </c>
      <c r="I279">
        <v>4.6868356500408832E-2</v>
      </c>
      <c r="J279" s="40">
        <v>1.079313164349959E-4</v>
      </c>
      <c r="L279">
        <v>6.1903193941389531E-2</v>
      </c>
      <c r="M279" s="40">
        <v>1.7204478103391503E-4</v>
      </c>
      <c r="O279">
        <v>5.2047434262299533E-2</v>
      </c>
      <c r="P279" s="40">
        <v>1.9972320968223388E-4</v>
      </c>
      <c r="S279">
        <v>6.7202586348810642E-2</v>
      </c>
      <c r="T279" s="40">
        <v>3.1106953521111227E-4</v>
      </c>
    </row>
    <row r="280" spans="2:20" x14ac:dyDescent="0.25">
      <c r="B280" s="4">
        <v>19</v>
      </c>
      <c r="C280">
        <v>4.9750653900793425E-2</v>
      </c>
      <c r="D280" s="40">
        <v>4.0701828869745563E-4</v>
      </c>
      <c r="F280">
        <v>4.4004927456884751E-2</v>
      </c>
      <c r="G280" s="40">
        <v>3.9921525686650243E-5</v>
      </c>
      <c r="I280">
        <v>4.7045978405920175E-2</v>
      </c>
      <c r="J280" s="40">
        <v>1.5164381899793764E-4</v>
      </c>
      <c r="L280">
        <v>9.6917276557995119E-2</v>
      </c>
      <c r="M280" s="40">
        <v>1.1022399645154136E-3</v>
      </c>
      <c r="O280">
        <v>1.1034433182373661E-2</v>
      </c>
      <c r="P280" s="40">
        <v>3.3426784558982105E-4</v>
      </c>
      <c r="S280">
        <v>4.9750653900793425E-2</v>
      </c>
      <c r="T280" s="40">
        <v>4.0701828869745563E-4</v>
      </c>
    </row>
    <row r="281" spans="2:20" x14ac:dyDescent="0.25">
      <c r="B281" s="4">
        <v>20</v>
      </c>
      <c r="C281">
        <v>4.9420658808200152E-2</v>
      </c>
      <c r="D281" s="40">
        <v>2.9547815853362075E-4</v>
      </c>
      <c r="F281">
        <v>8.8263555250514755E-2</v>
      </c>
      <c r="G281" s="40">
        <v>5.3260123541523673E-4</v>
      </c>
      <c r="I281">
        <v>4.1954007198395475E-2</v>
      </c>
      <c r="J281" s="40">
        <v>2.4452564771821852E-4</v>
      </c>
      <c r="L281">
        <v>6.0589618375836499E-3</v>
      </c>
      <c r="M281" s="40">
        <v>1.7785012359076386E-4</v>
      </c>
      <c r="O281">
        <v>6.1406110946306734E-2</v>
      </c>
      <c r="P281" s="40">
        <v>2.2693562741026401E-4</v>
      </c>
      <c r="S281">
        <v>4.9420658808200152E-2</v>
      </c>
      <c r="T281" s="40">
        <v>2.9547815853362075E-4</v>
      </c>
    </row>
    <row r="282" spans="2:20" x14ac:dyDescent="0.25">
      <c r="B282" s="4">
        <v>21</v>
      </c>
      <c r="C282">
        <v>2.6221839773266017E-2</v>
      </c>
      <c r="D282" s="40">
        <v>1.9624851411474665E-4</v>
      </c>
      <c r="F282">
        <v>1.1862507005417524E-2</v>
      </c>
      <c r="G282" s="40">
        <v>7.3790397907715305E-5</v>
      </c>
      <c r="I282">
        <v>2.1645421516103207E-2</v>
      </c>
      <c r="J282" s="40">
        <v>2.0013547632243364E-4</v>
      </c>
      <c r="L282">
        <v>3.286495662014334E-2</v>
      </c>
      <c r="M282" s="40">
        <v>3.8900414937759333E-4</v>
      </c>
      <c r="O282">
        <v>3.8514473951400015E-2</v>
      </c>
      <c r="P282" s="40">
        <v>1.2206403285124434E-4</v>
      </c>
      <c r="S282">
        <v>2.6221839773266017E-2</v>
      </c>
      <c r="T282" s="40">
        <v>1.9624851411474665E-4</v>
      </c>
    </row>
    <row r="283" spans="2:20" x14ac:dyDescent="0.25">
      <c r="B283" s="4">
        <v>22</v>
      </c>
      <c r="C283">
        <v>3.2084378969564654E-2</v>
      </c>
      <c r="D283" s="40">
        <v>2.4152861205589693E-4</v>
      </c>
      <c r="F283">
        <v>2.843052889389025E-2</v>
      </c>
      <c r="G283" s="40">
        <v>1.4761368901833587E-4</v>
      </c>
      <c r="I283">
        <v>4.8947849954254344E-2</v>
      </c>
      <c r="J283" s="40">
        <v>4.4602012808783162E-4</v>
      </c>
      <c r="L283">
        <v>1.206798508877235E-2</v>
      </c>
      <c r="M283" s="40">
        <v>3.2981613698110823E-4</v>
      </c>
      <c r="O283">
        <v>3.8891151941341677E-2</v>
      </c>
      <c r="P283" s="40">
        <v>4.2664494136311984E-5</v>
      </c>
      <c r="S283">
        <v>3.2084378969564654E-2</v>
      </c>
      <c r="T283" s="40">
        <v>2.4152861205589693E-4</v>
      </c>
    </row>
    <row r="284" spans="2:20" x14ac:dyDescent="0.25">
      <c r="B284" s="4">
        <v>23</v>
      </c>
      <c r="C284">
        <v>9.2958445496133441E-2</v>
      </c>
      <c r="D284" s="40">
        <v>3.4485247138082455E-4</v>
      </c>
      <c r="F284">
        <v>0.18955164131305044</v>
      </c>
      <c r="G284" s="40">
        <v>6.6453162530024019E-4</v>
      </c>
      <c r="I284">
        <v>4.0181997587983777E-2</v>
      </c>
      <c r="J284" s="40">
        <v>1.8775353579651352E-4</v>
      </c>
      <c r="L284">
        <v>5.0450200858844718E-2</v>
      </c>
      <c r="M284" s="40">
        <v>1.5736251558387589E-4</v>
      </c>
      <c r="O284">
        <v>9.1649942224654862E-2</v>
      </c>
      <c r="P284" s="40">
        <v>3.6976220884266862E-4</v>
      </c>
      <c r="S284">
        <v>9.2958445496133441E-2</v>
      </c>
      <c r="T284" s="40">
        <v>3.4485247138082455E-4</v>
      </c>
    </row>
    <row r="285" spans="2:20" x14ac:dyDescent="0.25">
      <c r="B285" s="4">
        <v>24</v>
      </c>
      <c r="C285">
        <v>3.1195233254535343E-2</v>
      </c>
      <c r="D285" s="40">
        <v>3.1610580094989837E-4</v>
      </c>
      <c r="F285">
        <v>4.4471028815146153E-3</v>
      </c>
      <c r="G285" s="40">
        <v>2.2625611151565585E-4</v>
      </c>
      <c r="I285">
        <v>2.2483895256420982E-2</v>
      </c>
      <c r="J285" s="40">
        <v>9.7465071530159796E-5</v>
      </c>
      <c r="L285">
        <v>4.8869462337320889E-2</v>
      </c>
      <c r="M285" s="40">
        <v>8.0846588668331804E-5</v>
      </c>
      <c r="O285">
        <v>4.8980472542884887E-2</v>
      </c>
      <c r="P285" s="40">
        <v>8.5985543208544606E-4</v>
      </c>
      <c r="S285">
        <v>3.1195233254535343E-2</v>
      </c>
      <c r="T285" s="40">
        <v>3.1610580094989837E-4</v>
      </c>
    </row>
    <row r="286" spans="2:20" x14ac:dyDescent="0.25">
      <c r="B286" s="4">
        <v>25</v>
      </c>
      <c r="C286">
        <v>3.7018500144756543E-2</v>
      </c>
      <c r="D286" s="40">
        <v>4.8815773546703799E-4</v>
      </c>
      <c r="F286">
        <v>1.2825961947146036E-2</v>
      </c>
      <c r="G286" s="40">
        <v>6.7005025376903269E-5</v>
      </c>
      <c r="I286">
        <v>6.3318999085768459E-3</v>
      </c>
      <c r="J286" s="40">
        <v>3.1862662106795788E-4</v>
      </c>
      <c r="L286">
        <v>0.11649044704136524</v>
      </c>
      <c r="M286" s="40">
        <v>1.3578185865331107E-3</v>
      </c>
      <c r="O286">
        <v>1.242569168193805E-2</v>
      </c>
      <c r="P286" s="40">
        <v>2.0918070889018012E-4</v>
      </c>
      <c r="S286">
        <v>3.7018500144756543E-2</v>
      </c>
      <c r="T286" s="40">
        <v>4.8815773546703799E-4</v>
      </c>
    </row>
    <row r="287" spans="2:20" x14ac:dyDescent="0.25">
      <c r="B287" s="4">
        <v>26</v>
      </c>
      <c r="C287">
        <v>0.28169985142020787</v>
      </c>
      <c r="D287" s="40">
        <v>8.4423489876021449E-4</v>
      </c>
      <c r="F287">
        <v>6.0004210821812058E-2</v>
      </c>
      <c r="G287" s="40">
        <v>2.1755912695627764E-4</v>
      </c>
      <c r="I287">
        <v>1.0243093922651934</v>
      </c>
      <c r="J287" s="40">
        <v>2.8563535911602209E-3</v>
      </c>
      <c r="L287">
        <v>8.3480900581836583E-3</v>
      </c>
      <c r="M287" s="40">
        <v>6.8049582595497085E-5</v>
      </c>
      <c r="O287">
        <v>3.4137712535642621E-2</v>
      </c>
      <c r="P287" s="40">
        <v>2.3497729432886262E-4</v>
      </c>
      <c r="S287">
        <v>0.28169985142020787</v>
      </c>
      <c r="T287" s="40">
        <v>8.4423489876021449E-4</v>
      </c>
    </row>
    <row r="288" spans="2:20" x14ac:dyDescent="0.25">
      <c r="B288" s="4">
        <v>27</v>
      </c>
      <c r="C288">
        <v>0.13699329550593639</v>
      </c>
      <c r="D288" s="40">
        <v>5.4924930118903576E-4</v>
      </c>
      <c r="F288">
        <v>7.2865187909435691E-2</v>
      </c>
      <c r="G288" s="40">
        <v>1.8350381182239588E-4</v>
      </c>
      <c r="I288">
        <v>4.6976705536935989E-2</v>
      </c>
      <c r="J288" s="40">
        <v>1.0497742569869541E-4</v>
      </c>
      <c r="L288">
        <v>0.4170767004341534</v>
      </c>
      <c r="M288" s="40">
        <v>1.8437047756874095E-3</v>
      </c>
      <c r="O288">
        <v>1.1054588143220506E-2</v>
      </c>
      <c r="P288" s="40">
        <v>6.4811191547642344E-5</v>
      </c>
      <c r="S288">
        <v>0.13699329550593639</v>
      </c>
      <c r="T288" s="40">
        <v>5.4924930118903576E-4</v>
      </c>
    </row>
    <row r="289" spans="2:20" x14ac:dyDescent="0.25">
      <c r="B289" s="4">
        <v>28</v>
      </c>
      <c r="C289">
        <v>6.394428880754785E-2</v>
      </c>
      <c r="D289" s="40">
        <v>1.9975913459476454E-4</v>
      </c>
      <c r="F289">
        <v>8.1393473469168323E-2</v>
      </c>
      <c r="G289" s="40">
        <v>4.0159131229503789E-4</v>
      </c>
      <c r="I289">
        <v>6.5745467347298012E-2</v>
      </c>
      <c r="J289" s="40">
        <v>7.9651469811652879E-5</v>
      </c>
      <c r="L289">
        <v>9.2852691625521303E-2</v>
      </c>
      <c r="M289" s="40">
        <v>2.0133263026700542E-4</v>
      </c>
      <c r="O289">
        <v>1.5785522788203752E-2</v>
      </c>
      <c r="P289" s="40">
        <v>1.1646112600536193E-4</v>
      </c>
      <c r="S289">
        <v>6.394428880754785E-2</v>
      </c>
      <c r="T289" s="40">
        <v>1.9975913459476454E-4</v>
      </c>
    </row>
    <row r="290" spans="2:20" x14ac:dyDescent="0.25">
      <c r="B290" s="4">
        <v>29</v>
      </c>
      <c r="C290">
        <v>7.4849773259009614E-2</v>
      </c>
      <c r="D290" s="40">
        <v>3.1463860986352693E-4</v>
      </c>
      <c r="F290">
        <v>8.6996140651801029E-2</v>
      </c>
      <c r="G290" s="40">
        <v>4.3471269296740993E-4</v>
      </c>
      <c r="I290">
        <v>7.2588439976802629E-2</v>
      </c>
      <c r="J290" s="40">
        <v>1.6044848250531605E-4</v>
      </c>
      <c r="L290">
        <v>0.11955542204866326</v>
      </c>
      <c r="M290" s="40">
        <v>5.0015019525383002E-4</v>
      </c>
      <c r="O290">
        <v>2.0259090358771541E-2</v>
      </c>
      <c r="P290" s="40">
        <v>1.6324306872755155E-4</v>
      </c>
      <c r="S290">
        <v>7.4849773259009614E-2</v>
      </c>
      <c r="T290" s="40">
        <v>3.1463860986352693E-4</v>
      </c>
    </row>
    <row r="291" spans="2:20" x14ac:dyDescent="0.25">
      <c r="B291" s="4">
        <v>30</v>
      </c>
      <c r="C291">
        <v>0.10597304507187028</v>
      </c>
      <c r="D291" s="40">
        <v>5.669670470183156E-4</v>
      </c>
      <c r="F291">
        <v>2.4314765694076038E-2</v>
      </c>
      <c r="G291" s="40">
        <v>4.2524525283145975E-5</v>
      </c>
      <c r="I291">
        <v>0.23318385650224216</v>
      </c>
      <c r="J291" s="40">
        <v>1.8022635062993806E-3</v>
      </c>
      <c r="L291">
        <v>3.2155886761503438E-2</v>
      </c>
      <c r="M291" s="40">
        <v>2.1889759325772787E-4</v>
      </c>
      <c r="O291">
        <v>0.13423767132965947</v>
      </c>
      <c r="P291" s="40">
        <v>2.0418256323300835E-4</v>
      </c>
      <c r="S291">
        <v>0.10597304507187028</v>
      </c>
      <c r="T291" s="40">
        <v>5.669670470183156E-4</v>
      </c>
    </row>
    <row r="292" spans="2:20" x14ac:dyDescent="0.25">
      <c r="B292" s="4">
        <v>31</v>
      </c>
      <c r="C292">
        <v>0.18316593476215257</v>
      </c>
      <c r="D292" s="40">
        <v>2.8911107803191349E-4</v>
      </c>
      <c r="F292">
        <v>7.8758949880668255E-2</v>
      </c>
      <c r="G292" s="40">
        <v>1.2291169451073984E-4</v>
      </c>
      <c r="I292">
        <v>0.42058891722698816</v>
      </c>
      <c r="J292" s="40">
        <v>4.0806862972408997E-4</v>
      </c>
      <c r="L292">
        <v>0.19587628865979381</v>
      </c>
      <c r="M292" s="40">
        <v>5.1327045404694004E-4</v>
      </c>
      <c r="O292">
        <v>3.7439583281160004E-2</v>
      </c>
      <c r="P292" s="40">
        <v>1.1219353384588417E-4</v>
      </c>
      <c r="S292">
        <v>0.18316593476215257</v>
      </c>
      <c r="T292" s="40">
        <v>2.8911107803191349E-4</v>
      </c>
    </row>
    <row r="293" spans="2:20" x14ac:dyDescent="0.25">
      <c r="B293" s="4">
        <v>32</v>
      </c>
      <c r="C293">
        <v>0.17889790677583073</v>
      </c>
      <c r="D293" s="40">
        <v>4.8665732116156028E-4</v>
      </c>
      <c r="F293">
        <v>4.5457077600133698E-2</v>
      </c>
      <c r="G293" s="40">
        <v>4.5679906411899053E-4</v>
      </c>
      <c r="I293">
        <v>2.7281051384250781E-2</v>
      </c>
      <c r="J293" s="40">
        <v>1.4273402994721533E-4</v>
      </c>
      <c r="L293">
        <v>0.58363116511794144</v>
      </c>
      <c r="M293" s="40">
        <v>7.9342387419585429E-4</v>
      </c>
      <c r="O293">
        <v>5.922233300099701E-2</v>
      </c>
      <c r="P293" s="40">
        <v>5.5367231638418074E-4</v>
      </c>
      <c r="S293">
        <v>0.17889790677583073</v>
      </c>
      <c r="T293" s="40">
        <v>4.8665732116156028E-4</v>
      </c>
    </row>
    <row r="294" spans="2:20" x14ac:dyDescent="0.25">
      <c r="B294" s="4">
        <v>33</v>
      </c>
      <c r="C294">
        <v>4.5968610933463924E-2</v>
      </c>
      <c r="D294" s="40">
        <v>1.5934036561498463E-4</v>
      </c>
      <c r="F294">
        <v>1.4242583355211341E-2</v>
      </c>
      <c r="G294" s="40">
        <v>1.2273562614859544E-4</v>
      </c>
      <c r="I294">
        <v>0.12750893593621115</v>
      </c>
      <c r="J294" s="40">
        <v>2.2683530382183116E-4</v>
      </c>
      <c r="L294">
        <v>9.5546558704453447E-3</v>
      </c>
      <c r="M294" s="40">
        <v>2.0728744939271256E-4</v>
      </c>
      <c r="O294">
        <v>3.2568268571987864E-2</v>
      </c>
      <c r="P294" s="40">
        <v>8.0503083096799459E-5</v>
      </c>
      <c r="S294">
        <v>4.5968610933463924E-2</v>
      </c>
      <c r="T294" s="40">
        <v>1.5934036561498463E-4</v>
      </c>
    </row>
    <row r="295" spans="2:20" x14ac:dyDescent="0.25">
      <c r="B295" s="4">
        <v>34</v>
      </c>
      <c r="C295">
        <v>6.0644822239139612E-2</v>
      </c>
      <c r="D295" s="40">
        <v>2.8149933180694037E-4</v>
      </c>
      <c r="F295">
        <v>2.7795245881021256E-2</v>
      </c>
      <c r="G295" s="40">
        <v>1.8907474950739949E-4</v>
      </c>
      <c r="I295">
        <v>4.0536153239645656E-2</v>
      </c>
      <c r="J295" s="40">
        <v>2.1427577570613609E-4</v>
      </c>
      <c r="L295">
        <v>2.2917584839136182E-2</v>
      </c>
      <c r="M295" s="40">
        <v>1.1524900837373293E-4</v>
      </c>
      <c r="O295">
        <v>0.15133030499675534</v>
      </c>
      <c r="P295" s="40">
        <v>6.0739779364049314E-4</v>
      </c>
      <c r="S295">
        <v>6.0644822239139612E-2</v>
      </c>
      <c r="T295" s="40">
        <v>2.8149933180694037E-4</v>
      </c>
    </row>
    <row r="296" spans="2:20" x14ac:dyDescent="0.25">
      <c r="B296" s="4">
        <v>35</v>
      </c>
      <c r="C296">
        <v>4.3957903738141881E-2</v>
      </c>
      <c r="D296" s="40">
        <v>2.1527739216543835E-4</v>
      </c>
      <c r="F296">
        <v>6.0749027237354085E-2</v>
      </c>
      <c r="G296" s="40">
        <v>3.0982490272373544E-4</v>
      </c>
      <c r="I296">
        <v>4.5053868756121445E-3</v>
      </c>
      <c r="J296" s="40">
        <v>3.6160626836434869E-4</v>
      </c>
      <c r="L296">
        <v>7.8508290182540921E-2</v>
      </c>
      <c r="M296" s="40">
        <v>1.0513102149694021E-4</v>
      </c>
      <c r="O296">
        <v>3.2068910657060384E-2</v>
      </c>
      <c r="P296" s="40">
        <v>8.4547376076729019E-5</v>
      </c>
      <c r="S296">
        <v>4.3957903738141881E-2</v>
      </c>
      <c r="T296" s="40">
        <v>2.1527739216543835E-4</v>
      </c>
    </row>
    <row r="297" spans="2:20" x14ac:dyDescent="0.25">
      <c r="B297" s="4">
        <v>36</v>
      </c>
      <c r="C297">
        <v>5.0033172682383921E-2</v>
      </c>
      <c r="D297" s="40">
        <v>3.1143257077419835E-4</v>
      </c>
      <c r="F297">
        <v>2.8742901073828833E-2</v>
      </c>
      <c r="G297" s="40">
        <v>2.1575775611933635E-4</v>
      </c>
      <c r="I297">
        <v>0.14374133949191686</v>
      </c>
      <c r="J297" s="40">
        <v>3.5935334872979214E-4</v>
      </c>
      <c r="L297">
        <v>1.9204474829086389E-2</v>
      </c>
      <c r="M297" s="40">
        <v>1.4398176921483324E-4</v>
      </c>
      <c r="O297">
        <v>8.4439753347036271E-3</v>
      </c>
      <c r="P297" s="40">
        <v>5.2663740903283152E-4</v>
      </c>
      <c r="S297">
        <v>5.0033172682383921E-2</v>
      </c>
      <c r="T297" s="40">
        <v>3.1143257077419835E-4</v>
      </c>
    </row>
    <row r="298" spans="2:20" x14ac:dyDescent="0.25">
      <c r="B298" s="4">
        <v>37</v>
      </c>
      <c r="C298">
        <v>0.18808923378891915</v>
      </c>
      <c r="D298" s="40">
        <v>5.661969495869923E-4</v>
      </c>
      <c r="F298">
        <v>5.5089616416194816E-2</v>
      </c>
      <c r="G298" s="40">
        <v>3.4186214823960149E-4</v>
      </c>
      <c r="I298">
        <v>0.59052504526252259</v>
      </c>
      <c r="J298" s="40">
        <v>1.3910681955340979E-3</v>
      </c>
      <c r="L298">
        <v>3.7051737019051179E-2</v>
      </c>
      <c r="M298" s="40">
        <v>1.6319574150168098E-4</v>
      </c>
      <c r="O298">
        <v>6.9690536457908056E-2</v>
      </c>
      <c r="P298" s="40">
        <v>3.686617130725892E-4</v>
      </c>
      <c r="S298">
        <v>0.18808923378891915</v>
      </c>
      <c r="T298" s="40">
        <v>5.661969495869923E-4</v>
      </c>
    </row>
    <row r="299" spans="2:20" x14ac:dyDescent="0.25">
      <c r="B299" s="4">
        <v>38</v>
      </c>
      <c r="C299">
        <v>4.1797668766912349E-2</v>
      </c>
      <c r="D299" s="40">
        <v>1.9363481527399158E-4</v>
      </c>
      <c r="F299">
        <v>5.9492041565943551E-2</v>
      </c>
      <c r="G299" s="40">
        <v>1.2086773616299879E-4</v>
      </c>
      <c r="I299">
        <v>2.5806744222963012E-2</v>
      </c>
      <c r="J299" s="40">
        <v>6.4857019751910562E-5</v>
      </c>
      <c r="L299">
        <v>9.6184504198108187E-3</v>
      </c>
      <c r="M299" s="40">
        <v>1.9396322669784248E-4</v>
      </c>
      <c r="O299">
        <v>7.227343885893199E-2</v>
      </c>
      <c r="P299" s="40">
        <v>3.9485127848321445E-4</v>
      </c>
      <c r="S299">
        <v>4.1797668766912349E-2</v>
      </c>
      <c r="T299" s="40">
        <v>1.9363481527399158E-4</v>
      </c>
    </row>
    <row r="300" spans="2:20" x14ac:dyDescent="0.25">
      <c r="B300" s="4">
        <v>39</v>
      </c>
      <c r="C300">
        <v>5.9468991717570308E-2</v>
      </c>
      <c r="D300" s="40">
        <v>2.6020307040186709E-4</v>
      </c>
      <c r="F300">
        <v>8.2948091401400081E-2</v>
      </c>
      <c r="G300" s="40">
        <v>3.4341566503764362E-4</v>
      </c>
      <c r="I300">
        <v>2.8931929598971309E-2</v>
      </c>
      <c r="J300" s="40">
        <v>8.7197621152455194E-5</v>
      </c>
      <c r="L300">
        <v>9.8761183757742607E-2</v>
      </c>
      <c r="M300" s="40">
        <v>4.4161504932323931E-4</v>
      </c>
      <c r="O300">
        <v>2.723476211216725E-2</v>
      </c>
      <c r="P300" s="40">
        <v>1.6858394609413032E-4</v>
      </c>
      <c r="S300">
        <v>5.9468991717570308E-2</v>
      </c>
      <c r="T300" s="40">
        <v>2.6020307040186709E-4</v>
      </c>
    </row>
    <row r="301" spans="2:20" x14ac:dyDescent="0.25">
      <c r="B301" s="4">
        <v>40</v>
      </c>
      <c r="C301">
        <v>4.2097199899042891E-2</v>
      </c>
      <c r="D301" s="40">
        <v>4.0315061443191975E-4</v>
      </c>
      <c r="F301">
        <v>1.678587067581375E-2</v>
      </c>
      <c r="G301" s="40">
        <v>2.2137887413029727E-4</v>
      </c>
      <c r="I301">
        <v>4.0563330276043669E-2</v>
      </c>
      <c r="J301" s="40">
        <v>2.5503713127607324E-4</v>
      </c>
      <c r="L301">
        <v>9.4581083783243355E-2</v>
      </c>
      <c r="M301" s="40">
        <v>8.3283343331333731E-4</v>
      </c>
      <c r="O301">
        <v>1.6458514861070771E-2</v>
      </c>
      <c r="P301" s="40">
        <v>3.0335301900797111E-4</v>
      </c>
      <c r="S301">
        <v>4.2097199899042891E-2</v>
      </c>
      <c r="T301" s="40">
        <v>4.0315061443191975E-4</v>
      </c>
    </row>
    <row r="302" spans="2:20" x14ac:dyDescent="0.25">
      <c r="B302" s="4">
        <v>41</v>
      </c>
      <c r="C302">
        <v>8.8520383370933112E-2</v>
      </c>
      <c r="D302" s="40">
        <v>6.1721143266948346E-4</v>
      </c>
      <c r="F302">
        <v>5.0977296996146525E-2</v>
      </c>
      <c r="G302" s="40">
        <v>4.3595338687961373E-4</v>
      </c>
      <c r="I302">
        <v>6.2420584498094026E-2</v>
      </c>
      <c r="J302" s="40">
        <v>1.1483481575603558E-3</v>
      </c>
      <c r="L302">
        <v>9.5027849476973236E-2</v>
      </c>
      <c r="M302" s="40">
        <v>3.4777883439750034E-4</v>
      </c>
      <c r="O302">
        <v>0.14565580251251867</v>
      </c>
      <c r="P302" s="40">
        <v>5.3676535184046391E-4</v>
      </c>
      <c r="S302">
        <v>8.8520383370933112E-2</v>
      </c>
      <c r="T302" s="40">
        <v>6.1721143266948346E-4</v>
      </c>
    </row>
    <row r="303" spans="2:20" x14ac:dyDescent="0.25">
      <c r="B303" s="4">
        <v>42</v>
      </c>
      <c r="C303">
        <v>7.10055581699503E-2</v>
      </c>
      <c r="D303" s="40">
        <v>3.3885146435889794E-4</v>
      </c>
      <c r="F303">
        <v>4.6641022118422859E-2</v>
      </c>
      <c r="G303" s="40">
        <v>1.6966616293446904E-4</v>
      </c>
      <c r="I303">
        <v>0.11624472573839663</v>
      </c>
      <c r="J303" s="40">
        <v>8.1645569620253172E-4</v>
      </c>
      <c r="L303">
        <v>7.655672448109184E-2</v>
      </c>
      <c r="M303" s="40">
        <v>1.2794995735001421E-4</v>
      </c>
      <c r="O303">
        <v>4.4579760341889894E-2</v>
      </c>
      <c r="P303" s="40">
        <v>2.4133404094857686E-4</v>
      </c>
      <c r="S303">
        <v>7.10055581699503E-2</v>
      </c>
      <c r="T303" s="40">
        <v>3.3885146435889794E-4</v>
      </c>
    </row>
    <row r="304" spans="2:20" x14ac:dyDescent="0.25">
      <c r="B304" s="4">
        <v>43</v>
      </c>
      <c r="C304">
        <v>1.9422518794348947E-2</v>
      </c>
      <c r="D304" s="40">
        <v>1.9602959158080863E-4</v>
      </c>
      <c r="F304">
        <v>2.8387638092574465E-2</v>
      </c>
      <c r="G304" s="40">
        <v>3.9714725213256888E-4</v>
      </c>
      <c r="I304">
        <v>9.9843103694194843E-3</v>
      </c>
      <c r="J304" s="40">
        <v>3.1175499724922059E-5</v>
      </c>
      <c r="L304">
        <v>1.7283129955842552E-2</v>
      </c>
      <c r="M304" s="40">
        <v>2.6257062817530035E-4</v>
      </c>
      <c r="O304">
        <v>2.2034996759559299E-2</v>
      </c>
      <c r="P304" s="40">
        <v>9.3224986290443198E-5</v>
      </c>
      <c r="S304">
        <v>1.9422518794348947E-2</v>
      </c>
      <c r="T304" s="40">
        <v>1.9602959158080863E-4</v>
      </c>
    </row>
    <row r="305" spans="2:20" x14ac:dyDescent="0.25">
      <c r="B305" s="4">
        <v>44</v>
      </c>
      <c r="C305">
        <v>9.3537275166673664E-2</v>
      </c>
      <c r="D305" s="40">
        <v>4.0142616183176303E-4</v>
      </c>
      <c r="F305">
        <v>4.2112441924896639E-2</v>
      </c>
      <c r="G305" s="40">
        <v>4.0322236903797797E-4</v>
      </c>
      <c r="I305">
        <v>4.4641313742437336E-2</v>
      </c>
      <c r="J305" s="40">
        <v>2.7095937770095073E-4</v>
      </c>
      <c r="L305">
        <v>0.16484540448962304</v>
      </c>
      <c r="M305" s="40">
        <v>6.3532401524777639E-4</v>
      </c>
      <c r="O305">
        <v>0.12254994050973762</v>
      </c>
      <c r="P305" s="40">
        <v>2.9619888534034695E-4</v>
      </c>
      <c r="S305">
        <v>9.3537275166673664E-2</v>
      </c>
      <c r="T305" s="40">
        <v>4.0142616183176303E-4</v>
      </c>
    </row>
    <row r="306" spans="2:20" x14ac:dyDescent="0.25">
      <c r="B306" s="4">
        <v>45</v>
      </c>
      <c r="C306">
        <v>7.6466517714659149E-2</v>
      </c>
      <c r="D306" s="40">
        <v>4.0728330549319626E-4</v>
      </c>
      <c r="F306">
        <v>2.745625275717917E-2</v>
      </c>
      <c r="G306" s="40">
        <v>5.230762767052497E-5</v>
      </c>
      <c r="I306">
        <v>0.22947454844006568</v>
      </c>
      <c r="J306" s="40">
        <v>1.3095238095238095E-3</v>
      </c>
      <c r="L306">
        <v>3.3330229959966484E-2</v>
      </c>
      <c r="M306" s="40">
        <v>1.0473885113117959E-4</v>
      </c>
      <c r="O306">
        <v>1.5605039701425244E-2</v>
      </c>
      <c r="P306" s="40">
        <v>1.6256293364727101E-4</v>
      </c>
      <c r="S306">
        <v>7.6466517714659149E-2</v>
      </c>
      <c r="T306" s="40">
        <v>4.0728330549319626E-4</v>
      </c>
    </row>
    <row r="307" spans="2:20" x14ac:dyDescent="0.25">
      <c r="B307" s="4">
        <v>46</v>
      </c>
      <c r="C307">
        <v>3.7764640904599023E-2</v>
      </c>
      <c r="D307" s="40">
        <v>9.7927283972882575E-4</v>
      </c>
      <c r="F307">
        <v>7.6388888888888886E-3</v>
      </c>
      <c r="G307" s="40">
        <v>1.863425925925926E-4</v>
      </c>
      <c r="I307">
        <v>8.6349760139555171E-2</v>
      </c>
      <c r="J307" s="40">
        <v>2.9350196249454865E-3</v>
      </c>
      <c r="L307">
        <v>3.1989125509741728E-2</v>
      </c>
      <c r="M307" s="40">
        <v>4.8028998640688717E-4</v>
      </c>
      <c r="O307">
        <v>2.5080789080210292E-2</v>
      </c>
      <c r="P307" s="40">
        <v>3.1543915497033717E-4</v>
      </c>
      <c r="S307">
        <v>3.7764640904599023E-2</v>
      </c>
      <c r="T307" s="40">
        <v>9.7927283972882575E-4</v>
      </c>
    </row>
    <row r="308" spans="2:20" x14ac:dyDescent="0.25">
      <c r="B308" s="4">
        <v>47</v>
      </c>
      <c r="C308">
        <v>0.12064142122474558</v>
      </c>
      <c r="D308" s="40">
        <v>3.0031932253103168E-4</v>
      </c>
      <c r="F308">
        <v>0.17460317460317459</v>
      </c>
      <c r="G308" s="40">
        <v>3.3015873015873018E-4</v>
      </c>
      <c r="I308">
        <v>5.140961857379768E-2</v>
      </c>
      <c r="J308" s="40">
        <v>3.637725351735944E-4</v>
      </c>
      <c r="L308">
        <v>0.1354031401251328</v>
      </c>
      <c r="M308" s="40">
        <v>2.8804155353559204E-4</v>
      </c>
      <c r="O308">
        <v>0.12114975159687721</v>
      </c>
      <c r="P308" s="40">
        <v>2.1930447125621008E-4</v>
      </c>
      <c r="S308">
        <v>0.12064142122474558</v>
      </c>
      <c r="T308" s="40">
        <v>3.0031932253103168E-4</v>
      </c>
    </row>
    <row r="309" spans="2:20" x14ac:dyDescent="0.25">
      <c r="B309" s="4">
        <v>48</v>
      </c>
      <c r="C309">
        <v>0.12574308005146745</v>
      </c>
      <c r="D309" s="40">
        <v>4.5232157902058164E-4</v>
      </c>
      <c r="F309">
        <v>0.23255164712451146</v>
      </c>
      <c r="G309" s="40">
        <v>1.077610273590173E-3</v>
      </c>
      <c r="I309">
        <v>0.11909116488463703</v>
      </c>
      <c r="J309" s="40">
        <v>4.0025323579065842E-4</v>
      </c>
      <c r="L309">
        <v>3.7600000000000001E-2</v>
      </c>
      <c r="M309" s="40">
        <v>9.723076923076924E-5</v>
      </c>
      <c r="O309">
        <v>0.11372950819672131</v>
      </c>
      <c r="P309" s="40">
        <v>2.34192037470726E-4</v>
      </c>
      <c r="S309">
        <v>0.12574308005146745</v>
      </c>
      <c r="T309" s="40">
        <v>4.5232157902058164E-4</v>
      </c>
    </row>
    <row r="310" spans="2:20" x14ac:dyDescent="0.25">
      <c r="B310" s="4">
        <v>49</v>
      </c>
      <c r="C310">
        <v>7.5535287510752974E-2</v>
      </c>
      <c r="D310" s="40">
        <v>3.0215182846855262E-4</v>
      </c>
      <c r="F310">
        <v>8.3644850162126437E-3</v>
      </c>
      <c r="G310" s="40">
        <v>1.1545054627315723E-4</v>
      </c>
      <c r="I310">
        <v>5.862616458464396E-2</v>
      </c>
      <c r="J310" s="40">
        <v>1.8243911206974027E-4</v>
      </c>
      <c r="L310">
        <v>9.7900798811071887E-2</v>
      </c>
      <c r="M310" s="40">
        <v>2.1982785311784009E-4</v>
      </c>
      <c r="O310">
        <v>0.13724970163108341</v>
      </c>
      <c r="P310" s="40">
        <v>6.9088980241347299E-4</v>
      </c>
      <c r="S310">
        <v>7.5535287510752974E-2</v>
      </c>
      <c r="T310" s="40">
        <v>3.0215182846855262E-4</v>
      </c>
    </row>
    <row r="311" spans="2:20" x14ac:dyDescent="0.25">
      <c r="B311" s="4">
        <v>50</v>
      </c>
      <c r="C311">
        <v>4.9721533362235684E-2</v>
      </c>
      <c r="D311" s="40">
        <v>6.5509093313813175E-4</v>
      </c>
      <c r="F311">
        <v>1.6943319838056681E-2</v>
      </c>
      <c r="G311" s="40">
        <v>8.0971659919028339E-5</v>
      </c>
      <c r="I311">
        <v>8.8065063366929444E-2</v>
      </c>
      <c r="J311" s="40">
        <v>9.080930046901507E-5</v>
      </c>
      <c r="L311">
        <v>8.4102820064886452E-2</v>
      </c>
      <c r="M311" s="40">
        <v>1.8891939106563515E-3</v>
      </c>
      <c r="O311">
        <v>9.7749301790701487E-3</v>
      </c>
      <c r="P311" s="40">
        <v>5.5938886150813205E-4</v>
      </c>
      <c r="S311">
        <v>4.9721533362235684E-2</v>
      </c>
      <c r="T311" s="40">
        <v>6.5509093313813175E-4</v>
      </c>
    </row>
    <row r="315" spans="2:20" s="25" customFormat="1" x14ac:dyDescent="0.25">
      <c r="B315" s="25" t="s">
        <v>666</v>
      </c>
    </row>
    <row r="363" spans="2:3" x14ac:dyDescent="0.25">
      <c r="B363" t="s">
        <v>667</v>
      </c>
      <c r="C363" t="s">
        <v>668</v>
      </c>
    </row>
  </sheetData>
  <pageMargins left="0.7" right="0.7" top="0.75" bottom="0.75" header="0.3" footer="0.3"/>
  <ignoredErrors>
    <ignoredError sqref="B84" formulaRange="1"/>
  </ignoredErrors>
  <drawing r:id="rId24"/>
  <extLst>
    <ext xmlns:x14="http://schemas.microsoft.com/office/spreadsheetml/2009/9/main" uri="{A8765BA9-456A-4dab-B4F3-ACF838C121DE}">
      <x14:slicerList>
        <x14:slicer r:id="rId25"/>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0CDA9A-7D81-409B-A2FB-B034291A553A}">
  <dimension ref="A1:I10"/>
  <sheetViews>
    <sheetView workbookViewId="0">
      <selection activeCell="F9" sqref="F9"/>
    </sheetView>
  </sheetViews>
  <sheetFormatPr defaultRowHeight="15" x14ac:dyDescent="0.25"/>
  <cols>
    <col min="1" max="1" width="14.85546875" customWidth="1"/>
  </cols>
  <sheetData>
    <row r="1" spans="1:9" ht="74.45" customHeight="1" x14ac:dyDescent="0.25">
      <c r="A1" s="44" t="s">
        <v>669</v>
      </c>
      <c r="B1" s="44"/>
      <c r="C1" s="44"/>
      <c r="D1" s="44"/>
      <c r="E1" s="44"/>
      <c r="F1" s="44"/>
      <c r="G1" s="44"/>
      <c r="H1" s="44"/>
      <c r="I1" s="44"/>
    </row>
    <row r="10" spans="1:9" x14ac:dyDescent="0.25">
      <c r="C10" s="43"/>
    </row>
  </sheetData>
  <mergeCells count="1">
    <mergeCell ref="A1:I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R1002"/>
  <sheetViews>
    <sheetView showGridLines="0" zoomScale="80" zoomScaleNormal="80" workbookViewId="0">
      <selection activeCell="J31" sqref="J31"/>
    </sheetView>
  </sheetViews>
  <sheetFormatPr defaultColWidth="9.7109375" defaultRowHeight="15" customHeight="1" x14ac:dyDescent="0.25"/>
  <cols>
    <col min="1" max="1" width="15.85546875" style="1" customWidth="1"/>
    <col min="2" max="2" width="9.7109375" style="1"/>
    <col min="3" max="3" width="20" style="1" customWidth="1"/>
    <col min="4" max="6" width="16.28515625" style="1" customWidth="1"/>
    <col min="7" max="7" width="15.28515625" style="1" customWidth="1"/>
    <col min="8" max="8" width="38.5703125" style="1" bestFit="1" customWidth="1"/>
    <col min="9" max="10" width="9.7109375" style="1"/>
    <col min="11" max="11" width="15.140625" style="1" customWidth="1"/>
    <col min="12" max="12" width="14.7109375" style="1" customWidth="1"/>
    <col min="13" max="13" width="15.7109375" style="1" customWidth="1"/>
    <col min="14" max="14" width="13.140625" style="1" customWidth="1"/>
    <col min="15" max="15" width="39.7109375" style="1" customWidth="1"/>
    <col min="16" max="16" width="24.7109375" style="1" customWidth="1"/>
    <col min="17" max="17" width="23.28515625" style="1" customWidth="1"/>
    <col min="18" max="18" width="18.140625" style="1" customWidth="1"/>
    <col min="19" max="16384" width="9.7109375" style="1"/>
  </cols>
  <sheetData>
    <row r="1" spans="2:18" ht="29.45" customHeight="1" thickBot="1" x14ac:dyDescent="0.3">
      <c r="B1" s="8" t="s">
        <v>611</v>
      </c>
      <c r="C1" s="7"/>
    </row>
    <row r="2" spans="2:18" ht="15" customHeight="1" thickTop="1" x14ac:dyDescent="0.25"/>
    <row r="3" spans="2:18" x14ac:dyDescent="0.25">
      <c r="B3" s="3" t="s">
        <v>0</v>
      </c>
      <c r="C3" s="3" t="s">
        <v>1</v>
      </c>
      <c r="D3" s="3" t="s">
        <v>2</v>
      </c>
      <c r="E3" s="3" t="s">
        <v>620</v>
      </c>
      <c r="F3" s="3" t="s">
        <v>621</v>
      </c>
      <c r="G3" s="3" t="s">
        <v>3</v>
      </c>
      <c r="H3" s="3" t="s">
        <v>4</v>
      </c>
      <c r="I3" s="3" t="s">
        <v>5</v>
      </c>
      <c r="J3" s="3" t="s">
        <v>6</v>
      </c>
      <c r="K3" s="3" t="s">
        <v>7</v>
      </c>
      <c r="L3" s="3" t="s">
        <v>8</v>
      </c>
      <c r="M3" s="3" t="s">
        <v>9</v>
      </c>
      <c r="N3" s="3" t="s">
        <v>10</v>
      </c>
      <c r="O3" s="3" t="s">
        <v>11</v>
      </c>
      <c r="P3" s="3" t="s">
        <v>12</v>
      </c>
      <c r="Q3" s="3" t="s">
        <v>623</v>
      </c>
      <c r="R3" s="3" t="s">
        <v>622</v>
      </c>
    </row>
    <row r="4" spans="2:18" x14ac:dyDescent="0.25">
      <c r="B4" s="6" t="s">
        <v>13</v>
      </c>
      <c r="C4" s="6" t="s">
        <v>14</v>
      </c>
      <c r="D4" s="6" t="s">
        <v>15</v>
      </c>
      <c r="E4" s="6" t="str">
        <f>PROPER(TEXT(Table5[[#This Row],[Date]], "MMMM"))</f>
        <v>December</v>
      </c>
      <c r="F4" s="6" t="str">
        <f>TEXT(Table5[[#This Row],[Date]], "YYYY")</f>
        <v>2024</v>
      </c>
      <c r="G4" s="6" t="s">
        <v>16</v>
      </c>
      <c r="H4" s="6" t="s">
        <v>585</v>
      </c>
      <c r="I4" s="16">
        <v>1461</v>
      </c>
      <c r="J4" s="16">
        <v>184</v>
      </c>
      <c r="K4" s="16">
        <v>344</v>
      </c>
      <c r="L4" s="16">
        <v>21915</v>
      </c>
      <c r="M4" s="16">
        <v>21675</v>
      </c>
      <c r="N4" s="16">
        <v>15</v>
      </c>
      <c r="O4" s="6" t="s">
        <v>17</v>
      </c>
      <c r="P4" s="6" t="s">
        <v>18</v>
      </c>
      <c r="Q4" s="6">
        <f>SUM(Table5[[#This Row],[Likes]],Table5[[#This Row],[Shares]],Table5[[#This Row],[Comments]])</f>
        <v>1989</v>
      </c>
      <c r="R4" s="10">
        <f>Table5[[#This Row],[Total_Engagement]]/Table5[[#This Row],[Impressions]]</f>
        <v>9.0759753593429152E-2</v>
      </c>
    </row>
    <row r="5" spans="2:18" x14ac:dyDescent="0.25">
      <c r="B5" s="6" t="s">
        <v>19</v>
      </c>
      <c r="C5" s="6" t="s">
        <v>14</v>
      </c>
      <c r="D5" s="6" t="s">
        <v>20</v>
      </c>
      <c r="E5" s="6" t="str">
        <f>PROPER(TEXT(Table5[[#This Row],[Date]], "MMMM"))</f>
        <v>April</v>
      </c>
      <c r="F5" s="6" t="str">
        <f>TEXT(Table5[[#This Row],[Date]], "YYYY")</f>
        <v>2025</v>
      </c>
      <c r="G5" s="6" t="s">
        <v>21</v>
      </c>
      <c r="H5" s="6" t="s">
        <v>586</v>
      </c>
      <c r="I5" s="16">
        <v>4054</v>
      </c>
      <c r="J5" s="16">
        <v>389</v>
      </c>
      <c r="K5" s="16">
        <v>493</v>
      </c>
      <c r="L5" s="16">
        <v>64864</v>
      </c>
      <c r="M5" s="16">
        <v>64383</v>
      </c>
      <c r="N5" s="16">
        <v>117</v>
      </c>
      <c r="O5" s="6" t="s">
        <v>22</v>
      </c>
      <c r="P5" s="6" t="s">
        <v>23</v>
      </c>
      <c r="Q5" s="6">
        <f>SUM(Table5[[#This Row],[Likes]],Table5[[#This Row],[Shares]],Table5[[#This Row],[Comments]])</f>
        <v>4936</v>
      </c>
      <c r="R5" s="10">
        <f>Table5[[#This Row],[Total_Engagement]]/Table5[[#This Row],[Impressions]]</f>
        <v>7.6097681302417369E-2</v>
      </c>
    </row>
    <row r="6" spans="2:18" x14ac:dyDescent="0.25">
      <c r="B6" s="6" t="s">
        <v>24</v>
      </c>
      <c r="C6" s="6" t="s">
        <v>25</v>
      </c>
      <c r="D6" s="6" t="s">
        <v>26</v>
      </c>
      <c r="E6" s="6" t="str">
        <f>PROPER(TEXT(Table5[[#This Row],[Date]], "MMMM"))</f>
        <v>May</v>
      </c>
      <c r="F6" s="6" t="str">
        <f>TEXT(Table5[[#This Row],[Date]], "YYYY")</f>
        <v>2025</v>
      </c>
      <c r="G6" s="6" t="s">
        <v>16</v>
      </c>
      <c r="H6" s="6" t="s">
        <v>587</v>
      </c>
      <c r="I6" s="16">
        <v>2795</v>
      </c>
      <c r="J6" s="16">
        <v>105</v>
      </c>
      <c r="K6" s="16">
        <v>49</v>
      </c>
      <c r="L6" s="16">
        <v>53105</v>
      </c>
      <c r="M6" s="16">
        <v>52307</v>
      </c>
      <c r="N6" s="16">
        <v>204</v>
      </c>
      <c r="O6" s="6" t="s">
        <v>27</v>
      </c>
      <c r="P6" s="6" t="s">
        <v>28</v>
      </c>
      <c r="Q6" s="6">
        <f>SUM(Table5[[#This Row],[Likes]],Table5[[#This Row],[Shares]],Table5[[#This Row],[Comments]])</f>
        <v>2949</v>
      </c>
      <c r="R6" s="10">
        <f>Table5[[#This Row],[Total_Engagement]]/Table5[[#This Row],[Impressions]]</f>
        <v>5.5531494209584788E-2</v>
      </c>
    </row>
    <row r="7" spans="2:18" x14ac:dyDescent="0.25">
      <c r="B7" s="6" t="s">
        <v>29</v>
      </c>
      <c r="C7" s="6" t="s">
        <v>30</v>
      </c>
      <c r="D7" s="6" t="s">
        <v>31</v>
      </c>
      <c r="E7" s="6" t="str">
        <f>PROPER(TEXT(Table5[[#This Row],[Date]], "MMMM"))</f>
        <v>August</v>
      </c>
      <c r="F7" s="6" t="str">
        <f>TEXT(Table5[[#This Row],[Date]], "YYYY")</f>
        <v>2024</v>
      </c>
      <c r="G7" s="6" t="s">
        <v>32</v>
      </c>
      <c r="H7" s="6" t="s">
        <v>588</v>
      </c>
      <c r="I7" s="16">
        <v>2404</v>
      </c>
      <c r="J7" s="16">
        <v>363</v>
      </c>
      <c r="K7" s="16">
        <v>138</v>
      </c>
      <c r="L7" s="16">
        <v>19232</v>
      </c>
      <c r="M7" s="16">
        <v>18636</v>
      </c>
      <c r="N7" s="16">
        <v>128</v>
      </c>
      <c r="O7" s="6" t="s">
        <v>33</v>
      </c>
      <c r="P7" s="6" t="s">
        <v>34</v>
      </c>
      <c r="Q7" s="6">
        <f>SUM(Table5[[#This Row],[Likes]],Table5[[#This Row],[Shares]],Table5[[#This Row],[Comments]])</f>
        <v>2905</v>
      </c>
      <c r="R7" s="10">
        <f>Table5[[#This Row],[Total_Engagement]]/Table5[[#This Row],[Impressions]]</f>
        <v>0.15105033277870217</v>
      </c>
    </row>
    <row r="8" spans="2:18" x14ac:dyDescent="0.25">
      <c r="B8" s="6" t="s">
        <v>35</v>
      </c>
      <c r="C8" s="6" t="s">
        <v>25</v>
      </c>
      <c r="D8" s="6" t="s">
        <v>36</v>
      </c>
      <c r="E8" s="6" t="str">
        <f>PROPER(TEXT(Table5[[#This Row],[Date]], "MMMM"))</f>
        <v>June</v>
      </c>
      <c r="F8" s="6" t="str">
        <f>TEXT(Table5[[#This Row],[Date]], "YYYY")</f>
        <v>2024</v>
      </c>
      <c r="G8" s="6" t="s">
        <v>16</v>
      </c>
      <c r="H8" s="6" t="s">
        <v>587</v>
      </c>
      <c r="I8" s="16">
        <v>3557</v>
      </c>
      <c r="J8" s="16">
        <v>687</v>
      </c>
      <c r="K8" s="16">
        <v>424</v>
      </c>
      <c r="L8" s="16">
        <v>71140</v>
      </c>
      <c r="M8" s="16">
        <v>70701</v>
      </c>
      <c r="N8" s="16">
        <v>224</v>
      </c>
      <c r="O8" s="6" t="s">
        <v>37</v>
      </c>
      <c r="P8" s="6" t="s">
        <v>18</v>
      </c>
      <c r="Q8" s="6">
        <f>SUM(Table5[[#This Row],[Likes]],Table5[[#This Row],[Shares]],Table5[[#This Row],[Comments]])</f>
        <v>4668</v>
      </c>
      <c r="R8" s="10">
        <f>Table5[[#This Row],[Total_Engagement]]/Table5[[#This Row],[Impressions]]</f>
        <v>6.5617093055946027E-2</v>
      </c>
    </row>
    <row r="9" spans="2:18" x14ac:dyDescent="0.25">
      <c r="B9" s="6" t="s">
        <v>38</v>
      </c>
      <c r="C9" s="6" t="s">
        <v>39</v>
      </c>
      <c r="D9" s="6" t="s">
        <v>40</v>
      </c>
      <c r="E9" s="6" t="str">
        <f>PROPER(TEXT(Table5[[#This Row],[Date]], "MMMM"))</f>
        <v>October</v>
      </c>
      <c r="F9" s="6" t="str">
        <f>TEXT(Table5[[#This Row],[Date]], "YYYY")</f>
        <v>2024</v>
      </c>
      <c r="G9" s="6" t="s">
        <v>41</v>
      </c>
      <c r="H9" s="6" t="s">
        <v>589</v>
      </c>
      <c r="I9" s="16">
        <v>2945</v>
      </c>
      <c r="J9" s="16">
        <v>930</v>
      </c>
      <c r="K9" s="16">
        <v>355</v>
      </c>
      <c r="L9" s="16">
        <v>23560</v>
      </c>
      <c r="M9" s="16">
        <v>23275</v>
      </c>
      <c r="N9" s="16">
        <v>256</v>
      </c>
      <c r="O9" s="6" t="s">
        <v>27</v>
      </c>
      <c r="P9" s="6" t="s">
        <v>23</v>
      </c>
      <c r="Q9" s="6">
        <f>SUM(Table5[[#This Row],[Likes]],Table5[[#This Row],[Shares]],Table5[[#This Row],[Comments]])</f>
        <v>4230</v>
      </c>
      <c r="R9" s="10">
        <f>Table5[[#This Row],[Total_Engagement]]/Table5[[#This Row],[Impressions]]</f>
        <v>0.17954159592529711</v>
      </c>
    </row>
    <row r="10" spans="2:18" x14ac:dyDescent="0.25">
      <c r="B10" s="6" t="s">
        <v>42</v>
      </c>
      <c r="C10" s="6" t="s">
        <v>14</v>
      </c>
      <c r="D10" s="6" t="s">
        <v>43</v>
      </c>
      <c r="E10" s="6" t="str">
        <f>PROPER(TEXT(Table5[[#This Row],[Date]], "MMMM"))</f>
        <v>June</v>
      </c>
      <c r="F10" s="6" t="str">
        <f>TEXT(Table5[[#This Row],[Date]], "YYYY")</f>
        <v>2024</v>
      </c>
      <c r="G10" s="6" t="s">
        <v>41</v>
      </c>
      <c r="H10" s="6" t="s">
        <v>590</v>
      </c>
      <c r="I10" s="16">
        <v>3860</v>
      </c>
      <c r="J10" s="16">
        <v>201</v>
      </c>
      <c r="K10" s="16">
        <v>279</v>
      </c>
      <c r="L10" s="16">
        <v>61760</v>
      </c>
      <c r="M10" s="16">
        <v>61660</v>
      </c>
      <c r="N10" s="16">
        <v>235</v>
      </c>
      <c r="O10" s="6" t="s">
        <v>27</v>
      </c>
      <c r="P10" s="6" t="s">
        <v>23</v>
      </c>
      <c r="Q10" s="6">
        <f>SUM(Table5[[#This Row],[Likes]],Table5[[#This Row],[Shares]],Table5[[#This Row],[Comments]])</f>
        <v>4340</v>
      </c>
      <c r="R10" s="10">
        <f>Table5[[#This Row],[Total_Engagement]]/Table5[[#This Row],[Impressions]]</f>
        <v>7.0272020725388601E-2</v>
      </c>
    </row>
    <row r="11" spans="2:18" x14ac:dyDescent="0.25">
      <c r="B11" s="6" t="s">
        <v>44</v>
      </c>
      <c r="C11" s="6" t="s">
        <v>25</v>
      </c>
      <c r="D11" s="6" t="s">
        <v>45</v>
      </c>
      <c r="E11" s="6" t="str">
        <f>PROPER(TEXT(Table5[[#This Row],[Date]], "MMMM"))</f>
        <v>July</v>
      </c>
      <c r="F11" s="6" t="str">
        <f>TEXT(Table5[[#This Row],[Date]], "YYYY")</f>
        <v>2024</v>
      </c>
      <c r="G11" s="6" t="s">
        <v>46</v>
      </c>
      <c r="H11" s="6" t="s">
        <v>591</v>
      </c>
      <c r="I11" s="16">
        <v>3929</v>
      </c>
      <c r="J11" s="16">
        <v>262</v>
      </c>
      <c r="K11" s="16">
        <v>278</v>
      </c>
      <c r="L11" s="16">
        <v>43219</v>
      </c>
      <c r="M11" s="16">
        <v>42841</v>
      </c>
      <c r="N11" s="16">
        <v>39</v>
      </c>
      <c r="O11" s="6" t="s">
        <v>33</v>
      </c>
      <c r="P11" s="6" t="s">
        <v>34</v>
      </c>
      <c r="Q11" s="6">
        <f>SUM(Table5[[#This Row],[Likes]],Table5[[#This Row],[Shares]],Table5[[#This Row],[Comments]])</f>
        <v>4469</v>
      </c>
      <c r="R11" s="10">
        <f>Table5[[#This Row],[Total_Engagement]]/Table5[[#This Row],[Impressions]]</f>
        <v>0.10340359564080613</v>
      </c>
    </row>
    <row r="12" spans="2:18" x14ac:dyDescent="0.25">
      <c r="B12" s="6" t="s">
        <v>47</v>
      </c>
      <c r="C12" s="6" t="s">
        <v>39</v>
      </c>
      <c r="D12" s="6" t="s">
        <v>48</v>
      </c>
      <c r="E12" s="6" t="str">
        <f>PROPER(TEXT(Table5[[#This Row],[Date]], "MMMM"))</f>
        <v>August</v>
      </c>
      <c r="F12" s="6" t="str">
        <f>TEXT(Table5[[#This Row],[Date]], "YYYY")</f>
        <v>2024</v>
      </c>
      <c r="G12" s="6" t="s">
        <v>21</v>
      </c>
      <c r="H12" s="6" t="s">
        <v>592</v>
      </c>
      <c r="I12" s="16">
        <v>3784</v>
      </c>
      <c r="J12" s="16">
        <v>808</v>
      </c>
      <c r="K12" s="16">
        <v>404</v>
      </c>
      <c r="L12" s="16">
        <v>56760</v>
      </c>
      <c r="M12" s="16">
        <v>56343</v>
      </c>
      <c r="N12" s="16">
        <v>131</v>
      </c>
      <c r="O12" s="6" t="s">
        <v>27</v>
      </c>
      <c r="P12" s="6" t="s">
        <v>23</v>
      </c>
      <c r="Q12" s="6">
        <f>SUM(Table5[[#This Row],[Likes]],Table5[[#This Row],[Shares]],Table5[[#This Row],[Comments]])</f>
        <v>4996</v>
      </c>
      <c r="R12" s="10">
        <f>Table5[[#This Row],[Total_Engagement]]/Table5[[#This Row],[Impressions]]</f>
        <v>8.8019732205778717E-2</v>
      </c>
    </row>
    <row r="13" spans="2:18" x14ac:dyDescent="0.25">
      <c r="B13" s="6" t="s">
        <v>49</v>
      </c>
      <c r="C13" s="6" t="s">
        <v>39</v>
      </c>
      <c r="D13" s="6" t="s">
        <v>50</v>
      </c>
      <c r="E13" s="6" t="str">
        <f>PROPER(TEXT(Table5[[#This Row],[Date]], "MMMM"))</f>
        <v>March</v>
      </c>
      <c r="F13" s="6" t="str">
        <f>TEXT(Table5[[#This Row],[Date]], "YYYY")</f>
        <v>2025</v>
      </c>
      <c r="G13" s="6" t="s">
        <v>46</v>
      </c>
      <c r="H13" s="6" t="s">
        <v>593</v>
      </c>
      <c r="I13" s="16">
        <v>4241</v>
      </c>
      <c r="J13" s="16">
        <v>902</v>
      </c>
      <c r="K13" s="16">
        <v>47</v>
      </c>
      <c r="L13" s="16">
        <v>72097</v>
      </c>
      <c r="M13" s="16">
        <v>71598</v>
      </c>
      <c r="N13" s="16">
        <v>167</v>
      </c>
      <c r="O13" s="6" t="s">
        <v>27</v>
      </c>
      <c r="P13" s="6" t="s">
        <v>23</v>
      </c>
      <c r="Q13" s="6">
        <f>SUM(Table5[[#This Row],[Likes]],Table5[[#This Row],[Shares]],Table5[[#This Row],[Comments]])</f>
        <v>5190</v>
      </c>
      <c r="R13" s="10">
        <f>Table5[[#This Row],[Total_Engagement]]/Table5[[#This Row],[Impressions]]</f>
        <v>7.198635172059864E-2</v>
      </c>
    </row>
    <row r="14" spans="2:18" x14ac:dyDescent="0.25">
      <c r="B14" s="6" t="s">
        <v>51</v>
      </c>
      <c r="C14" s="6" t="s">
        <v>30</v>
      </c>
      <c r="D14" s="6" t="s">
        <v>52</v>
      </c>
      <c r="E14" s="6" t="str">
        <f>PROPER(TEXT(Table5[[#This Row],[Date]], "MMMM"))</f>
        <v>February</v>
      </c>
      <c r="F14" s="6" t="str">
        <f>TEXT(Table5[[#This Row],[Date]], "YYYY")</f>
        <v>2025</v>
      </c>
      <c r="G14" s="6" t="s">
        <v>32</v>
      </c>
      <c r="H14" s="6" t="s">
        <v>588</v>
      </c>
      <c r="I14" s="16">
        <v>1792</v>
      </c>
      <c r="J14" s="16">
        <v>614</v>
      </c>
      <c r="K14" s="16">
        <v>497</v>
      </c>
      <c r="L14" s="16">
        <v>25088</v>
      </c>
      <c r="M14" s="16">
        <v>24675</v>
      </c>
      <c r="N14" s="16">
        <v>65</v>
      </c>
      <c r="O14" s="6" t="s">
        <v>53</v>
      </c>
      <c r="P14" s="6" t="s">
        <v>34</v>
      </c>
      <c r="Q14" s="6">
        <f>SUM(Table5[[#This Row],[Likes]],Table5[[#This Row],[Shares]],Table5[[#This Row],[Comments]])</f>
        <v>2903</v>
      </c>
      <c r="R14" s="10">
        <f>Table5[[#This Row],[Total_Engagement]]/Table5[[#This Row],[Impressions]]</f>
        <v>0.11571269132653061</v>
      </c>
    </row>
    <row r="15" spans="2:18" x14ac:dyDescent="0.25">
      <c r="B15" s="6" t="s">
        <v>54</v>
      </c>
      <c r="C15" s="6" t="s">
        <v>39</v>
      </c>
      <c r="D15" s="6" t="s">
        <v>55</v>
      </c>
      <c r="E15" s="6" t="str">
        <f>PROPER(TEXT(Table5[[#This Row],[Date]], "MMMM"))</f>
        <v>July</v>
      </c>
      <c r="F15" s="6" t="str">
        <f>TEXT(Table5[[#This Row],[Date]], "YYYY")</f>
        <v>2024</v>
      </c>
      <c r="G15" s="6" t="s">
        <v>16</v>
      </c>
      <c r="H15" s="6" t="s">
        <v>594</v>
      </c>
      <c r="I15" s="16">
        <v>1946</v>
      </c>
      <c r="J15" s="16">
        <v>686</v>
      </c>
      <c r="K15" s="16">
        <v>377</v>
      </c>
      <c r="L15" s="16">
        <v>23352</v>
      </c>
      <c r="M15" s="16">
        <v>22982</v>
      </c>
      <c r="N15" s="16">
        <v>213</v>
      </c>
      <c r="O15" s="6" t="s">
        <v>53</v>
      </c>
      <c r="P15" s="6" t="s">
        <v>28</v>
      </c>
      <c r="Q15" s="6">
        <f>SUM(Table5[[#This Row],[Likes]],Table5[[#This Row],[Shares]],Table5[[#This Row],[Comments]])</f>
        <v>3009</v>
      </c>
      <c r="R15" s="10">
        <f>Table5[[#This Row],[Total_Engagement]]/Table5[[#This Row],[Impressions]]</f>
        <v>0.12885405960945528</v>
      </c>
    </row>
    <row r="16" spans="2:18" x14ac:dyDescent="0.25">
      <c r="B16" s="6" t="s">
        <v>56</v>
      </c>
      <c r="C16" s="6" t="s">
        <v>25</v>
      </c>
      <c r="D16" s="6" t="s">
        <v>57</v>
      </c>
      <c r="E16" s="6" t="str">
        <f>PROPER(TEXT(Table5[[#This Row],[Date]], "MMMM"))</f>
        <v>November</v>
      </c>
      <c r="F16" s="6" t="str">
        <f>TEXT(Table5[[#This Row],[Date]], "YYYY")</f>
        <v>2024</v>
      </c>
      <c r="G16" s="6" t="s">
        <v>41</v>
      </c>
      <c r="H16" s="6" t="s">
        <v>595</v>
      </c>
      <c r="I16" s="16">
        <v>1171</v>
      </c>
      <c r="J16" s="16">
        <v>286</v>
      </c>
      <c r="K16" s="16">
        <v>231</v>
      </c>
      <c r="L16" s="16">
        <v>22249</v>
      </c>
      <c r="M16" s="16">
        <v>21282</v>
      </c>
      <c r="N16" s="16">
        <v>114</v>
      </c>
      <c r="O16" s="6" t="s">
        <v>33</v>
      </c>
      <c r="P16" s="6" t="s">
        <v>18</v>
      </c>
      <c r="Q16" s="6">
        <f>SUM(Table5[[#This Row],[Likes]],Table5[[#This Row],[Shares]],Table5[[#This Row],[Comments]])</f>
        <v>1688</v>
      </c>
      <c r="R16" s="10">
        <f>Table5[[#This Row],[Total_Engagement]]/Table5[[#This Row],[Impressions]]</f>
        <v>7.5868578363072495E-2</v>
      </c>
    </row>
    <row r="17" spans="2:18" x14ac:dyDescent="0.25">
      <c r="B17" s="6" t="s">
        <v>58</v>
      </c>
      <c r="C17" s="6" t="s">
        <v>39</v>
      </c>
      <c r="D17" s="6" t="s">
        <v>59</v>
      </c>
      <c r="E17" s="6" t="str">
        <f>PROPER(TEXT(Table5[[#This Row],[Date]], "MMMM"))</f>
        <v>February</v>
      </c>
      <c r="F17" s="6" t="str">
        <f>TEXT(Table5[[#This Row],[Date]], "YYYY")</f>
        <v>2025</v>
      </c>
      <c r="G17" s="6" t="s">
        <v>32</v>
      </c>
      <c r="H17" s="6" t="s">
        <v>596</v>
      </c>
      <c r="I17" s="16">
        <v>4242</v>
      </c>
      <c r="J17" s="16">
        <v>555</v>
      </c>
      <c r="K17" s="16">
        <v>131</v>
      </c>
      <c r="L17" s="16">
        <v>33936</v>
      </c>
      <c r="M17" s="16">
        <v>33802</v>
      </c>
      <c r="N17" s="16">
        <v>265</v>
      </c>
      <c r="O17" s="6" t="s">
        <v>53</v>
      </c>
      <c r="P17" s="6" t="s">
        <v>584</v>
      </c>
      <c r="Q17" s="6">
        <f>SUM(Table5[[#This Row],[Likes]],Table5[[#This Row],[Shares]],Table5[[#This Row],[Comments]])</f>
        <v>4928</v>
      </c>
      <c r="R17" s="10">
        <f>Table5[[#This Row],[Total_Engagement]]/Table5[[#This Row],[Impressions]]</f>
        <v>0.14521452145214522</v>
      </c>
    </row>
    <row r="18" spans="2:18" x14ac:dyDescent="0.25">
      <c r="B18" s="6" t="s">
        <v>60</v>
      </c>
      <c r="C18" s="6" t="s">
        <v>39</v>
      </c>
      <c r="D18" s="6" t="s">
        <v>61</v>
      </c>
      <c r="E18" s="6" t="str">
        <f>PROPER(TEXT(Table5[[#This Row],[Date]], "MMMM"))</f>
        <v>October</v>
      </c>
      <c r="F18" s="6" t="str">
        <f>TEXT(Table5[[#This Row],[Date]], "YYYY")</f>
        <v>2024</v>
      </c>
      <c r="G18" s="6" t="s">
        <v>62</v>
      </c>
      <c r="H18" s="6" t="s">
        <v>597</v>
      </c>
      <c r="I18" s="16">
        <v>3888</v>
      </c>
      <c r="J18" s="16">
        <v>604</v>
      </c>
      <c r="K18" s="16">
        <v>128</v>
      </c>
      <c r="L18" s="16">
        <v>77760</v>
      </c>
      <c r="M18" s="16">
        <v>77167</v>
      </c>
      <c r="N18" s="16">
        <v>20</v>
      </c>
      <c r="O18" s="6" t="s">
        <v>53</v>
      </c>
      <c r="P18" s="6" t="s">
        <v>18</v>
      </c>
      <c r="Q18" s="6">
        <f>SUM(Table5[[#This Row],[Likes]],Table5[[#This Row],[Shares]],Table5[[#This Row],[Comments]])</f>
        <v>4620</v>
      </c>
      <c r="R18" s="10">
        <f>Table5[[#This Row],[Total_Engagement]]/Table5[[#This Row],[Impressions]]</f>
        <v>5.941358024691358E-2</v>
      </c>
    </row>
    <row r="19" spans="2:18" x14ac:dyDescent="0.25">
      <c r="B19" s="6" t="s">
        <v>63</v>
      </c>
      <c r="C19" s="6" t="s">
        <v>39</v>
      </c>
      <c r="D19" s="6" t="s">
        <v>64</v>
      </c>
      <c r="E19" s="6" t="str">
        <f>PROPER(TEXT(Table5[[#This Row],[Date]], "MMMM"))</f>
        <v>August</v>
      </c>
      <c r="F19" s="6" t="str">
        <f>TEXT(Table5[[#This Row],[Date]], "YYYY")</f>
        <v>2024</v>
      </c>
      <c r="G19" s="6" t="s">
        <v>21</v>
      </c>
      <c r="H19" s="6" t="s">
        <v>592</v>
      </c>
      <c r="I19" s="16">
        <v>3452</v>
      </c>
      <c r="J19" s="16">
        <v>377</v>
      </c>
      <c r="K19" s="16">
        <v>360</v>
      </c>
      <c r="L19" s="16">
        <v>55232</v>
      </c>
      <c r="M19" s="16">
        <v>55075</v>
      </c>
      <c r="N19" s="16">
        <v>87</v>
      </c>
      <c r="O19" s="6" t="s">
        <v>53</v>
      </c>
      <c r="P19" s="6" t="s">
        <v>28</v>
      </c>
      <c r="Q19" s="6">
        <f>SUM(Table5[[#This Row],[Likes]],Table5[[#This Row],[Shares]],Table5[[#This Row],[Comments]])</f>
        <v>4189</v>
      </c>
      <c r="R19" s="10">
        <f>Table5[[#This Row],[Total_Engagement]]/Table5[[#This Row],[Impressions]]</f>
        <v>7.5843713789107758E-2</v>
      </c>
    </row>
    <row r="20" spans="2:18" x14ac:dyDescent="0.25">
      <c r="B20" s="6" t="s">
        <v>65</v>
      </c>
      <c r="C20" s="6" t="s">
        <v>39</v>
      </c>
      <c r="D20" s="6" t="s">
        <v>66</v>
      </c>
      <c r="E20" s="6" t="str">
        <f>PROPER(TEXT(Table5[[#This Row],[Date]], "MMMM"))</f>
        <v>May</v>
      </c>
      <c r="F20" s="6" t="str">
        <f>TEXT(Table5[[#This Row],[Date]], "YYYY")</f>
        <v>2025</v>
      </c>
      <c r="G20" s="6" t="s">
        <v>21</v>
      </c>
      <c r="H20" s="6" t="s">
        <v>592</v>
      </c>
      <c r="I20" s="16">
        <v>4441</v>
      </c>
      <c r="J20" s="16">
        <v>511</v>
      </c>
      <c r="K20" s="16">
        <v>70</v>
      </c>
      <c r="L20" s="16">
        <v>53292</v>
      </c>
      <c r="M20" s="16">
        <v>53082</v>
      </c>
      <c r="N20" s="16">
        <v>159</v>
      </c>
      <c r="O20" s="6" t="s">
        <v>33</v>
      </c>
      <c r="P20" s="6" t="s">
        <v>34</v>
      </c>
      <c r="Q20" s="6">
        <f>SUM(Table5[[#This Row],[Likes]],Table5[[#This Row],[Shares]],Table5[[#This Row],[Comments]])</f>
        <v>5022</v>
      </c>
      <c r="R20" s="10">
        <f>Table5[[#This Row],[Total_Engagement]]/Table5[[#This Row],[Impressions]]</f>
        <v>9.4235532537716729E-2</v>
      </c>
    </row>
    <row r="21" spans="2:18" x14ac:dyDescent="0.25">
      <c r="B21" s="6" t="s">
        <v>67</v>
      </c>
      <c r="C21" s="6" t="s">
        <v>30</v>
      </c>
      <c r="D21" s="6" t="s">
        <v>68</v>
      </c>
      <c r="E21" s="6" t="str">
        <f>PROPER(TEXT(Table5[[#This Row],[Date]], "MMMM"))</f>
        <v>August</v>
      </c>
      <c r="F21" s="6" t="str">
        <f>TEXT(Table5[[#This Row],[Date]], "YYYY")</f>
        <v>2024</v>
      </c>
      <c r="G21" s="6" t="s">
        <v>16</v>
      </c>
      <c r="H21" s="6" t="s">
        <v>598</v>
      </c>
      <c r="I21" s="16">
        <v>3000</v>
      </c>
      <c r="J21" s="16">
        <v>382</v>
      </c>
      <c r="K21" s="16">
        <v>325</v>
      </c>
      <c r="L21" s="16">
        <v>36000</v>
      </c>
      <c r="M21" s="16">
        <v>35819</v>
      </c>
      <c r="N21" s="16">
        <v>19</v>
      </c>
      <c r="O21" s="6" t="s">
        <v>53</v>
      </c>
      <c r="P21" s="6" t="s">
        <v>18</v>
      </c>
      <c r="Q21" s="6">
        <f>SUM(Table5[[#This Row],[Likes]],Table5[[#This Row],[Shares]],Table5[[#This Row],[Comments]])</f>
        <v>3707</v>
      </c>
      <c r="R21" s="10">
        <f>Table5[[#This Row],[Total_Engagement]]/Table5[[#This Row],[Impressions]]</f>
        <v>0.10297222222222223</v>
      </c>
    </row>
    <row r="22" spans="2:18" x14ac:dyDescent="0.25">
      <c r="B22" s="6" t="s">
        <v>69</v>
      </c>
      <c r="C22" s="6" t="s">
        <v>30</v>
      </c>
      <c r="D22" s="6" t="s">
        <v>70</v>
      </c>
      <c r="E22" s="6" t="str">
        <f>PROPER(TEXT(Table5[[#This Row],[Date]], "MMMM"))</f>
        <v>June</v>
      </c>
      <c r="F22" s="6" t="str">
        <f>TEXT(Table5[[#This Row],[Date]], "YYYY")</f>
        <v>2024</v>
      </c>
      <c r="G22" s="6" t="s">
        <v>62</v>
      </c>
      <c r="H22" s="6" t="s">
        <v>599</v>
      </c>
      <c r="I22" s="16">
        <v>1071</v>
      </c>
      <c r="J22" s="16">
        <v>519</v>
      </c>
      <c r="K22" s="16">
        <v>22</v>
      </c>
      <c r="L22" s="16">
        <v>16065</v>
      </c>
      <c r="M22" s="16">
        <v>15865</v>
      </c>
      <c r="N22" s="16">
        <v>103</v>
      </c>
      <c r="O22" s="6" t="s">
        <v>27</v>
      </c>
      <c r="P22" s="6" t="s">
        <v>34</v>
      </c>
      <c r="Q22" s="6">
        <f>SUM(Table5[[#This Row],[Likes]],Table5[[#This Row],[Shares]],Table5[[#This Row],[Comments]])</f>
        <v>1612</v>
      </c>
      <c r="R22" s="10">
        <f>Table5[[#This Row],[Total_Engagement]]/Table5[[#This Row],[Impressions]]</f>
        <v>0.10034235916588857</v>
      </c>
    </row>
    <row r="23" spans="2:18" ht="15.75" customHeight="1" x14ac:dyDescent="0.25">
      <c r="B23" s="6" t="s">
        <v>71</v>
      </c>
      <c r="C23" s="6" t="s">
        <v>30</v>
      </c>
      <c r="D23" s="6" t="s">
        <v>72</v>
      </c>
      <c r="E23" s="6" t="str">
        <f>PROPER(TEXT(Table5[[#This Row],[Date]], "MMMM"))</f>
        <v>September</v>
      </c>
      <c r="F23" s="6" t="str">
        <f>TEXT(Table5[[#This Row],[Date]], "YYYY")</f>
        <v>2024</v>
      </c>
      <c r="G23" s="6" t="s">
        <v>41</v>
      </c>
      <c r="H23" s="6" t="s">
        <v>600</v>
      </c>
      <c r="I23" s="16">
        <v>4054</v>
      </c>
      <c r="J23" s="16">
        <v>488</v>
      </c>
      <c r="K23" s="16">
        <v>373</v>
      </c>
      <c r="L23" s="16">
        <v>77026</v>
      </c>
      <c r="M23" s="16">
        <v>76881</v>
      </c>
      <c r="N23" s="16">
        <v>25</v>
      </c>
      <c r="O23" s="6" t="s">
        <v>27</v>
      </c>
      <c r="P23" s="6" t="s">
        <v>18</v>
      </c>
      <c r="Q23" s="6">
        <f>SUM(Table5[[#This Row],[Likes]],Table5[[#This Row],[Shares]],Table5[[#This Row],[Comments]])</f>
        <v>4915</v>
      </c>
      <c r="R23" s="10">
        <f>Table5[[#This Row],[Total_Engagement]]/Table5[[#This Row],[Impressions]]</f>
        <v>6.3809622724794221E-2</v>
      </c>
    </row>
    <row r="24" spans="2:18" ht="15.75" customHeight="1" x14ac:dyDescent="0.25">
      <c r="B24" s="6" t="s">
        <v>73</v>
      </c>
      <c r="C24" s="6" t="s">
        <v>30</v>
      </c>
      <c r="D24" s="6" t="s">
        <v>74</v>
      </c>
      <c r="E24" s="6" t="str">
        <f>PROPER(TEXT(Table5[[#This Row],[Date]], "MMMM"))</f>
        <v>January</v>
      </c>
      <c r="F24" s="6" t="str">
        <f>TEXT(Table5[[#This Row],[Date]], "YYYY")</f>
        <v>2025</v>
      </c>
      <c r="G24" s="6" t="s">
        <v>16</v>
      </c>
      <c r="H24" s="6" t="s">
        <v>598</v>
      </c>
      <c r="I24" s="16">
        <v>4838</v>
      </c>
      <c r="J24" s="16">
        <v>640</v>
      </c>
      <c r="K24" s="16">
        <v>128</v>
      </c>
      <c r="L24" s="16">
        <v>72570</v>
      </c>
      <c r="M24" s="16">
        <v>72396</v>
      </c>
      <c r="N24" s="16">
        <v>83</v>
      </c>
      <c r="O24" s="6" t="s">
        <v>53</v>
      </c>
      <c r="P24" s="6" t="s">
        <v>34</v>
      </c>
      <c r="Q24" s="6">
        <f>SUM(Table5[[#This Row],[Likes]],Table5[[#This Row],[Shares]],Table5[[#This Row],[Comments]])</f>
        <v>5606</v>
      </c>
      <c r="R24" s="10">
        <f>Table5[[#This Row],[Total_Engagement]]/Table5[[#This Row],[Impressions]]</f>
        <v>7.7249552156538517E-2</v>
      </c>
    </row>
    <row r="25" spans="2:18" ht="15.75" customHeight="1" x14ac:dyDescent="0.25">
      <c r="B25" s="6" t="s">
        <v>75</v>
      </c>
      <c r="C25" s="6" t="s">
        <v>39</v>
      </c>
      <c r="D25" s="6" t="s">
        <v>76</v>
      </c>
      <c r="E25" s="6" t="str">
        <f>PROPER(TEXT(Table5[[#This Row],[Date]], "MMMM"))</f>
        <v>February</v>
      </c>
      <c r="F25" s="6" t="str">
        <f>TEXT(Table5[[#This Row],[Date]], "YYYY")</f>
        <v>2025</v>
      </c>
      <c r="G25" s="6" t="s">
        <v>21</v>
      </c>
      <c r="H25" s="6" t="s">
        <v>592</v>
      </c>
      <c r="I25" s="16">
        <v>1570</v>
      </c>
      <c r="J25" s="16">
        <v>187</v>
      </c>
      <c r="K25" s="16">
        <v>260</v>
      </c>
      <c r="L25" s="16">
        <v>25120</v>
      </c>
      <c r="M25" s="16">
        <v>24613</v>
      </c>
      <c r="N25" s="16">
        <v>133</v>
      </c>
      <c r="O25" s="6" t="s">
        <v>27</v>
      </c>
      <c r="P25" s="6" t="s">
        <v>34</v>
      </c>
      <c r="Q25" s="6">
        <f>SUM(Table5[[#This Row],[Likes]],Table5[[#This Row],[Shares]],Table5[[#This Row],[Comments]])</f>
        <v>2017</v>
      </c>
      <c r="R25" s="10">
        <f>Table5[[#This Row],[Total_Engagement]]/Table5[[#This Row],[Impressions]]</f>
        <v>8.0294585987261149E-2</v>
      </c>
    </row>
    <row r="26" spans="2:18" ht="15.75" customHeight="1" x14ac:dyDescent="0.25">
      <c r="B26" s="6" t="s">
        <v>77</v>
      </c>
      <c r="C26" s="6" t="s">
        <v>39</v>
      </c>
      <c r="D26" s="6" t="s">
        <v>78</v>
      </c>
      <c r="E26" s="6" t="str">
        <f>PROPER(TEXT(Table5[[#This Row],[Date]], "MMMM"))</f>
        <v>November</v>
      </c>
      <c r="F26" s="6" t="str">
        <f>TEXT(Table5[[#This Row],[Date]], "YYYY")</f>
        <v>2024</v>
      </c>
      <c r="G26" s="6" t="s">
        <v>62</v>
      </c>
      <c r="H26" s="6" t="s">
        <v>597</v>
      </c>
      <c r="I26" s="16">
        <v>1606</v>
      </c>
      <c r="J26" s="16">
        <v>547</v>
      </c>
      <c r="K26" s="16">
        <v>316</v>
      </c>
      <c r="L26" s="16">
        <v>32120</v>
      </c>
      <c r="M26" s="16">
        <v>31736</v>
      </c>
      <c r="N26" s="16">
        <v>225</v>
      </c>
      <c r="O26" s="6" t="s">
        <v>79</v>
      </c>
      <c r="P26" s="6" t="s">
        <v>23</v>
      </c>
      <c r="Q26" s="6">
        <f>SUM(Table5[[#This Row],[Likes]],Table5[[#This Row],[Shares]],Table5[[#This Row],[Comments]])</f>
        <v>2469</v>
      </c>
      <c r="R26" s="10">
        <f>Table5[[#This Row],[Total_Engagement]]/Table5[[#This Row],[Impressions]]</f>
        <v>7.6867995018679955E-2</v>
      </c>
    </row>
    <row r="27" spans="2:18" ht="15.75" customHeight="1" x14ac:dyDescent="0.25">
      <c r="B27" s="6" t="s">
        <v>80</v>
      </c>
      <c r="C27" s="6" t="s">
        <v>39</v>
      </c>
      <c r="D27" s="6" t="s">
        <v>81</v>
      </c>
      <c r="E27" s="6" t="str">
        <f>PROPER(TEXT(Table5[[#This Row],[Date]], "MMMM"))</f>
        <v>January</v>
      </c>
      <c r="F27" s="6" t="str">
        <f>TEXT(Table5[[#This Row],[Date]], "YYYY")</f>
        <v>2025</v>
      </c>
      <c r="G27" s="6" t="s">
        <v>62</v>
      </c>
      <c r="H27" s="6" t="s">
        <v>597</v>
      </c>
      <c r="I27" s="16">
        <v>3961</v>
      </c>
      <c r="J27" s="16">
        <v>761</v>
      </c>
      <c r="K27" s="16">
        <v>131</v>
      </c>
      <c r="L27" s="16">
        <v>67337</v>
      </c>
      <c r="M27" s="16">
        <v>66615</v>
      </c>
      <c r="N27" s="16">
        <v>161</v>
      </c>
      <c r="O27" s="6" t="s">
        <v>53</v>
      </c>
      <c r="P27" s="6" t="s">
        <v>28</v>
      </c>
      <c r="Q27" s="6">
        <f>SUM(Table5[[#This Row],[Likes]],Table5[[#This Row],[Shares]],Table5[[#This Row],[Comments]])</f>
        <v>4853</v>
      </c>
      <c r="R27" s="10">
        <f>Table5[[#This Row],[Total_Engagement]]/Table5[[#This Row],[Impressions]]</f>
        <v>7.2070332803659209E-2</v>
      </c>
    </row>
    <row r="28" spans="2:18" ht="15.75" customHeight="1" x14ac:dyDescent="0.25">
      <c r="B28" s="6" t="s">
        <v>82</v>
      </c>
      <c r="C28" s="6" t="s">
        <v>14</v>
      </c>
      <c r="D28" s="6" t="s">
        <v>83</v>
      </c>
      <c r="E28" s="6" t="str">
        <f>PROPER(TEXT(Table5[[#This Row],[Date]], "MMMM"))</f>
        <v>April</v>
      </c>
      <c r="F28" s="6" t="str">
        <f>TEXT(Table5[[#This Row],[Date]], "YYYY")</f>
        <v>2025</v>
      </c>
      <c r="G28" s="6" t="s">
        <v>41</v>
      </c>
      <c r="H28" s="6" t="s">
        <v>590</v>
      </c>
      <c r="I28" s="16">
        <v>3128</v>
      </c>
      <c r="J28" s="16">
        <v>211</v>
      </c>
      <c r="K28" s="16">
        <v>197</v>
      </c>
      <c r="L28" s="16">
        <v>59432</v>
      </c>
      <c r="M28" s="16">
        <v>59182</v>
      </c>
      <c r="N28" s="16">
        <v>238</v>
      </c>
      <c r="O28" s="6" t="s">
        <v>33</v>
      </c>
      <c r="P28" s="6" t="s">
        <v>584</v>
      </c>
      <c r="Q28" s="6">
        <f>SUM(Table5[[#This Row],[Likes]],Table5[[#This Row],[Shares]],Table5[[#This Row],[Comments]])</f>
        <v>3536</v>
      </c>
      <c r="R28" s="10">
        <f>Table5[[#This Row],[Total_Engagement]]/Table5[[#This Row],[Impressions]]</f>
        <v>5.9496567505720827E-2</v>
      </c>
    </row>
    <row r="29" spans="2:18" ht="15.75" customHeight="1" x14ac:dyDescent="0.25">
      <c r="B29" s="6" t="s">
        <v>84</v>
      </c>
      <c r="C29" s="6" t="s">
        <v>25</v>
      </c>
      <c r="D29" s="6" t="s">
        <v>85</v>
      </c>
      <c r="E29" s="6" t="str">
        <f>PROPER(TEXT(Table5[[#This Row],[Date]], "MMMM"))</f>
        <v>April</v>
      </c>
      <c r="F29" s="6" t="str">
        <f>TEXT(Table5[[#This Row],[Date]], "YYYY")</f>
        <v>2025</v>
      </c>
      <c r="G29" s="6" t="s">
        <v>16</v>
      </c>
      <c r="H29" s="6" t="s">
        <v>587</v>
      </c>
      <c r="I29" s="16">
        <v>3009</v>
      </c>
      <c r="J29" s="16">
        <v>413</v>
      </c>
      <c r="K29" s="16">
        <v>358</v>
      </c>
      <c r="L29" s="16">
        <v>42126</v>
      </c>
      <c r="M29" s="16">
        <v>41309</v>
      </c>
      <c r="N29" s="16">
        <v>211</v>
      </c>
      <c r="O29" s="6" t="s">
        <v>53</v>
      </c>
      <c r="P29" s="6" t="s">
        <v>23</v>
      </c>
      <c r="Q29" s="6">
        <f>SUM(Table5[[#This Row],[Likes]],Table5[[#This Row],[Shares]],Table5[[#This Row],[Comments]])</f>
        <v>3780</v>
      </c>
      <c r="R29" s="10">
        <f>Table5[[#This Row],[Total_Engagement]]/Table5[[#This Row],[Impressions]]</f>
        <v>8.9730807577268201E-2</v>
      </c>
    </row>
    <row r="30" spans="2:18" ht="15.75" customHeight="1" x14ac:dyDescent="0.25">
      <c r="B30" s="6" t="s">
        <v>86</v>
      </c>
      <c r="C30" s="6" t="s">
        <v>25</v>
      </c>
      <c r="D30" s="6" t="s">
        <v>87</v>
      </c>
      <c r="E30" s="6" t="str">
        <f>PROPER(TEXT(Table5[[#This Row],[Date]], "MMMM"))</f>
        <v>September</v>
      </c>
      <c r="F30" s="6" t="str">
        <f>TEXT(Table5[[#This Row],[Date]], "YYYY")</f>
        <v>2024</v>
      </c>
      <c r="G30" s="6" t="s">
        <v>21</v>
      </c>
      <c r="H30" s="6" t="s">
        <v>601</v>
      </c>
      <c r="I30" s="16">
        <v>2076</v>
      </c>
      <c r="J30" s="16">
        <v>195</v>
      </c>
      <c r="K30" s="16">
        <v>104</v>
      </c>
      <c r="L30" s="16">
        <v>33216</v>
      </c>
      <c r="M30" s="16">
        <v>32244</v>
      </c>
      <c r="N30" s="16">
        <v>51</v>
      </c>
      <c r="O30" s="6" t="s">
        <v>53</v>
      </c>
      <c r="P30" s="6" t="s">
        <v>34</v>
      </c>
      <c r="Q30" s="6">
        <f>SUM(Table5[[#This Row],[Likes]],Table5[[#This Row],[Shares]],Table5[[#This Row],[Comments]])</f>
        <v>2375</v>
      </c>
      <c r="R30" s="10">
        <f>Table5[[#This Row],[Total_Engagement]]/Table5[[#This Row],[Impressions]]</f>
        <v>7.1501685934489398E-2</v>
      </c>
    </row>
    <row r="31" spans="2:18" ht="15.75" customHeight="1" x14ac:dyDescent="0.25">
      <c r="B31" s="6" t="s">
        <v>88</v>
      </c>
      <c r="C31" s="6" t="s">
        <v>30</v>
      </c>
      <c r="D31" s="6" t="s">
        <v>89</v>
      </c>
      <c r="E31" s="6" t="str">
        <f>PROPER(TEXT(Table5[[#This Row],[Date]], "MMMM"))</f>
        <v>March</v>
      </c>
      <c r="F31" s="6" t="str">
        <f>TEXT(Table5[[#This Row],[Date]], "YYYY")</f>
        <v>2025</v>
      </c>
      <c r="G31" s="6" t="s">
        <v>62</v>
      </c>
      <c r="H31" s="6" t="s">
        <v>599</v>
      </c>
      <c r="I31" s="16">
        <v>432</v>
      </c>
      <c r="J31" s="16">
        <v>624</v>
      </c>
      <c r="K31" s="16">
        <v>123</v>
      </c>
      <c r="L31" s="16">
        <v>6912</v>
      </c>
      <c r="M31" s="16">
        <v>6259</v>
      </c>
      <c r="N31" s="16">
        <v>79</v>
      </c>
      <c r="O31" s="6" t="s">
        <v>53</v>
      </c>
      <c r="P31" s="6" t="s">
        <v>34</v>
      </c>
      <c r="Q31" s="6">
        <f>SUM(Table5[[#This Row],[Likes]],Table5[[#This Row],[Shares]],Table5[[#This Row],[Comments]])</f>
        <v>1179</v>
      </c>
      <c r="R31" s="10">
        <f>Table5[[#This Row],[Total_Engagement]]/Table5[[#This Row],[Impressions]]</f>
        <v>0.17057291666666666</v>
      </c>
    </row>
    <row r="32" spans="2:18" ht="15.75" customHeight="1" x14ac:dyDescent="0.25">
      <c r="B32" s="6" t="s">
        <v>90</v>
      </c>
      <c r="C32" s="6" t="s">
        <v>30</v>
      </c>
      <c r="D32" s="6" t="s">
        <v>91</v>
      </c>
      <c r="E32" s="6" t="str">
        <f>PROPER(TEXT(Table5[[#This Row],[Date]], "MMMM"))</f>
        <v>January</v>
      </c>
      <c r="F32" s="6" t="str">
        <f>TEXT(Table5[[#This Row],[Date]], "YYYY")</f>
        <v>2025</v>
      </c>
      <c r="G32" s="6" t="s">
        <v>41</v>
      </c>
      <c r="H32" s="6" t="s">
        <v>600</v>
      </c>
      <c r="I32" s="16">
        <v>2566</v>
      </c>
      <c r="J32" s="16">
        <v>118</v>
      </c>
      <c r="K32" s="16">
        <v>37</v>
      </c>
      <c r="L32" s="16">
        <v>12830</v>
      </c>
      <c r="M32" s="16">
        <v>12264</v>
      </c>
      <c r="N32" s="16">
        <v>221</v>
      </c>
      <c r="O32" s="6" t="s">
        <v>53</v>
      </c>
      <c r="P32" s="6" t="s">
        <v>28</v>
      </c>
      <c r="Q32" s="6">
        <f>SUM(Table5[[#This Row],[Likes]],Table5[[#This Row],[Shares]],Table5[[#This Row],[Comments]])</f>
        <v>2721</v>
      </c>
      <c r="R32" s="10">
        <f>Table5[[#This Row],[Total_Engagement]]/Table5[[#This Row],[Impressions]]</f>
        <v>0.21208106001558846</v>
      </c>
    </row>
    <row r="33" spans="2:18" ht="15.75" customHeight="1" x14ac:dyDescent="0.25">
      <c r="B33" s="6" t="s">
        <v>92</v>
      </c>
      <c r="C33" s="6" t="s">
        <v>30</v>
      </c>
      <c r="D33" s="6" t="s">
        <v>93</v>
      </c>
      <c r="E33" s="6" t="str">
        <f>PROPER(TEXT(Table5[[#This Row],[Date]], "MMMM"))</f>
        <v>February</v>
      </c>
      <c r="F33" s="6" t="str">
        <f>TEXT(Table5[[#This Row],[Date]], "YYYY")</f>
        <v>2025</v>
      </c>
      <c r="G33" s="6" t="s">
        <v>62</v>
      </c>
      <c r="H33" s="6" t="s">
        <v>599</v>
      </c>
      <c r="I33" s="16">
        <v>3095</v>
      </c>
      <c r="J33" s="16">
        <v>39</v>
      </c>
      <c r="K33" s="16">
        <v>78</v>
      </c>
      <c r="L33" s="16">
        <v>55710</v>
      </c>
      <c r="M33" s="16">
        <v>54808</v>
      </c>
      <c r="N33" s="16">
        <v>93</v>
      </c>
      <c r="O33" s="6" t="s">
        <v>33</v>
      </c>
      <c r="P33" s="6" t="s">
        <v>584</v>
      </c>
      <c r="Q33" s="6">
        <f>SUM(Table5[[#This Row],[Likes]],Table5[[#This Row],[Shares]],Table5[[#This Row],[Comments]])</f>
        <v>3212</v>
      </c>
      <c r="R33" s="10">
        <f>Table5[[#This Row],[Total_Engagement]]/Table5[[#This Row],[Impressions]]</f>
        <v>5.7655717106444085E-2</v>
      </c>
    </row>
    <row r="34" spans="2:18" ht="15.75" customHeight="1" x14ac:dyDescent="0.25">
      <c r="B34" s="6" t="s">
        <v>94</v>
      </c>
      <c r="C34" s="6" t="s">
        <v>30</v>
      </c>
      <c r="D34" s="6" t="s">
        <v>95</v>
      </c>
      <c r="E34" s="6" t="str">
        <f>PROPER(TEXT(Table5[[#This Row],[Date]], "MMMM"))</f>
        <v>December</v>
      </c>
      <c r="F34" s="6" t="str">
        <f>TEXT(Table5[[#This Row],[Date]], "YYYY")</f>
        <v>2024</v>
      </c>
      <c r="G34" s="6" t="s">
        <v>21</v>
      </c>
      <c r="H34" s="6" t="s">
        <v>602</v>
      </c>
      <c r="I34" s="16">
        <v>438</v>
      </c>
      <c r="J34" s="16">
        <v>153</v>
      </c>
      <c r="K34" s="16">
        <v>275</v>
      </c>
      <c r="L34" s="16">
        <v>3066</v>
      </c>
      <c r="M34" s="16">
        <v>2701</v>
      </c>
      <c r="N34" s="16">
        <v>282</v>
      </c>
      <c r="O34" s="6" t="s">
        <v>27</v>
      </c>
      <c r="P34" s="6" t="s">
        <v>23</v>
      </c>
      <c r="Q34" s="6">
        <f>SUM(Table5[[#This Row],[Likes]],Table5[[#This Row],[Shares]],Table5[[#This Row],[Comments]])</f>
        <v>866</v>
      </c>
      <c r="R34" s="10">
        <f>Table5[[#This Row],[Total_Engagement]]/Table5[[#This Row],[Impressions]]</f>
        <v>0.28245270711024134</v>
      </c>
    </row>
    <row r="35" spans="2:18" ht="15.75" customHeight="1" x14ac:dyDescent="0.25">
      <c r="B35" s="6" t="s">
        <v>96</v>
      </c>
      <c r="C35" s="6" t="s">
        <v>14</v>
      </c>
      <c r="D35" s="6" t="s">
        <v>97</v>
      </c>
      <c r="E35" s="6" t="str">
        <f>PROPER(TEXT(Table5[[#This Row],[Date]], "MMMM"))</f>
        <v>July</v>
      </c>
      <c r="F35" s="6" t="str">
        <f>TEXT(Table5[[#This Row],[Date]], "YYYY")</f>
        <v>2024</v>
      </c>
      <c r="G35" s="6" t="s">
        <v>41</v>
      </c>
      <c r="H35" s="6" t="s">
        <v>590</v>
      </c>
      <c r="I35" s="16">
        <v>2278</v>
      </c>
      <c r="J35" s="16">
        <v>10</v>
      </c>
      <c r="K35" s="16">
        <v>321</v>
      </c>
      <c r="L35" s="16">
        <v>13668</v>
      </c>
      <c r="M35" s="16">
        <v>12676</v>
      </c>
      <c r="N35" s="16">
        <v>275</v>
      </c>
      <c r="O35" s="6" t="s">
        <v>33</v>
      </c>
      <c r="P35" s="6" t="s">
        <v>18</v>
      </c>
      <c r="Q35" s="6">
        <f>SUM(Table5[[#This Row],[Likes]],Table5[[#This Row],[Shares]],Table5[[#This Row],[Comments]])</f>
        <v>2609</v>
      </c>
      <c r="R35" s="10">
        <f>Table5[[#This Row],[Total_Engagement]]/Table5[[#This Row],[Impressions]]</f>
        <v>0.19088381621305239</v>
      </c>
    </row>
    <row r="36" spans="2:18" ht="15.75" customHeight="1" x14ac:dyDescent="0.25">
      <c r="B36" s="6" t="s">
        <v>98</v>
      </c>
      <c r="C36" s="6" t="s">
        <v>39</v>
      </c>
      <c r="D36" s="6" t="s">
        <v>99</v>
      </c>
      <c r="E36" s="6" t="str">
        <f>PROPER(TEXT(Table5[[#This Row],[Date]], "MMMM"))</f>
        <v>August</v>
      </c>
      <c r="F36" s="6" t="str">
        <f>TEXT(Table5[[#This Row],[Date]], "YYYY")</f>
        <v>2024</v>
      </c>
      <c r="G36" s="6" t="s">
        <v>46</v>
      </c>
      <c r="H36" s="6" t="s">
        <v>593</v>
      </c>
      <c r="I36" s="16">
        <v>1407</v>
      </c>
      <c r="J36" s="16">
        <v>400</v>
      </c>
      <c r="K36" s="16">
        <v>351</v>
      </c>
      <c r="L36" s="16">
        <v>16884</v>
      </c>
      <c r="M36" s="16">
        <v>15954</v>
      </c>
      <c r="N36" s="16">
        <v>113</v>
      </c>
      <c r="O36" s="6" t="s">
        <v>27</v>
      </c>
      <c r="P36" s="6" t="s">
        <v>18</v>
      </c>
      <c r="Q36" s="6">
        <f>SUM(Table5[[#This Row],[Likes]],Table5[[#This Row],[Shares]],Table5[[#This Row],[Comments]])</f>
        <v>2158</v>
      </c>
      <c r="R36" s="10">
        <f>Table5[[#This Row],[Total_Engagement]]/Table5[[#This Row],[Impressions]]</f>
        <v>0.12781331438047855</v>
      </c>
    </row>
    <row r="37" spans="2:18" ht="15.75" customHeight="1" x14ac:dyDescent="0.25">
      <c r="B37" s="6" t="s">
        <v>100</v>
      </c>
      <c r="C37" s="6" t="s">
        <v>39</v>
      </c>
      <c r="D37" s="6" t="s">
        <v>101</v>
      </c>
      <c r="E37" s="6" t="str">
        <f>PROPER(TEXT(Table5[[#This Row],[Date]], "MMMM"))</f>
        <v>March</v>
      </c>
      <c r="F37" s="6" t="str">
        <f>TEXT(Table5[[#This Row],[Date]], "YYYY")</f>
        <v>2025</v>
      </c>
      <c r="G37" s="6" t="s">
        <v>21</v>
      </c>
      <c r="H37" s="6" t="s">
        <v>592</v>
      </c>
      <c r="I37" s="16">
        <v>1652</v>
      </c>
      <c r="J37" s="16">
        <v>89</v>
      </c>
      <c r="K37" s="16">
        <v>357</v>
      </c>
      <c r="L37" s="16">
        <v>29736</v>
      </c>
      <c r="M37" s="16">
        <v>28771</v>
      </c>
      <c r="N37" s="16">
        <v>215</v>
      </c>
      <c r="O37" s="6" t="s">
        <v>27</v>
      </c>
      <c r="P37" s="6" t="s">
        <v>28</v>
      </c>
      <c r="Q37" s="6">
        <f>SUM(Table5[[#This Row],[Likes]],Table5[[#This Row],[Shares]],Table5[[#This Row],[Comments]])</f>
        <v>2098</v>
      </c>
      <c r="R37" s="10">
        <f>Table5[[#This Row],[Total_Engagement]]/Table5[[#This Row],[Impressions]]</f>
        <v>7.055421038471886E-2</v>
      </c>
    </row>
    <row r="38" spans="2:18" ht="15.75" customHeight="1" x14ac:dyDescent="0.25">
      <c r="B38" s="6" t="s">
        <v>102</v>
      </c>
      <c r="C38" s="6" t="s">
        <v>30</v>
      </c>
      <c r="D38" s="6" t="s">
        <v>103</v>
      </c>
      <c r="E38" s="6" t="str">
        <f>PROPER(TEXT(Table5[[#This Row],[Date]], "MMMM"))</f>
        <v>November</v>
      </c>
      <c r="F38" s="6" t="str">
        <f>TEXT(Table5[[#This Row],[Date]], "YYYY")</f>
        <v>2024</v>
      </c>
      <c r="G38" s="6" t="s">
        <v>62</v>
      </c>
      <c r="H38" s="6" t="s">
        <v>599</v>
      </c>
      <c r="I38" s="16">
        <v>3775</v>
      </c>
      <c r="J38" s="16">
        <v>16</v>
      </c>
      <c r="K38" s="16">
        <v>239</v>
      </c>
      <c r="L38" s="16">
        <v>33975</v>
      </c>
      <c r="M38" s="16">
        <v>33310</v>
      </c>
      <c r="N38" s="16">
        <v>271</v>
      </c>
      <c r="O38" s="6" t="s">
        <v>53</v>
      </c>
      <c r="P38" s="6" t="s">
        <v>23</v>
      </c>
      <c r="Q38" s="6">
        <f>SUM(Table5[[#This Row],[Likes]],Table5[[#This Row],[Shares]],Table5[[#This Row],[Comments]])</f>
        <v>4030</v>
      </c>
      <c r="R38" s="10">
        <f>Table5[[#This Row],[Total_Engagement]]/Table5[[#This Row],[Impressions]]</f>
        <v>0.11861662987490802</v>
      </c>
    </row>
    <row r="39" spans="2:18" ht="15.75" customHeight="1" x14ac:dyDescent="0.25">
      <c r="B39" s="6" t="s">
        <v>104</v>
      </c>
      <c r="C39" s="6" t="s">
        <v>30</v>
      </c>
      <c r="D39" s="6" t="s">
        <v>105</v>
      </c>
      <c r="E39" s="6" t="str">
        <f>PROPER(TEXT(Table5[[#This Row],[Date]], "MMMM"))</f>
        <v>April</v>
      </c>
      <c r="F39" s="6" t="str">
        <f>TEXT(Table5[[#This Row],[Date]], "YYYY")</f>
        <v>2025</v>
      </c>
      <c r="G39" s="6" t="s">
        <v>32</v>
      </c>
      <c r="H39" s="6" t="s">
        <v>588</v>
      </c>
      <c r="I39" s="16">
        <v>4518</v>
      </c>
      <c r="J39" s="16">
        <v>285</v>
      </c>
      <c r="K39" s="16">
        <v>383</v>
      </c>
      <c r="L39" s="16">
        <v>67770</v>
      </c>
      <c r="M39" s="16">
        <v>67621</v>
      </c>
      <c r="N39" s="16">
        <v>31</v>
      </c>
      <c r="O39" s="6" t="s">
        <v>33</v>
      </c>
      <c r="P39" s="6" t="s">
        <v>23</v>
      </c>
      <c r="Q39" s="6">
        <f>SUM(Table5[[#This Row],[Likes]],Table5[[#This Row],[Shares]],Table5[[#This Row],[Comments]])</f>
        <v>5186</v>
      </c>
      <c r="R39" s="10">
        <f>Table5[[#This Row],[Total_Engagement]]/Table5[[#This Row],[Impressions]]</f>
        <v>7.6523535487678915E-2</v>
      </c>
    </row>
    <row r="40" spans="2:18" ht="15.75" customHeight="1" x14ac:dyDescent="0.25">
      <c r="B40" s="6" t="s">
        <v>106</v>
      </c>
      <c r="C40" s="6" t="s">
        <v>39</v>
      </c>
      <c r="D40" s="6" t="s">
        <v>107</v>
      </c>
      <c r="E40" s="6" t="str">
        <f>PROPER(TEXT(Table5[[#This Row],[Date]], "MMMM"))</f>
        <v>January</v>
      </c>
      <c r="F40" s="6" t="str">
        <f>TEXT(Table5[[#This Row],[Date]], "YYYY")</f>
        <v>2025</v>
      </c>
      <c r="G40" s="6" t="s">
        <v>41</v>
      </c>
      <c r="H40" s="6" t="s">
        <v>589</v>
      </c>
      <c r="I40" s="16">
        <v>3024</v>
      </c>
      <c r="J40" s="16">
        <v>925</v>
      </c>
      <c r="K40" s="16">
        <v>350</v>
      </c>
      <c r="L40" s="16">
        <v>24192</v>
      </c>
      <c r="M40" s="16">
        <v>23518</v>
      </c>
      <c r="N40" s="16">
        <v>36</v>
      </c>
      <c r="O40" s="6" t="s">
        <v>33</v>
      </c>
      <c r="P40" s="6" t="s">
        <v>23</v>
      </c>
      <c r="Q40" s="6">
        <f>SUM(Table5[[#This Row],[Likes]],Table5[[#This Row],[Shares]],Table5[[#This Row],[Comments]])</f>
        <v>4299</v>
      </c>
      <c r="R40" s="10">
        <f>Table5[[#This Row],[Total_Engagement]]/Table5[[#This Row],[Impressions]]</f>
        <v>0.17770337301587302</v>
      </c>
    </row>
    <row r="41" spans="2:18" ht="15.75" customHeight="1" x14ac:dyDescent="0.25">
      <c r="B41" s="6" t="s">
        <v>108</v>
      </c>
      <c r="C41" s="6" t="s">
        <v>25</v>
      </c>
      <c r="D41" s="6" t="s">
        <v>109</v>
      </c>
      <c r="E41" s="6" t="str">
        <f>PROPER(TEXT(Table5[[#This Row],[Date]], "MMMM"))</f>
        <v>February</v>
      </c>
      <c r="F41" s="6" t="str">
        <f>TEXT(Table5[[#This Row],[Date]], "YYYY")</f>
        <v>2025</v>
      </c>
      <c r="G41" s="6" t="s">
        <v>16</v>
      </c>
      <c r="H41" s="6" t="s">
        <v>587</v>
      </c>
      <c r="I41" s="16">
        <v>3138</v>
      </c>
      <c r="J41" s="16">
        <v>123</v>
      </c>
      <c r="K41" s="16">
        <v>291</v>
      </c>
      <c r="L41" s="16">
        <v>28242</v>
      </c>
      <c r="M41" s="16">
        <v>27550</v>
      </c>
      <c r="N41" s="16">
        <v>87</v>
      </c>
      <c r="O41" s="6" t="s">
        <v>27</v>
      </c>
      <c r="P41" s="6" t="s">
        <v>34</v>
      </c>
      <c r="Q41" s="6">
        <f>SUM(Table5[[#This Row],[Likes]],Table5[[#This Row],[Shares]],Table5[[#This Row],[Comments]])</f>
        <v>3552</v>
      </c>
      <c r="R41" s="10">
        <f>Table5[[#This Row],[Total_Engagement]]/Table5[[#This Row],[Impressions]]</f>
        <v>0.12577012959422137</v>
      </c>
    </row>
    <row r="42" spans="2:18" ht="15.75" customHeight="1" x14ac:dyDescent="0.25">
      <c r="B42" s="6" t="s">
        <v>110</v>
      </c>
      <c r="C42" s="6" t="s">
        <v>39</v>
      </c>
      <c r="D42" s="6" t="s">
        <v>111</v>
      </c>
      <c r="E42" s="6" t="str">
        <f>PROPER(TEXT(Table5[[#This Row],[Date]], "MMMM"))</f>
        <v>November</v>
      </c>
      <c r="F42" s="6" t="str">
        <f>TEXT(Table5[[#This Row],[Date]], "YYYY")</f>
        <v>2024</v>
      </c>
      <c r="G42" s="6" t="s">
        <v>46</v>
      </c>
      <c r="H42" s="6" t="s">
        <v>593</v>
      </c>
      <c r="I42" s="16">
        <v>3564</v>
      </c>
      <c r="J42" s="16">
        <v>629</v>
      </c>
      <c r="K42" s="16">
        <v>177</v>
      </c>
      <c r="L42" s="16">
        <v>60588</v>
      </c>
      <c r="M42" s="16">
        <v>59627</v>
      </c>
      <c r="N42" s="16">
        <v>92</v>
      </c>
      <c r="O42" s="6" t="s">
        <v>27</v>
      </c>
      <c r="P42" s="6" t="s">
        <v>584</v>
      </c>
      <c r="Q42" s="6">
        <f>SUM(Table5[[#This Row],[Likes]],Table5[[#This Row],[Shares]],Table5[[#This Row],[Comments]])</f>
        <v>4370</v>
      </c>
      <c r="R42" s="10">
        <f>Table5[[#This Row],[Total_Engagement]]/Table5[[#This Row],[Impressions]]</f>
        <v>7.2126493695121141E-2</v>
      </c>
    </row>
    <row r="43" spans="2:18" ht="15.75" customHeight="1" x14ac:dyDescent="0.25">
      <c r="B43" s="6" t="s">
        <v>112</v>
      </c>
      <c r="C43" s="6" t="s">
        <v>14</v>
      </c>
      <c r="D43" s="6" t="s">
        <v>113</v>
      </c>
      <c r="E43" s="6" t="str">
        <f>PROPER(TEXT(Table5[[#This Row],[Date]], "MMMM"))</f>
        <v>March</v>
      </c>
      <c r="F43" s="6" t="str">
        <f>TEXT(Table5[[#This Row],[Date]], "YYYY")</f>
        <v>2025</v>
      </c>
      <c r="G43" s="6" t="s">
        <v>46</v>
      </c>
      <c r="H43" s="6" t="s">
        <v>603</v>
      </c>
      <c r="I43" s="16">
        <v>4750</v>
      </c>
      <c r="J43" s="16">
        <v>151</v>
      </c>
      <c r="K43" s="16">
        <v>415</v>
      </c>
      <c r="L43" s="16">
        <v>38000</v>
      </c>
      <c r="M43" s="16">
        <v>37792</v>
      </c>
      <c r="N43" s="16">
        <v>299</v>
      </c>
      <c r="O43" s="6" t="s">
        <v>33</v>
      </c>
      <c r="P43" s="6" t="s">
        <v>34</v>
      </c>
      <c r="Q43" s="6">
        <f>SUM(Table5[[#This Row],[Likes]],Table5[[#This Row],[Shares]],Table5[[#This Row],[Comments]])</f>
        <v>5316</v>
      </c>
      <c r="R43" s="10">
        <f>Table5[[#This Row],[Total_Engagement]]/Table5[[#This Row],[Impressions]]</f>
        <v>0.13989473684210527</v>
      </c>
    </row>
    <row r="44" spans="2:18" ht="15.75" customHeight="1" x14ac:dyDescent="0.25">
      <c r="B44" s="6" t="s">
        <v>114</v>
      </c>
      <c r="C44" s="6" t="s">
        <v>30</v>
      </c>
      <c r="D44" s="6" t="s">
        <v>115</v>
      </c>
      <c r="E44" s="6" t="str">
        <f>PROPER(TEXT(Table5[[#This Row],[Date]], "MMMM"))</f>
        <v>March</v>
      </c>
      <c r="F44" s="6" t="str">
        <f>TEXT(Table5[[#This Row],[Date]], "YYYY")</f>
        <v>2025</v>
      </c>
      <c r="G44" s="6" t="s">
        <v>16</v>
      </c>
      <c r="H44" s="6" t="s">
        <v>598</v>
      </c>
      <c r="I44" s="16">
        <v>456</v>
      </c>
      <c r="J44" s="16">
        <v>629</v>
      </c>
      <c r="K44" s="16">
        <v>428</v>
      </c>
      <c r="L44" s="16">
        <v>8208</v>
      </c>
      <c r="M44" s="16">
        <v>7377</v>
      </c>
      <c r="N44" s="16">
        <v>205</v>
      </c>
      <c r="O44" s="6" t="s">
        <v>53</v>
      </c>
      <c r="P44" s="6" t="s">
        <v>34</v>
      </c>
      <c r="Q44" s="6">
        <f>SUM(Table5[[#This Row],[Likes]],Table5[[#This Row],[Shares]],Table5[[#This Row],[Comments]])</f>
        <v>1513</v>
      </c>
      <c r="R44" s="10">
        <f>Table5[[#This Row],[Total_Engagement]]/Table5[[#This Row],[Impressions]]</f>
        <v>0.18433235867446393</v>
      </c>
    </row>
    <row r="45" spans="2:18" ht="15.75" customHeight="1" x14ac:dyDescent="0.25">
      <c r="B45" s="6" t="s">
        <v>116</v>
      </c>
      <c r="C45" s="6" t="s">
        <v>25</v>
      </c>
      <c r="D45" s="6" t="s">
        <v>117</v>
      </c>
      <c r="E45" s="6" t="str">
        <f>PROPER(TEXT(Table5[[#This Row],[Date]], "MMMM"))</f>
        <v>March</v>
      </c>
      <c r="F45" s="6" t="str">
        <f>TEXT(Table5[[#This Row],[Date]], "YYYY")</f>
        <v>2025</v>
      </c>
      <c r="G45" s="6" t="s">
        <v>16</v>
      </c>
      <c r="H45" s="6" t="s">
        <v>587</v>
      </c>
      <c r="I45" s="16">
        <v>1543</v>
      </c>
      <c r="J45" s="16">
        <v>820</v>
      </c>
      <c r="K45" s="16">
        <v>333</v>
      </c>
      <c r="L45" s="16">
        <v>12344</v>
      </c>
      <c r="M45" s="16">
        <v>11496</v>
      </c>
      <c r="N45" s="16">
        <v>241</v>
      </c>
      <c r="O45" s="6" t="s">
        <v>33</v>
      </c>
      <c r="P45" s="6" t="s">
        <v>584</v>
      </c>
      <c r="Q45" s="6">
        <f>SUM(Table5[[#This Row],[Likes]],Table5[[#This Row],[Shares]],Table5[[#This Row],[Comments]])</f>
        <v>2696</v>
      </c>
      <c r="R45" s="10">
        <f>Table5[[#This Row],[Total_Engagement]]/Table5[[#This Row],[Impressions]]</f>
        <v>0.21840570317563188</v>
      </c>
    </row>
    <row r="46" spans="2:18" ht="15.75" customHeight="1" x14ac:dyDescent="0.25">
      <c r="B46" s="6" t="s">
        <v>118</v>
      </c>
      <c r="C46" s="6" t="s">
        <v>30</v>
      </c>
      <c r="D46" s="6" t="s">
        <v>119</v>
      </c>
      <c r="E46" s="6" t="str">
        <f>PROPER(TEXT(Table5[[#This Row],[Date]], "MMMM"))</f>
        <v>December</v>
      </c>
      <c r="F46" s="6" t="str">
        <f>TEXT(Table5[[#This Row],[Date]], "YYYY")</f>
        <v>2024</v>
      </c>
      <c r="G46" s="6" t="s">
        <v>41</v>
      </c>
      <c r="H46" s="6" t="s">
        <v>600</v>
      </c>
      <c r="I46" s="16">
        <v>2174</v>
      </c>
      <c r="J46" s="16">
        <v>658</v>
      </c>
      <c r="K46" s="16">
        <v>15</v>
      </c>
      <c r="L46" s="16">
        <v>13044</v>
      </c>
      <c r="M46" s="16">
        <v>12206</v>
      </c>
      <c r="N46" s="16">
        <v>137</v>
      </c>
      <c r="O46" s="6" t="s">
        <v>27</v>
      </c>
      <c r="P46" s="6" t="s">
        <v>28</v>
      </c>
      <c r="Q46" s="6">
        <f>SUM(Table5[[#This Row],[Likes]],Table5[[#This Row],[Shares]],Table5[[#This Row],[Comments]])</f>
        <v>2847</v>
      </c>
      <c r="R46" s="10">
        <f>Table5[[#This Row],[Total_Engagement]]/Table5[[#This Row],[Impressions]]</f>
        <v>0.21826126954921804</v>
      </c>
    </row>
    <row r="47" spans="2:18" ht="15.75" customHeight="1" x14ac:dyDescent="0.25">
      <c r="B47" s="6" t="s">
        <v>120</v>
      </c>
      <c r="C47" s="6" t="s">
        <v>14</v>
      </c>
      <c r="D47" s="6" t="s">
        <v>121</v>
      </c>
      <c r="E47" s="6" t="str">
        <f>PROPER(TEXT(Table5[[#This Row],[Date]], "MMMM"))</f>
        <v>March</v>
      </c>
      <c r="F47" s="6" t="str">
        <f>TEXT(Table5[[#This Row],[Date]], "YYYY")</f>
        <v>2025</v>
      </c>
      <c r="G47" s="6" t="s">
        <v>46</v>
      </c>
      <c r="H47" s="6" t="s">
        <v>603</v>
      </c>
      <c r="I47" s="16">
        <v>2358</v>
      </c>
      <c r="J47" s="16">
        <v>784</v>
      </c>
      <c r="K47" s="16">
        <v>344</v>
      </c>
      <c r="L47" s="16">
        <v>35370</v>
      </c>
      <c r="M47" s="16">
        <v>34475</v>
      </c>
      <c r="N47" s="16">
        <v>216</v>
      </c>
      <c r="O47" s="6" t="s">
        <v>27</v>
      </c>
      <c r="P47" s="6" t="s">
        <v>584</v>
      </c>
      <c r="Q47" s="6">
        <f>SUM(Table5[[#This Row],[Likes]],Table5[[#This Row],[Shares]],Table5[[#This Row],[Comments]])</f>
        <v>3486</v>
      </c>
      <c r="R47" s="10">
        <f>Table5[[#This Row],[Total_Engagement]]/Table5[[#This Row],[Impressions]]</f>
        <v>9.8558100084817649E-2</v>
      </c>
    </row>
    <row r="48" spans="2:18" ht="15.75" customHeight="1" x14ac:dyDescent="0.25">
      <c r="B48" s="6" t="s">
        <v>122</v>
      </c>
      <c r="C48" s="6" t="s">
        <v>39</v>
      </c>
      <c r="D48" s="6" t="s">
        <v>123</v>
      </c>
      <c r="E48" s="6" t="str">
        <f>PROPER(TEXT(Table5[[#This Row],[Date]], "MMMM"))</f>
        <v>November</v>
      </c>
      <c r="F48" s="6" t="str">
        <f>TEXT(Table5[[#This Row],[Date]], "YYYY")</f>
        <v>2024</v>
      </c>
      <c r="G48" s="6" t="s">
        <v>62</v>
      </c>
      <c r="H48" s="6" t="s">
        <v>597</v>
      </c>
      <c r="I48" s="16">
        <v>3371</v>
      </c>
      <c r="J48" s="16">
        <v>106</v>
      </c>
      <c r="K48" s="16">
        <v>327</v>
      </c>
      <c r="L48" s="16">
        <v>50565</v>
      </c>
      <c r="M48" s="16">
        <v>49816</v>
      </c>
      <c r="N48" s="16">
        <v>176</v>
      </c>
      <c r="O48" s="6" t="s">
        <v>53</v>
      </c>
      <c r="P48" s="6" t="s">
        <v>18</v>
      </c>
      <c r="Q48" s="6">
        <f>SUM(Table5[[#This Row],[Likes]],Table5[[#This Row],[Shares]],Table5[[#This Row],[Comments]])</f>
        <v>3804</v>
      </c>
      <c r="R48" s="10">
        <f>Table5[[#This Row],[Total_Engagement]]/Table5[[#This Row],[Impressions]]</f>
        <v>7.5229902106199939E-2</v>
      </c>
    </row>
    <row r="49" spans="2:18" ht="15.75" customHeight="1" x14ac:dyDescent="0.25">
      <c r="B49" s="6" t="s">
        <v>124</v>
      </c>
      <c r="C49" s="6" t="s">
        <v>14</v>
      </c>
      <c r="D49" s="6" t="s">
        <v>125</v>
      </c>
      <c r="E49" s="6" t="str">
        <f>PROPER(TEXT(Table5[[#This Row],[Date]], "MMMM"))</f>
        <v>May</v>
      </c>
      <c r="F49" s="6" t="str">
        <f>TEXT(Table5[[#This Row],[Date]], "YYYY")</f>
        <v>2025</v>
      </c>
      <c r="G49" s="6" t="s">
        <v>62</v>
      </c>
      <c r="H49" s="6" t="s">
        <v>604</v>
      </c>
      <c r="I49" s="16">
        <v>1108</v>
      </c>
      <c r="J49" s="16">
        <v>177</v>
      </c>
      <c r="K49" s="16">
        <v>212</v>
      </c>
      <c r="L49" s="16">
        <v>8864</v>
      </c>
      <c r="M49" s="16">
        <v>8710</v>
      </c>
      <c r="N49" s="16">
        <v>97</v>
      </c>
      <c r="O49" s="6" t="s">
        <v>27</v>
      </c>
      <c r="P49" s="6" t="s">
        <v>34</v>
      </c>
      <c r="Q49" s="6">
        <f>SUM(Table5[[#This Row],[Likes]],Table5[[#This Row],[Shares]],Table5[[#This Row],[Comments]])</f>
        <v>1497</v>
      </c>
      <c r="R49" s="10">
        <f>Table5[[#This Row],[Total_Engagement]]/Table5[[#This Row],[Impressions]]</f>
        <v>0.16888537906137185</v>
      </c>
    </row>
    <row r="50" spans="2:18" ht="15.75" customHeight="1" x14ac:dyDescent="0.25">
      <c r="B50" s="6" t="s">
        <v>126</v>
      </c>
      <c r="C50" s="6" t="s">
        <v>14</v>
      </c>
      <c r="D50" s="6" t="s">
        <v>127</v>
      </c>
      <c r="E50" s="6" t="str">
        <f>PROPER(TEXT(Table5[[#This Row],[Date]], "MMMM"))</f>
        <v>February</v>
      </c>
      <c r="F50" s="6" t="str">
        <f>TEXT(Table5[[#This Row],[Date]], "YYYY")</f>
        <v>2025</v>
      </c>
      <c r="G50" s="6" t="s">
        <v>41</v>
      </c>
      <c r="H50" s="6" t="s">
        <v>590</v>
      </c>
      <c r="I50" s="16">
        <v>2704</v>
      </c>
      <c r="J50" s="16">
        <v>752</v>
      </c>
      <c r="K50" s="16">
        <v>153</v>
      </c>
      <c r="L50" s="16">
        <v>21632</v>
      </c>
      <c r="M50" s="16">
        <v>20792</v>
      </c>
      <c r="N50" s="16">
        <v>127</v>
      </c>
      <c r="O50" s="6" t="s">
        <v>53</v>
      </c>
      <c r="P50" s="6" t="s">
        <v>584</v>
      </c>
      <c r="Q50" s="6">
        <f>SUM(Table5[[#This Row],[Likes]],Table5[[#This Row],[Shares]],Table5[[#This Row],[Comments]])</f>
        <v>3609</v>
      </c>
      <c r="R50" s="10">
        <f>Table5[[#This Row],[Total_Engagement]]/Table5[[#This Row],[Impressions]]</f>
        <v>0.16683616863905326</v>
      </c>
    </row>
    <row r="51" spans="2:18" ht="15.75" customHeight="1" x14ac:dyDescent="0.25">
      <c r="B51" s="6" t="s">
        <v>128</v>
      </c>
      <c r="C51" s="6" t="s">
        <v>14</v>
      </c>
      <c r="D51" s="6" t="s">
        <v>50</v>
      </c>
      <c r="E51" s="6" t="str">
        <f>PROPER(TEXT(Table5[[#This Row],[Date]], "MMMM"))</f>
        <v>March</v>
      </c>
      <c r="F51" s="6" t="str">
        <f>TEXT(Table5[[#This Row],[Date]], "YYYY")</f>
        <v>2025</v>
      </c>
      <c r="G51" s="6" t="s">
        <v>32</v>
      </c>
      <c r="H51" s="6" t="s">
        <v>605</v>
      </c>
      <c r="I51" s="16">
        <v>1950</v>
      </c>
      <c r="J51" s="16">
        <v>295</v>
      </c>
      <c r="K51" s="16">
        <v>478</v>
      </c>
      <c r="L51" s="16">
        <v>37050</v>
      </c>
      <c r="M51" s="16">
        <v>36272</v>
      </c>
      <c r="N51" s="16">
        <v>119</v>
      </c>
      <c r="O51" s="6" t="s">
        <v>27</v>
      </c>
      <c r="P51" s="6" t="s">
        <v>584</v>
      </c>
      <c r="Q51" s="6">
        <f>SUM(Table5[[#This Row],[Likes]],Table5[[#This Row],[Shares]],Table5[[#This Row],[Comments]])</f>
        <v>2723</v>
      </c>
      <c r="R51" s="10">
        <f>Table5[[#This Row],[Total_Engagement]]/Table5[[#This Row],[Impressions]]</f>
        <v>7.349527665317139E-2</v>
      </c>
    </row>
    <row r="52" spans="2:18" ht="15.75" customHeight="1" x14ac:dyDescent="0.25">
      <c r="B52" s="6" t="s">
        <v>129</v>
      </c>
      <c r="C52" s="6" t="s">
        <v>14</v>
      </c>
      <c r="D52" s="6" t="s">
        <v>130</v>
      </c>
      <c r="E52" s="6" t="str">
        <f>PROPER(TEXT(Table5[[#This Row],[Date]], "MMMM"))</f>
        <v>June</v>
      </c>
      <c r="F52" s="6" t="str">
        <f>TEXT(Table5[[#This Row],[Date]], "YYYY")</f>
        <v>2024</v>
      </c>
      <c r="G52" s="6" t="s">
        <v>32</v>
      </c>
      <c r="H52" s="6" t="s">
        <v>605</v>
      </c>
      <c r="I52" s="16">
        <v>2164</v>
      </c>
      <c r="J52" s="16">
        <v>549</v>
      </c>
      <c r="K52" s="16">
        <v>274</v>
      </c>
      <c r="L52" s="16">
        <v>28132</v>
      </c>
      <c r="M52" s="16">
        <v>27361</v>
      </c>
      <c r="N52" s="16">
        <v>177</v>
      </c>
      <c r="O52" s="6" t="s">
        <v>27</v>
      </c>
      <c r="P52" s="6" t="s">
        <v>34</v>
      </c>
      <c r="Q52" s="6">
        <f>SUM(Table5[[#This Row],[Likes]],Table5[[#This Row],[Shares]],Table5[[#This Row],[Comments]])</f>
        <v>2987</v>
      </c>
      <c r="R52" s="10">
        <f>Table5[[#This Row],[Total_Engagement]]/Table5[[#This Row],[Impressions]]</f>
        <v>0.10617801791554102</v>
      </c>
    </row>
    <row r="53" spans="2:18" ht="15.75" customHeight="1" x14ac:dyDescent="0.25">
      <c r="B53" s="6" t="s">
        <v>131</v>
      </c>
      <c r="C53" s="6" t="s">
        <v>25</v>
      </c>
      <c r="D53" s="6" t="s">
        <v>132</v>
      </c>
      <c r="E53" s="6" t="str">
        <f>PROPER(TEXT(Table5[[#This Row],[Date]], "MMMM"))</f>
        <v>July</v>
      </c>
      <c r="F53" s="6" t="str">
        <f>TEXT(Table5[[#This Row],[Date]], "YYYY")</f>
        <v>2024</v>
      </c>
      <c r="G53" s="6" t="s">
        <v>32</v>
      </c>
      <c r="H53" s="6" t="s">
        <v>606</v>
      </c>
      <c r="I53" s="16">
        <v>2754</v>
      </c>
      <c r="J53" s="16">
        <v>130</v>
      </c>
      <c r="K53" s="16">
        <v>90</v>
      </c>
      <c r="L53" s="16">
        <v>22032</v>
      </c>
      <c r="M53" s="16">
        <v>21288</v>
      </c>
      <c r="N53" s="16">
        <v>112</v>
      </c>
      <c r="O53" s="6" t="s">
        <v>27</v>
      </c>
      <c r="P53" s="6" t="s">
        <v>28</v>
      </c>
      <c r="Q53" s="6">
        <f>SUM(Table5[[#This Row],[Likes]],Table5[[#This Row],[Shares]],Table5[[#This Row],[Comments]])</f>
        <v>2974</v>
      </c>
      <c r="R53" s="10">
        <f>Table5[[#This Row],[Total_Engagement]]/Table5[[#This Row],[Impressions]]</f>
        <v>0.13498547567175018</v>
      </c>
    </row>
    <row r="54" spans="2:18" ht="15.75" customHeight="1" x14ac:dyDescent="0.25">
      <c r="B54" s="6" t="s">
        <v>133</v>
      </c>
      <c r="C54" s="6" t="s">
        <v>39</v>
      </c>
      <c r="D54" s="6" t="s">
        <v>134</v>
      </c>
      <c r="E54" s="6" t="str">
        <f>PROPER(TEXT(Table5[[#This Row],[Date]], "MMMM"))</f>
        <v>June</v>
      </c>
      <c r="F54" s="6" t="str">
        <f>TEXT(Table5[[#This Row],[Date]], "YYYY")</f>
        <v>2024</v>
      </c>
      <c r="G54" s="6" t="s">
        <v>41</v>
      </c>
      <c r="H54" s="6" t="s">
        <v>589</v>
      </c>
      <c r="I54" s="16">
        <v>2200</v>
      </c>
      <c r="J54" s="16">
        <v>504</v>
      </c>
      <c r="K54" s="16">
        <v>239</v>
      </c>
      <c r="L54" s="16">
        <v>37400</v>
      </c>
      <c r="M54" s="16">
        <v>36938</v>
      </c>
      <c r="N54" s="16">
        <v>225</v>
      </c>
      <c r="O54" s="6" t="s">
        <v>53</v>
      </c>
      <c r="P54" s="6" t="s">
        <v>23</v>
      </c>
      <c r="Q54" s="6">
        <f>SUM(Table5[[#This Row],[Likes]],Table5[[#This Row],[Shares]],Table5[[#This Row],[Comments]])</f>
        <v>2943</v>
      </c>
      <c r="R54" s="10">
        <f>Table5[[#This Row],[Total_Engagement]]/Table5[[#This Row],[Impressions]]</f>
        <v>7.8689839572192513E-2</v>
      </c>
    </row>
    <row r="55" spans="2:18" ht="15.75" customHeight="1" x14ac:dyDescent="0.25">
      <c r="B55" s="6" t="s">
        <v>135</v>
      </c>
      <c r="C55" s="6" t="s">
        <v>39</v>
      </c>
      <c r="D55" s="6" t="s">
        <v>136</v>
      </c>
      <c r="E55" s="6" t="str">
        <f>PROPER(TEXT(Table5[[#This Row],[Date]], "MMMM"))</f>
        <v>January</v>
      </c>
      <c r="F55" s="6" t="str">
        <f>TEXT(Table5[[#This Row],[Date]], "YYYY")</f>
        <v>2025</v>
      </c>
      <c r="G55" s="6" t="s">
        <v>46</v>
      </c>
      <c r="H55" s="6" t="s">
        <v>593</v>
      </c>
      <c r="I55" s="16">
        <v>947</v>
      </c>
      <c r="J55" s="16">
        <v>338</v>
      </c>
      <c r="K55" s="16">
        <v>350</v>
      </c>
      <c r="L55" s="16">
        <v>10417</v>
      </c>
      <c r="M55" s="16">
        <v>9730</v>
      </c>
      <c r="N55" s="16">
        <v>34</v>
      </c>
      <c r="O55" s="6" t="s">
        <v>27</v>
      </c>
      <c r="P55" s="6" t="s">
        <v>34</v>
      </c>
      <c r="Q55" s="6">
        <f>SUM(Table5[[#This Row],[Likes]],Table5[[#This Row],[Shares]],Table5[[#This Row],[Comments]])</f>
        <v>1635</v>
      </c>
      <c r="R55" s="10">
        <f>Table5[[#This Row],[Total_Engagement]]/Table5[[#This Row],[Impressions]]</f>
        <v>0.1569549774407219</v>
      </c>
    </row>
    <row r="56" spans="2:18" ht="15.75" customHeight="1" x14ac:dyDescent="0.25">
      <c r="B56" s="6" t="s">
        <v>137</v>
      </c>
      <c r="C56" s="6" t="s">
        <v>25</v>
      </c>
      <c r="D56" s="6" t="s">
        <v>127</v>
      </c>
      <c r="E56" s="6" t="str">
        <f>PROPER(TEXT(Table5[[#This Row],[Date]], "MMMM"))</f>
        <v>February</v>
      </c>
      <c r="F56" s="6" t="str">
        <f>TEXT(Table5[[#This Row],[Date]], "YYYY")</f>
        <v>2025</v>
      </c>
      <c r="G56" s="6" t="s">
        <v>41</v>
      </c>
      <c r="H56" s="6" t="s">
        <v>595</v>
      </c>
      <c r="I56" s="16">
        <v>804</v>
      </c>
      <c r="J56" s="16">
        <v>639</v>
      </c>
      <c r="K56" s="16">
        <v>43</v>
      </c>
      <c r="L56" s="16">
        <v>4020</v>
      </c>
      <c r="M56" s="16">
        <v>3144</v>
      </c>
      <c r="N56" s="16">
        <v>11</v>
      </c>
      <c r="O56" s="6" t="s">
        <v>138</v>
      </c>
      <c r="P56" s="6" t="s">
        <v>584</v>
      </c>
      <c r="Q56" s="6">
        <f>SUM(Table5[[#This Row],[Likes]],Table5[[#This Row],[Shares]],Table5[[#This Row],[Comments]])</f>
        <v>1486</v>
      </c>
      <c r="R56" s="10">
        <f>Table5[[#This Row],[Total_Engagement]]/Table5[[#This Row],[Impressions]]</f>
        <v>0.36965174129353234</v>
      </c>
    </row>
    <row r="57" spans="2:18" ht="15.75" customHeight="1" x14ac:dyDescent="0.25">
      <c r="B57" s="6" t="s">
        <v>139</v>
      </c>
      <c r="C57" s="6" t="s">
        <v>25</v>
      </c>
      <c r="D57" s="6" t="s">
        <v>140</v>
      </c>
      <c r="E57" s="6" t="str">
        <f>PROPER(TEXT(Table5[[#This Row],[Date]], "MMMM"))</f>
        <v>March</v>
      </c>
      <c r="F57" s="6" t="str">
        <f>TEXT(Table5[[#This Row],[Date]], "YYYY")</f>
        <v>2025</v>
      </c>
      <c r="G57" s="6" t="s">
        <v>41</v>
      </c>
      <c r="H57" s="6" t="s">
        <v>595</v>
      </c>
      <c r="I57" s="16">
        <v>1686</v>
      </c>
      <c r="J57" s="16">
        <v>904</v>
      </c>
      <c r="K57" s="16">
        <v>472</v>
      </c>
      <c r="L57" s="16">
        <v>18546</v>
      </c>
      <c r="M57" s="16">
        <v>18171</v>
      </c>
      <c r="N57" s="16">
        <v>52</v>
      </c>
      <c r="O57" s="6" t="s">
        <v>53</v>
      </c>
      <c r="P57" s="6" t="s">
        <v>23</v>
      </c>
      <c r="Q57" s="6">
        <f>SUM(Table5[[#This Row],[Likes]],Table5[[#This Row],[Shares]],Table5[[#This Row],[Comments]])</f>
        <v>3062</v>
      </c>
      <c r="R57" s="10">
        <f>Table5[[#This Row],[Total_Engagement]]/Table5[[#This Row],[Impressions]]</f>
        <v>0.16510298716704411</v>
      </c>
    </row>
    <row r="58" spans="2:18" ht="15.75" customHeight="1" x14ac:dyDescent="0.25">
      <c r="B58" s="6" t="s">
        <v>141</v>
      </c>
      <c r="C58" s="6" t="s">
        <v>39</v>
      </c>
      <c r="D58" s="6" t="s">
        <v>142</v>
      </c>
      <c r="E58" s="6" t="str">
        <f>PROPER(TEXT(Table5[[#This Row],[Date]], "MMMM"))</f>
        <v>June</v>
      </c>
      <c r="F58" s="6" t="str">
        <f>TEXT(Table5[[#This Row],[Date]], "YYYY")</f>
        <v>2024</v>
      </c>
      <c r="G58" s="6" t="s">
        <v>46</v>
      </c>
      <c r="H58" s="6" t="s">
        <v>593</v>
      </c>
      <c r="I58" s="16">
        <v>1226</v>
      </c>
      <c r="J58" s="16">
        <v>119</v>
      </c>
      <c r="K58" s="16">
        <v>7</v>
      </c>
      <c r="L58" s="16">
        <v>14712</v>
      </c>
      <c r="M58" s="16">
        <v>14049</v>
      </c>
      <c r="N58" s="16">
        <v>123</v>
      </c>
      <c r="O58" s="6" t="s">
        <v>33</v>
      </c>
      <c r="P58" s="6" t="s">
        <v>34</v>
      </c>
      <c r="Q58" s="6">
        <f>SUM(Table5[[#This Row],[Likes]],Table5[[#This Row],[Shares]],Table5[[#This Row],[Comments]])</f>
        <v>1352</v>
      </c>
      <c r="R58" s="10">
        <f>Table5[[#This Row],[Total_Engagement]]/Table5[[#This Row],[Impressions]]</f>
        <v>9.1897770527460579E-2</v>
      </c>
    </row>
    <row r="59" spans="2:18" ht="15.75" customHeight="1" x14ac:dyDescent="0.25">
      <c r="B59" s="6" t="s">
        <v>143</v>
      </c>
      <c r="C59" s="6" t="s">
        <v>39</v>
      </c>
      <c r="D59" s="6" t="s">
        <v>144</v>
      </c>
      <c r="E59" s="6" t="str">
        <f>PROPER(TEXT(Table5[[#This Row],[Date]], "MMMM"))</f>
        <v>December</v>
      </c>
      <c r="F59" s="6" t="str">
        <f>TEXT(Table5[[#This Row],[Date]], "YYYY")</f>
        <v>2024</v>
      </c>
      <c r="G59" s="6" t="s">
        <v>41</v>
      </c>
      <c r="H59" s="6" t="s">
        <v>589</v>
      </c>
      <c r="I59" s="16">
        <v>2946</v>
      </c>
      <c r="J59" s="16">
        <v>498</v>
      </c>
      <c r="K59" s="16">
        <v>367</v>
      </c>
      <c r="L59" s="16">
        <v>29460</v>
      </c>
      <c r="M59" s="16">
        <v>28527</v>
      </c>
      <c r="N59" s="16">
        <v>60</v>
      </c>
      <c r="O59" s="6" t="s">
        <v>53</v>
      </c>
      <c r="P59" s="6" t="s">
        <v>28</v>
      </c>
      <c r="Q59" s="6">
        <f>SUM(Table5[[#This Row],[Likes]],Table5[[#This Row],[Shares]],Table5[[#This Row],[Comments]])</f>
        <v>3811</v>
      </c>
      <c r="R59" s="10">
        <f>Table5[[#This Row],[Total_Engagement]]/Table5[[#This Row],[Impressions]]</f>
        <v>0.12936184657162253</v>
      </c>
    </row>
    <row r="60" spans="2:18" ht="15.75" customHeight="1" x14ac:dyDescent="0.25">
      <c r="B60" s="6" t="s">
        <v>145</v>
      </c>
      <c r="C60" s="6" t="s">
        <v>14</v>
      </c>
      <c r="D60" s="6" t="s">
        <v>146</v>
      </c>
      <c r="E60" s="6" t="str">
        <f>PROPER(TEXT(Table5[[#This Row],[Date]], "MMMM"))</f>
        <v>October</v>
      </c>
      <c r="F60" s="6" t="str">
        <f>TEXT(Table5[[#This Row],[Date]], "YYYY")</f>
        <v>2024</v>
      </c>
      <c r="G60" s="6" t="s">
        <v>62</v>
      </c>
      <c r="H60" s="6" t="s">
        <v>604</v>
      </c>
      <c r="I60" s="16">
        <v>2825</v>
      </c>
      <c r="J60" s="16">
        <v>535</v>
      </c>
      <c r="K60" s="16">
        <v>295</v>
      </c>
      <c r="L60" s="16">
        <v>45200</v>
      </c>
      <c r="M60" s="16">
        <v>44739</v>
      </c>
      <c r="N60" s="16">
        <v>169</v>
      </c>
      <c r="O60" s="6" t="s">
        <v>27</v>
      </c>
      <c r="P60" s="6" t="s">
        <v>18</v>
      </c>
      <c r="Q60" s="6">
        <f>SUM(Table5[[#This Row],[Likes]],Table5[[#This Row],[Shares]],Table5[[#This Row],[Comments]])</f>
        <v>3655</v>
      </c>
      <c r="R60" s="10">
        <f>Table5[[#This Row],[Total_Engagement]]/Table5[[#This Row],[Impressions]]</f>
        <v>8.0862831858407078E-2</v>
      </c>
    </row>
    <row r="61" spans="2:18" ht="15.75" customHeight="1" x14ac:dyDescent="0.25">
      <c r="B61" s="6" t="s">
        <v>147</v>
      </c>
      <c r="C61" s="6" t="s">
        <v>30</v>
      </c>
      <c r="D61" s="6" t="s">
        <v>148</v>
      </c>
      <c r="E61" s="6" t="str">
        <f>PROPER(TEXT(Table5[[#This Row],[Date]], "MMMM"))</f>
        <v>April</v>
      </c>
      <c r="F61" s="6" t="str">
        <f>TEXT(Table5[[#This Row],[Date]], "YYYY")</f>
        <v>2025</v>
      </c>
      <c r="G61" s="6" t="s">
        <v>16</v>
      </c>
      <c r="H61" s="6" t="s">
        <v>598</v>
      </c>
      <c r="I61" s="16">
        <v>103</v>
      </c>
      <c r="J61" s="16">
        <v>770</v>
      </c>
      <c r="K61" s="16">
        <v>19</v>
      </c>
      <c r="L61" s="16">
        <v>1030</v>
      </c>
      <c r="M61" s="16">
        <v>410</v>
      </c>
      <c r="N61" s="16">
        <v>262</v>
      </c>
      <c r="O61" s="6" t="s">
        <v>27</v>
      </c>
      <c r="P61" s="6" t="s">
        <v>34</v>
      </c>
      <c r="Q61" s="6">
        <f>SUM(Table5[[#This Row],[Likes]],Table5[[#This Row],[Shares]],Table5[[#This Row],[Comments]])</f>
        <v>892</v>
      </c>
      <c r="R61" s="10">
        <f>Table5[[#This Row],[Total_Engagement]]/Table5[[#This Row],[Impressions]]</f>
        <v>0.86601941747572819</v>
      </c>
    </row>
    <row r="62" spans="2:18" ht="15.75" customHeight="1" x14ac:dyDescent="0.25">
      <c r="B62" s="6" t="s">
        <v>149</v>
      </c>
      <c r="C62" s="6" t="s">
        <v>30</v>
      </c>
      <c r="D62" s="6" t="s">
        <v>150</v>
      </c>
      <c r="E62" s="6" t="str">
        <f>PROPER(TEXT(Table5[[#This Row],[Date]], "MMMM"))</f>
        <v>June</v>
      </c>
      <c r="F62" s="6" t="str">
        <f>TEXT(Table5[[#This Row],[Date]], "YYYY")</f>
        <v>2024</v>
      </c>
      <c r="G62" s="6" t="s">
        <v>21</v>
      </c>
      <c r="H62" s="6" t="s">
        <v>602</v>
      </c>
      <c r="I62" s="16">
        <v>2180</v>
      </c>
      <c r="J62" s="16">
        <v>263</v>
      </c>
      <c r="K62" s="16">
        <v>387</v>
      </c>
      <c r="L62" s="16">
        <v>30520</v>
      </c>
      <c r="M62" s="16">
        <v>30059</v>
      </c>
      <c r="N62" s="16">
        <v>174</v>
      </c>
      <c r="O62" s="6" t="s">
        <v>33</v>
      </c>
      <c r="P62" s="6" t="s">
        <v>584</v>
      </c>
      <c r="Q62" s="6">
        <f>SUM(Table5[[#This Row],[Likes]],Table5[[#This Row],[Shares]],Table5[[#This Row],[Comments]])</f>
        <v>2830</v>
      </c>
      <c r="R62" s="10">
        <f>Table5[[#This Row],[Total_Engagement]]/Table5[[#This Row],[Impressions]]</f>
        <v>9.2726081258191345E-2</v>
      </c>
    </row>
    <row r="63" spans="2:18" ht="15.75" customHeight="1" x14ac:dyDescent="0.25">
      <c r="B63" s="6" t="s">
        <v>151</v>
      </c>
      <c r="C63" s="6" t="s">
        <v>30</v>
      </c>
      <c r="D63" s="6" t="s">
        <v>152</v>
      </c>
      <c r="E63" s="6" t="str">
        <f>PROPER(TEXT(Table5[[#This Row],[Date]], "MMMM"))</f>
        <v>January</v>
      </c>
      <c r="F63" s="6" t="str">
        <f>TEXT(Table5[[#This Row],[Date]], "YYYY")</f>
        <v>2025</v>
      </c>
      <c r="G63" s="6" t="s">
        <v>62</v>
      </c>
      <c r="H63" s="6" t="s">
        <v>599</v>
      </c>
      <c r="I63" s="16">
        <v>904</v>
      </c>
      <c r="J63" s="16">
        <v>973</v>
      </c>
      <c r="K63" s="16">
        <v>63</v>
      </c>
      <c r="L63" s="16">
        <v>11752</v>
      </c>
      <c r="M63" s="16">
        <v>11580</v>
      </c>
      <c r="N63" s="16">
        <v>84</v>
      </c>
      <c r="O63" s="6" t="s">
        <v>153</v>
      </c>
      <c r="P63" s="6" t="s">
        <v>28</v>
      </c>
      <c r="Q63" s="6">
        <f>SUM(Table5[[#This Row],[Likes]],Table5[[#This Row],[Shares]],Table5[[#This Row],[Comments]])</f>
        <v>1940</v>
      </c>
      <c r="R63" s="10">
        <f>Table5[[#This Row],[Total_Engagement]]/Table5[[#This Row],[Impressions]]</f>
        <v>0.1650782845473111</v>
      </c>
    </row>
    <row r="64" spans="2:18" ht="15.75" customHeight="1" x14ac:dyDescent="0.25">
      <c r="B64" s="6" t="s">
        <v>154</v>
      </c>
      <c r="C64" s="6" t="s">
        <v>14</v>
      </c>
      <c r="D64" s="6" t="s">
        <v>155</v>
      </c>
      <c r="E64" s="6" t="str">
        <f>PROPER(TEXT(Table5[[#This Row],[Date]], "MMMM"))</f>
        <v>September</v>
      </c>
      <c r="F64" s="6" t="str">
        <f>TEXT(Table5[[#This Row],[Date]], "YYYY")</f>
        <v>2024</v>
      </c>
      <c r="G64" s="6" t="s">
        <v>62</v>
      </c>
      <c r="H64" s="6" t="s">
        <v>604</v>
      </c>
      <c r="I64" s="16">
        <v>4886</v>
      </c>
      <c r="J64" s="16">
        <v>983</v>
      </c>
      <c r="K64" s="16">
        <v>409</v>
      </c>
      <c r="L64" s="16">
        <v>43974</v>
      </c>
      <c r="M64" s="16">
        <v>43239</v>
      </c>
      <c r="N64" s="16">
        <v>65</v>
      </c>
      <c r="O64" s="6" t="s">
        <v>27</v>
      </c>
      <c r="P64" s="6" t="s">
        <v>18</v>
      </c>
      <c r="Q64" s="6">
        <f>SUM(Table5[[#This Row],[Likes]],Table5[[#This Row],[Shares]],Table5[[#This Row],[Comments]])</f>
        <v>6278</v>
      </c>
      <c r="R64" s="10">
        <f>Table5[[#This Row],[Total_Engagement]]/Table5[[#This Row],[Impressions]]</f>
        <v>0.14276618001546368</v>
      </c>
    </row>
    <row r="65" spans="2:18" ht="15.75" customHeight="1" x14ac:dyDescent="0.25">
      <c r="B65" s="6" t="s">
        <v>156</v>
      </c>
      <c r="C65" s="6" t="s">
        <v>14</v>
      </c>
      <c r="D65" s="6" t="s">
        <v>157</v>
      </c>
      <c r="E65" s="6" t="str">
        <f>PROPER(TEXT(Table5[[#This Row],[Date]], "MMMM"))</f>
        <v>November</v>
      </c>
      <c r="F65" s="6" t="str">
        <f>TEXT(Table5[[#This Row],[Date]], "YYYY")</f>
        <v>2024</v>
      </c>
      <c r="G65" s="6" t="s">
        <v>41</v>
      </c>
      <c r="H65" s="6" t="s">
        <v>590</v>
      </c>
      <c r="I65" s="16">
        <v>53</v>
      </c>
      <c r="J65" s="16">
        <v>81</v>
      </c>
      <c r="K65" s="16">
        <v>379</v>
      </c>
      <c r="L65" s="16">
        <v>954</v>
      </c>
      <c r="M65" s="16">
        <v>7</v>
      </c>
      <c r="N65" s="16">
        <v>148</v>
      </c>
      <c r="O65" s="6" t="s">
        <v>27</v>
      </c>
      <c r="P65" s="6" t="s">
        <v>28</v>
      </c>
      <c r="Q65" s="6">
        <f>SUM(Table5[[#This Row],[Likes]],Table5[[#This Row],[Shares]],Table5[[#This Row],[Comments]])</f>
        <v>513</v>
      </c>
      <c r="R65" s="10">
        <f>Table5[[#This Row],[Total_Engagement]]/Table5[[#This Row],[Impressions]]</f>
        <v>0.53773584905660377</v>
      </c>
    </row>
    <row r="66" spans="2:18" ht="15.75" customHeight="1" x14ac:dyDescent="0.25">
      <c r="B66" s="6" t="s">
        <v>158</v>
      </c>
      <c r="C66" s="6" t="s">
        <v>14</v>
      </c>
      <c r="D66" s="6" t="s">
        <v>97</v>
      </c>
      <c r="E66" s="6" t="str">
        <f>PROPER(TEXT(Table5[[#This Row],[Date]], "MMMM"))</f>
        <v>July</v>
      </c>
      <c r="F66" s="6" t="str">
        <f>TEXT(Table5[[#This Row],[Date]], "YYYY")</f>
        <v>2024</v>
      </c>
      <c r="G66" s="6" t="s">
        <v>41</v>
      </c>
      <c r="H66" s="6" t="s">
        <v>590</v>
      </c>
      <c r="I66" s="16">
        <v>4507</v>
      </c>
      <c r="J66" s="16">
        <v>217</v>
      </c>
      <c r="K66" s="16">
        <v>13</v>
      </c>
      <c r="L66" s="16">
        <v>90140</v>
      </c>
      <c r="M66" s="16">
        <v>89591</v>
      </c>
      <c r="N66" s="16">
        <v>125</v>
      </c>
      <c r="O66" s="6" t="s">
        <v>53</v>
      </c>
      <c r="P66" s="6" t="s">
        <v>28</v>
      </c>
      <c r="Q66" s="6">
        <f>SUM(Table5[[#This Row],[Likes]],Table5[[#This Row],[Shares]],Table5[[#This Row],[Comments]])</f>
        <v>4737</v>
      </c>
      <c r="R66" s="10">
        <f>Table5[[#This Row],[Total_Engagement]]/Table5[[#This Row],[Impressions]]</f>
        <v>5.2551586421122697E-2</v>
      </c>
    </row>
    <row r="67" spans="2:18" ht="15.75" customHeight="1" x14ac:dyDescent="0.25">
      <c r="B67" s="6" t="s">
        <v>159</v>
      </c>
      <c r="C67" s="6" t="s">
        <v>39</v>
      </c>
      <c r="D67" s="6" t="s">
        <v>160</v>
      </c>
      <c r="E67" s="6" t="str">
        <f>PROPER(TEXT(Table5[[#This Row],[Date]], "MMMM"))</f>
        <v>August</v>
      </c>
      <c r="F67" s="6" t="str">
        <f>TEXT(Table5[[#This Row],[Date]], "YYYY")</f>
        <v>2024</v>
      </c>
      <c r="G67" s="6" t="s">
        <v>46</v>
      </c>
      <c r="H67" s="6" t="s">
        <v>593</v>
      </c>
      <c r="I67" s="16">
        <v>2878</v>
      </c>
      <c r="J67" s="16">
        <v>248</v>
      </c>
      <c r="K67" s="16">
        <v>416</v>
      </c>
      <c r="L67" s="16">
        <v>43170</v>
      </c>
      <c r="M67" s="16">
        <v>42667</v>
      </c>
      <c r="N67" s="16">
        <v>75</v>
      </c>
      <c r="O67" s="6" t="s">
        <v>53</v>
      </c>
      <c r="P67" s="6" t="s">
        <v>28</v>
      </c>
      <c r="Q67" s="6">
        <f>SUM(Table5[[#This Row],[Likes]],Table5[[#This Row],[Shares]],Table5[[#This Row],[Comments]])</f>
        <v>3542</v>
      </c>
      <c r="R67" s="10">
        <f>Table5[[#This Row],[Total_Engagement]]/Table5[[#This Row],[Impressions]]</f>
        <v>8.2047718322909427E-2</v>
      </c>
    </row>
    <row r="68" spans="2:18" ht="15.75" customHeight="1" x14ac:dyDescent="0.25">
      <c r="B68" s="6" t="s">
        <v>161</v>
      </c>
      <c r="C68" s="6" t="s">
        <v>30</v>
      </c>
      <c r="D68" s="6" t="s">
        <v>162</v>
      </c>
      <c r="E68" s="6" t="str">
        <f>PROPER(TEXT(Table5[[#This Row],[Date]], "MMMM"))</f>
        <v>March</v>
      </c>
      <c r="F68" s="6" t="str">
        <f>TEXT(Table5[[#This Row],[Date]], "YYYY")</f>
        <v>2025</v>
      </c>
      <c r="G68" s="6" t="s">
        <v>32</v>
      </c>
      <c r="H68" s="6" t="s">
        <v>588</v>
      </c>
      <c r="I68" s="16">
        <v>1881</v>
      </c>
      <c r="J68" s="16">
        <v>501</v>
      </c>
      <c r="K68" s="16">
        <v>99</v>
      </c>
      <c r="L68" s="16">
        <v>20691</v>
      </c>
      <c r="M68" s="16">
        <v>19987</v>
      </c>
      <c r="N68" s="16">
        <v>289</v>
      </c>
      <c r="O68" s="6" t="s">
        <v>33</v>
      </c>
      <c r="P68" s="6" t="s">
        <v>584</v>
      </c>
      <c r="Q68" s="6">
        <f>SUM(Table5[[#This Row],[Likes]],Table5[[#This Row],[Shares]],Table5[[#This Row],[Comments]])</f>
        <v>2481</v>
      </c>
      <c r="R68" s="10">
        <f>Table5[[#This Row],[Total_Engagement]]/Table5[[#This Row],[Impressions]]</f>
        <v>0.11990720603160794</v>
      </c>
    </row>
    <row r="69" spans="2:18" ht="15.75" customHeight="1" x14ac:dyDescent="0.25">
      <c r="B69" s="6" t="s">
        <v>163</v>
      </c>
      <c r="C69" s="6" t="s">
        <v>14</v>
      </c>
      <c r="D69" s="6" t="s">
        <v>164</v>
      </c>
      <c r="E69" s="6" t="str">
        <f>PROPER(TEXT(Table5[[#This Row],[Date]], "MMMM"))</f>
        <v>July</v>
      </c>
      <c r="F69" s="6" t="str">
        <f>TEXT(Table5[[#This Row],[Date]], "YYYY")</f>
        <v>2024</v>
      </c>
      <c r="G69" s="6" t="s">
        <v>41</v>
      </c>
      <c r="H69" s="6" t="s">
        <v>590</v>
      </c>
      <c r="I69" s="16">
        <v>432</v>
      </c>
      <c r="J69" s="16">
        <v>171</v>
      </c>
      <c r="K69" s="16">
        <v>280</v>
      </c>
      <c r="L69" s="16">
        <v>3024</v>
      </c>
      <c r="M69" s="16">
        <v>2285</v>
      </c>
      <c r="N69" s="16">
        <v>184</v>
      </c>
      <c r="O69" s="6" t="s">
        <v>33</v>
      </c>
      <c r="P69" s="6" t="s">
        <v>18</v>
      </c>
      <c r="Q69" s="6">
        <f>SUM(Table5[[#This Row],[Likes]],Table5[[#This Row],[Shares]],Table5[[#This Row],[Comments]])</f>
        <v>883</v>
      </c>
      <c r="R69" s="10">
        <f>Table5[[#This Row],[Total_Engagement]]/Table5[[#This Row],[Impressions]]</f>
        <v>0.29199735449735448</v>
      </c>
    </row>
    <row r="70" spans="2:18" ht="15.75" customHeight="1" x14ac:dyDescent="0.25">
      <c r="B70" s="6" t="s">
        <v>165</v>
      </c>
      <c r="C70" s="6" t="s">
        <v>39</v>
      </c>
      <c r="D70" s="6" t="s">
        <v>166</v>
      </c>
      <c r="E70" s="6" t="str">
        <f>PROPER(TEXT(Table5[[#This Row],[Date]], "MMMM"))</f>
        <v>March</v>
      </c>
      <c r="F70" s="6" t="str">
        <f>TEXT(Table5[[#This Row],[Date]], "YYYY")</f>
        <v>2025</v>
      </c>
      <c r="G70" s="6" t="s">
        <v>41</v>
      </c>
      <c r="H70" s="6" t="s">
        <v>589</v>
      </c>
      <c r="I70" s="16">
        <v>4712</v>
      </c>
      <c r="J70" s="16">
        <v>568</v>
      </c>
      <c r="K70" s="16">
        <v>127</v>
      </c>
      <c r="L70" s="16">
        <v>84816</v>
      </c>
      <c r="M70" s="16">
        <v>84691</v>
      </c>
      <c r="N70" s="16">
        <v>100</v>
      </c>
      <c r="O70" s="6" t="s">
        <v>33</v>
      </c>
      <c r="P70" s="6" t="s">
        <v>28</v>
      </c>
      <c r="Q70" s="6">
        <f>SUM(Table5[[#This Row],[Likes]],Table5[[#This Row],[Shares]],Table5[[#This Row],[Comments]])</f>
        <v>5407</v>
      </c>
      <c r="R70" s="10">
        <f>Table5[[#This Row],[Total_Engagement]]/Table5[[#This Row],[Impressions]]</f>
        <v>6.3749764195434822E-2</v>
      </c>
    </row>
    <row r="71" spans="2:18" ht="15.75" customHeight="1" x14ac:dyDescent="0.25">
      <c r="B71" s="6" t="s">
        <v>167</v>
      </c>
      <c r="C71" s="6" t="s">
        <v>30</v>
      </c>
      <c r="D71" s="6" t="s">
        <v>168</v>
      </c>
      <c r="E71" s="6" t="str">
        <f>PROPER(TEXT(Table5[[#This Row],[Date]], "MMMM"))</f>
        <v>December</v>
      </c>
      <c r="F71" s="6" t="str">
        <f>TEXT(Table5[[#This Row],[Date]], "YYYY")</f>
        <v>2024</v>
      </c>
      <c r="G71" s="6" t="s">
        <v>32</v>
      </c>
      <c r="H71" s="6" t="s">
        <v>588</v>
      </c>
      <c r="I71" s="16">
        <v>2610</v>
      </c>
      <c r="J71" s="16">
        <v>126</v>
      </c>
      <c r="K71" s="16">
        <v>288</v>
      </c>
      <c r="L71" s="16">
        <v>15660</v>
      </c>
      <c r="M71" s="16">
        <v>15145</v>
      </c>
      <c r="N71" s="16">
        <v>73</v>
      </c>
      <c r="O71" s="6" t="s">
        <v>33</v>
      </c>
      <c r="P71" s="6" t="s">
        <v>584</v>
      </c>
      <c r="Q71" s="6">
        <f>SUM(Table5[[#This Row],[Likes]],Table5[[#This Row],[Shares]],Table5[[#This Row],[Comments]])</f>
        <v>3024</v>
      </c>
      <c r="R71" s="10">
        <f>Table5[[#This Row],[Total_Engagement]]/Table5[[#This Row],[Impressions]]</f>
        <v>0.19310344827586207</v>
      </c>
    </row>
    <row r="72" spans="2:18" ht="15.75" customHeight="1" x14ac:dyDescent="0.25">
      <c r="B72" s="6" t="s">
        <v>169</v>
      </c>
      <c r="C72" s="6" t="s">
        <v>14</v>
      </c>
      <c r="D72" s="6" t="s">
        <v>115</v>
      </c>
      <c r="E72" s="6" t="str">
        <f>PROPER(TEXT(Table5[[#This Row],[Date]], "MMMM"))</f>
        <v>March</v>
      </c>
      <c r="F72" s="6" t="str">
        <f>TEXT(Table5[[#This Row],[Date]], "YYYY")</f>
        <v>2025</v>
      </c>
      <c r="G72" s="6" t="s">
        <v>21</v>
      </c>
      <c r="H72" s="6" t="s">
        <v>586</v>
      </c>
      <c r="I72" s="16">
        <v>1292</v>
      </c>
      <c r="J72" s="16">
        <v>626</v>
      </c>
      <c r="K72" s="16">
        <v>496</v>
      </c>
      <c r="L72" s="16">
        <v>25840</v>
      </c>
      <c r="M72" s="16">
        <v>24916</v>
      </c>
      <c r="N72" s="16">
        <v>149</v>
      </c>
      <c r="O72" s="6" t="s">
        <v>53</v>
      </c>
      <c r="P72" s="6" t="s">
        <v>28</v>
      </c>
      <c r="Q72" s="6">
        <f>SUM(Table5[[#This Row],[Likes]],Table5[[#This Row],[Shares]],Table5[[#This Row],[Comments]])</f>
        <v>2414</v>
      </c>
      <c r="R72" s="10">
        <f>Table5[[#This Row],[Total_Engagement]]/Table5[[#This Row],[Impressions]]</f>
        <v>9.3421052631578946E-2</v>
      </c>
    </row>
    <row r="73" spans="2:18" ht="15.75" customHeight="1" x14ac:dyDescent="0.25">
      <c r="B73" s="6" t="s">
        <v>170</v>
      </c>
      <c r="C73" s="6" t="s">
        <v>39</v>
      </c>
      <c r="D73" s="6" t="s">
        <v>171</v>
      </c>
      <c r="E73" s="6" t="str">
        <f>PROPER(TEXT(Table5[[#This Row],[Date]], "MMMM"))</f>
        <v>April</v>
      </c>
      <c r="F73" s="6" t="str">
        <f>TEXT(Table5[[#This Row],[Date]], "YYYY")</f>
        <v>2025</v>
      </c>
      <c r="G73" s="6" t="s">
        <v>62</v>
      </c>
      <c r="H73" s="6" t="s">
        <v>597</v>
      </c>
      <c r="I73" s="16">
        <v>199</v>
      </c>
      <c r="J73" s="16">
        <v>772</v>
      </c>
      <c r="K73" s="16">
        <v>400</v>
      </c>
      <c r="L73" s="16">
        <v>3582</v>
      </c>
      <c r="M73" s="16">
        <v>2988</v>
      </c>
      <c r="N73" s="16">
        <v>43</v>
      </c>
      <c r="O73" s="6" t="s">
        <v>27</v>
      </c>
      <c r="P73" s="6" t="s">
        <v>584</v>
      </c>
      <c r="Q73" s="6">
        <f>SUM(Table5[[#This Row],[Likes]],Table5[[#This Row],[Shares]],Table5[[#This Row],[Comments]])</f>
        <v>1371</v>
      </c>
      <c r="R73" s="10">
        <f>Table5[[#This Row],[Total_Engagement]]/Table5[[#This Row],[Impressions]]</f>
        <v>0.38274706867671693</v>
      </c>
    </row>
    <row r="74" spans="2:18" ht="15.75" customHeight="1" x14ac:dyDescent="0.25">
      <c r="B74" s="6" t="s">
        <v>172</v>
      </c>
      <c r="C74" s="6" t="s">
        <v>25</v>
      </c>
      <c r="D74" s="6" t="s">
        <v>173</v>
      </c>
      <c r="E74" s="6" t="str">
        <f>PROPER(TEXT(Table5[[#This Row],[Date]], "MMMM"))</f>
        <v>September</v>
      </c>
      <c r="F74" s="6" t="str">
        <f>TEXT(Table5[[#This Row],[Date]], "YYYY")</f>
        <v>2024</v>
      </c>
      <c r="G74" s="6" t="s">
        <v>41</v>
      </c>
      <c r="H74" s="6" t="s">
        <v>595</v>
      </c>
      <c r="I74" s="16">
        <v>2551</v>
      </c>
      <c r="J74" s="16">
        <v>915</v>
      </c>
      <c r="K74" s="16">
        <v>205</v>
      </c>
      <c r="L74" s="16">
        <v>30612</v>
      </c>
      <c r="M74" s="16">
        <v>30360</v>
      </c>
      <c r="N74" s="16">
        <v>227</v>
      </c>
      <c r="O74" s="6" t="s">
        <v>27</v>
      </c>
      <c r="P74" s="6" t="s">
        <v>23</v>
      </c>
      <c r="Q74" s="6">
        <f>SUM(Table5[[#This Row],[Likes]],Table5[[#This Row],[Shares]],Table5[[#This Row],[Comments]])</f>
        <v>3671</v>
      </c>
      <c r="R74" s="10">
        <f>Table5[[#This Row],[Total_Engagement]]/Table5[[#This Row],[Impressions]]</f>
        <v>0.1199202926956749</v>
      </c>
    </row>
    <row r="75" spans="2:18" ht="15.75" customHeight="1" x14ac:dyDescent="0.25">
      <c r="B75" s="6" t="s">
        <v>174</v>
      </c>
      <c r="C75" s="6" t="s">
        <v>25</v>
      </c>
      <c r="D75" s="6" t="s">
        <v>175</v>
      </c>
      <c r="E75" s="6" t="str">
        <f>PROPER(TEXT(Table5[[#This Row],[Date]], "MMMM"))</f>
        <v>March</v>
      </c>
      <c r="F75" s="6" t="str">
        <f>TEXT(Table5[[#This Row],[Date]], "YYYY")</f>
        <v>2025</v>
      </c>
      <c r="G75" s="6" t="s">
        <v>16</v>
      </c>
      <c r="H75" s="6" t="s">
        <v>587</v>
      </c>
      <c r="I75" s="16">
        <v>296</v>
      </c>
      <c r="J75" s="16">
        <v>60</v>
      </c>
      <c r="K75" s="16">
        <v>141</v>
      </c>
      <c r="L75" s="16">
        <v>5624</v>
      </c>
      <c r="M75" s="16">
        <v>5239</v>
      </c>
      <c r="N75" s="16">
        <v>88</v>
      </c>
      <c r="O75" s="6" t="s">
        <v>33</v>
      </c>
      <c r="P75" s="6" t="s">
        <v>23</v>
      </c>
      <c r="Q75" s="6">
        <f>SUM(Table5[[#This Row],[Likes]],Table5[[#This Row],[Shares]],Table5[[#This Row],[Comments]])</f>
        <v>497</v>
      </c>
      <c r="R75" s="10">
        <f>Table5[[#This Row],[Total_Engagement]]/Table5[[#This Row],[Impressions]]</f>
        <v>8.837126600284495E-2</v>
      </c>
    </row>
    <row r="76" spans="2:18" ht="15.75" customHeight="1" x14ac:dyDescent="0.25">
      <c r="B76" s="6" t="s">
        <v>176</v>
      </c>
      <c r="C76" s="6" t="s">
        <v>39</v>
      </c>
      <c r="D76" s="6" t="s">
        <v>177</v>
      </c>
      <c r="E76" s="6" t="str">
        <f>PROPER(TEXT(Table5[[#This Row],[Date]], "MMMM"))</f>
        <v>October</v>
      </c>
      <c r="F76" s="6" t="str">
        <f>TEXT(Table5[[#This Row],[Date]], "YYYY")</f>
        <v>2024</v>
      </c>
      <c r="G76" s="6" t="s">
        <v>32</v>
      </c>
      <c r="H76" s="6" t="s">
        <v>596</v>
      </c>
      <c r="I76" s="16">
        <v>4126</v>
      </c>
      <c r="J76" s="16">
        <v>426</v>
      </c>
      <c r="K76" s="16">
        <v>486</v>
      </c>
      <c r="L76" s="16">
        <v>78394</v>
      </c>
      <c r="M76" s="16">
        <v>77798</v>
      </c>
      <c r="N76" s="16">
        <v>88</v>
      </c>
      <c r="O76" s="6" t="s">
        <v>53</v>
      </c>
      <c r="P76" s="6" t="s">
        <v>34</v>
      </c>
      <c r="Q76" s="6">
        <f>SUM(Table5[[#This Row],[Likes]],Table5[[#This Row],[Shares]],Table5[[#This Row],[Comments]])</f>
        <v>5038</v>
      </c>
      <c r="R76" s="10">
        <f>Table5[[#This Row],[Total_Engagement]]/Table5[[#This Row],[Impressions]]</f>
        <v>6.4265122330790625E-2</v>
      </c>
    </row>
    <row r="77" spans="2:18" ht="15.75" customHeight="1" x14ac:dyDescent="0.25">
      <c r="B77" s="6" t="s">
        <v>178</v>
      </c>
      <c r="C77" s="6" t="s">
        <v>25</v>
      </c>
      <c r="D77" s="6" t="s">
        <v>179</v>
      </c>
      <c r="E77" s="6" t="str">
        <f>PROPER(TEXT(Table5[[#This Row],[Date]], "MMMM"))</f>
        <v>October</v>
      </c>
      <c r="F77" s="6" t="str">
        <f>TEXT(Table5[[#This Row],[Date]], "YYYY")</f>
        <v>2024</v>
      </c>
      <c r="G77" s="6" t="s">
        <v>16</v>
      </c>
      <c r="H77" s="6" t="s">
        <v>587</v>
      </c>
      <c r="I77" s="16">
        <v>1855</v>
      </c>
      <c r="J77" s="16">
        <v>200</v>
      </c>
      <c r="K77" s="16">
        <v>174</v>
      </c>
      <c r="L77" s="16">
        <v>16695</v>
      </c>
      <c r="M77" s="16">
        <v>16330</v>
      </c>
      <c r="N77" s="16">
        <v>123</v>
      </c>
      <c r="O77" s="6" t="s">
        <v>27</v>
      </c>
      <c r="P77" s="6" t="s">
        <v>28</v>
      </c>
      <c r="Q77" s="6">
        <f>SUM(Table5[[#This Row],[Likes]],Table5[[#This Row],[Shares]],Table5[[#This Row],[Comments]])</f>
        <v>2229</v>
      </c>
      <c r="R77" s="10">
        <f>Table5[[#This Row],[Total_Engagement]]/Table5[[#This Row],[Impressions]]</f>
        <v>0.13351302785265048</v>
      </c>
    </row>
    <row r="78" spans="2:18" ht="15.75" customHeight="1" x14ac:dyDescent="0.25">
      <c r="B78" s="6" t="s">
        <v>180</v>
      </c>
      <c r="C78" s="6" t="s">
        <v>30</v>
      </c>
      <c r="D78" s="6" t="s">
        <v>181</v>
      </c>
      <c r="E78" s="6" t="str">
        <f>PROPER(TEXT(Table5[[#This Row],[Date]], "MMMM"))</f>
        <v>August</v>
      </c>
      <c r="F78" s="6" t="str">
        <f>TEXT(Table5[[#This Row],[Date]], "YYYY")</f>
        <v>2024</v>
      </c>
      <c r="G78" s="6" t="s">
        <v>16</v>
      </c>
      <c r="H78" s="6" t="s">
        <v>598</v>
      </c>
      <c r="I78" s="16">
        <v>1674</v>
      </c>
      <c r="J78" s="16">
        <v>929</v>
      </c>
      <c r="K78" s="16">
        <v>37</v>
      </c>
      <c r="L78" s="16">
        <v>21762</v>
      </c>
      <c r="M78" s="16">
        <v>20998</v>
      </c>
      <c r="N78" s="16">
        <v>255</v>
      </c>
      <c r="O78" s="6" t="s">
        <v>27</v>
      </c>
      <c r="P78" s="6" t="s">
        <v>34</v>
      </c>
      <c r="Q78" s="6">
        <f>SUM(Table5[[#This Row],[Likes]],Table5[[#This Row],[Shares]],Table5[[#This Row],[Comments]])</f>
        <v>2640</v>
      </c>
      <c r="R78" s="10">
        <f>Table5[[#This Row],[Total_Engagement]]/Table5[[#This Row],[Impressions]]</f>
        <v>0.12131237937689551</v>
      </c>
    </row>
    <row r="79" spans="2:18" ht="15.75" customHeight="1" x14ac:dyDescent="0.25">
      <c r="B79" s="6" t="s">
        <v>182</v>
      </c>
      <c r="C79" s="6" t="s">
        <v>14</v>
      </c>
      <c r="D79" s="6" t="s">
        <v>183</v>
      </c>
      <c r="E79" s="6" t="str">
        <f>PROPER(TEXT(Table5[[#This Row],[Date]], "MMMM"))</f>
        <v>November</v>
      </c>
      <c r="F79" s="6" t="str">
        <f>TEXT(Table5[[#This Row],[Date]], "YYYY")</f>
        <v>2024</v>
      </c>
      <c r="G79" s="6" t="s">
        <v>32</v>
      </c>
      <c r="H79" s="6" t="s">
        <v>605</v>
      </c>
      <c r="I79" s="16">
        <v>1121</v>
      </c>
      <c r="J79" s="16">
        <v>135</v>
      </c>
      <c r="K79" s="16">
        <v>18</v>
      </c>
      <c r="L79" s="16">
        <v>15694</v>
      </c>
      <c r="M79" s="16">
        <v>14957</v>
      </c>
      <c r="N79" s="16">
        <v>99</v>
      </c>
      <c r="O79" s="6" t="s">
        <v>27</v>
      </c>
      <c r="P79" s="6" t="s">
        <v>34</v>
      </c>
      <c r="Q79" s="6">
        <f>SUM(Table5[[#This Row],[Likes]],Table5[[#This Row],[Shares]],Table5[[#This Row],[Comments]])</f>
        <v>1274</v>
      </c>
      <c r="R79" s="10">
        <f>Table5[[#This Row],[Total_Engagement]]/Table5[[#This Row],[Impressions]]</f>
        <v>8.1177520071364848E-2</v>
      </c>
    </row>
    <row r="80" spans="2:18" ht="15.75" customHeight="1" x14ac:dyDescent="0.25">
      <c r="B80" s="6" t="s">
        <v>184</v>
      </c>
      <c r="C80" s="6" t="s">
        <v>39</v>
      </c>
      <c r="D80" s="6" t="s">
        <v>89</v>
      </c>
      <c r="E80" s="6" t="str">
        <f>PROPER(TEXT(Table5[[#This Row],[Date]], "MMMM"))</f>
        <v>March</v>
      </c>
      <c r="F80" s="6" t="str">
        <f>TEXT(Table5[[#This Row],[Date]], "YYYY")</f>
        <v>2025</v>
      </c>
      <c r="G80" s="6" t="s">
        <v>32</v>
      </c>
      <c r="H80" s="6" t="s">
        <v>596</v>
      </c>
      <c r="I80" s="16">
        <v>1249</v>
      </c>
      <c r="J80" s="16">
        <v>116</v>
      </c>
      <c r="K80" s="16">
        <v>420</v>
      </c>
      <c r="L80" s="16">
        <v>8743</v>
      </c>
      <c r="M80" s="16">
        <v>8538</v>
      </c>
      <c r="N80" s="16">
        <v>63</v>
      </c>
      <c r="O80" s="6" t="s">
        <v>27</v>
      </c>
      <c r="P80" s="6" t="s">
        <v>584</v>
      </c>
      <c r="Q80" s="6">
        <f>SUM(Table5[[#This Row],[Likes]],Table5[[#This Row],[Shares]],Table5[[#This Row],[Comments]])</f>
        <v>1785</v>
      </c>
      <c r="R80" s="10">
        <f>Table5[[#This Row],[Total_Engagement]]/Table5[[#This Row],[Impressions]]</f>
        <v>0.20416333066453163</v>
      </c>
    </row>
    <row r="81" spans="2:18" ht="15.75" customHeight="1" x14ac:dyDescent="0.25">
      <c r="B81" s="6" t="s">
        <v>185</v>
      </c>
      <c r="C81" s="6" t="s">
        <v>14</v>
      </c>
      <c r="D81" s="6" t="s">
        <v>142</v>
      </c>
      <c r="E81" s="6" t="str">
        <f>PROPER(TEXT(Table5[[#This Row],[Date]], "MMMM"))</f>
        <v>June</v>
      </c>
      <c r="F81" s="6" t="str">
        <f>TEXT(Table5[[#This Row],[Date]], "YYYY")</f>
        <v>2024</v>
      </c>
      <c r="G81" s="6" t="s">
        <v>46</v>
      </c>
      <c r="H81" s="6" t="s">
        <v>603</v>
      </c>
      <c r="I81" s="16">
        <v>954</v>
      </c>
      <c r="J81" s="16">
        <v>324</v>
      </c>
      <c r="K81" s="16">
        <v>288</v>
      </c>
      <c r="L81" s="16">
        <v>19080</v>
      </c>
      <c r="M81" s="16">
        <v>18859</v>
      </c>
      <c r="N81" s="16">
        <v>21</v>
      </c>
      <c r="O81" s="6" t="s">
        <v>53</v>
      </c>
      <c r="P81" s="6" t="s">
        <v>34</v>
      </c>
      <c r="Q81" s="6">
        <f>SUM(Table5[[#This Row],[Likes]],Table5[[#This Row],[Shares]],Table5[[#This Row],[Comments]])</f>
        <v>1566</v>
      </c>
      <c r="R81" s="10">
        <f>Table5[[#This Row],[Total_Engagement]]/Table5[[#This Row],[Impressions]]</f>
        <v>8.2075471698113203E-2</v>
      </c>
    </row>
    <row r="82" spans="2:18" ht="15.75" customHeight="1" x14ac:dyDescent="0.25">
      <c r="B82" s="6" t="s">
        <v>186</v>
      </c>
      <c r="C82" s="6" t="s">
        <v>30</v>
      </c>
      <c r="D82" s="6" t="s">
        <v>187</v>
      </c>
      <c r="E82" s="6" t="str">
        <f>PROPER(TEXT(Table5[[#This Row],[Date]], "MMMM"))</f>
        <v>October</v>
      </c>
      <c r="F82" s="6" t="str">
        <f>TEXT(Table5[[#This Row],[Date]], "YYYY")</f>
        <v>2024</v>
      </c>
      <c r="G82" s="6" t="s">
        <v>41</v>
      </c>
      <c r="H82" s="6" t="s">
        <v>600</v>
      </c>
      <c r="I82" s="16">
        <v>3068</v>
      </c>
      <c r="J82" s="16">
        <v>137</v>
      </c>
      <c r="K82" s="16">
        <v>329</v>
      </c>
      <c r="L82" s="16">
        <v>39884</v>
      </c>
      <c r="M82" s="16">
        <v>39404</v>
      </c>
      <c r="N82" s="16">
        <v>266</v>
      </c>
      <c r="O82" s="6" t="s">
        <v>33</v>
      </c>
      <c r="P82" s="6" t="s">
        <v>23</v>
      </c>
      <c r="Q82" s="6">
        <f>SUM(Table5[[#This Row],[Likes]],Table5[[#This Row],[Shares]],Table5[[#This Row],[Comments]])</f>
        <v>3534</v>
      </c>
      <c r="R82" s="10">
        <f>Table5[[#This Row],[Total_Engagement]]/Table5[[#This Row],[Impressions]]</f>
        <v>8.860696018453515E-2</v>
      </c>
    </row>
    <row r="83" spans="2:18" ht="15.75" customHeight="1" x14ac:dyDescent="0.25">
      <c r="B83" s="6" t="s">
        <v>188</v>
      </c>
      <c r="C83" s="6" t="s">
        <v>30</v>
      </c>
      <c r="D83" s="6" t="s">
        <v>134</v>
      </c>
      <c r="E83" s="6" t="str">
        <f>PROPER(TEXT(Table5[[#This Row],[Date]], "MMMM"))</f>
        <v>June</v>
      </c>
      <c r="F83" s="6" t="str">
        <f>TEXT(Table5[[#This Row],[Date]], "YYYY")</f>
        <v>2024</v>
      </c>
      <c r="G83" s="6" t="s">
        <v>32</v>
      </c>
      <c r="H83" s="6" t="s">
        <v>588</v>
      </c>
      <c r="I83" s="16">
        <v>2103</v>
      </c>
      <c r="J83" s="16">
        <v>892</v>
      </c>
      <c r="K83" s="16">
        <v>103</v>
      </c>
      <c r="L83" s="16">
        <v>39957</v>
      </c>
      <c r="M83" s="16">
        <v>39466</v>
      </c>
      <c r="N83" s="16">
        <v>28</v>
      </c>
      <c r="O83" s="6" t="s">
        <v>53</v>
      </c>
      <c r="P83" s="6" t="s">
        <v>584</v>
      </c>
      <c r="Q83" s="6">
        <f>SUM(Table5[[#This Row],[Likes]],Table5[[#This Row],[Shares]],Table5[[#This Row],[Comments]])</f>
        <v>3098</v>
      </c>
      <c r="R83" s="10">
        <f>Table5[[#This Row],[Total_Engagement]]/Table5[[#This Row],[Impressions]]</f>
        <v>7.7533348349475686E-2</v>
      </c>
    </row>
    <row r="84" spans="2:18" ht="15.75" customHeight="1" x14ac:dyDescent="0.25">
      <c r="B84" s="6" t="s">
        <v>189</v>
      </c>
      <c r="C84" s="6" t="s">
        <v>30</v>
      </c>
      <c r="D84" s="6" t="s">
        <v>190</v>
      </c>
      <c r="E84" s="6" t="str">
        <f>PROPER(TEXT(Table5[[#This Row],[Date]], "MMMM"))</f>
        <v>October</v>
      </c>
      <c r="F84" s="6" t="str">
        <f>TEXT(Table5[[#This Row],[Date]], "YYYY")</f>
        <v>2024</v>
      </c>
      <c r="G84" s="6" t="s">
        <v>32</v>
      </c>
      <c r="H84" s="6" t="s">
        <v>588</v>
      </c>
      <c r="I84" s="16">
        <v>1816</v>
      </c>
      <c r="J84" s="16">
        <v>29</v>
      </c>
      <c r="K84" s="16">
        <v>41</v>
      </c>
      <c r="L84" s="16">
        <v>19976</v>
      </c>
      <c r="M84" s="16">
        <v>19262</v>
      </c>
      <c r="N84" s="16">
        <v>283</v>
      </c>
      <c r="O84" s="6" t="s">
        <v>27</v>
      </c>
      <c r="P84" s="6" t="s">
        <v>28</v>
      </c>
      <c r="Q84" s="6">
        <f>SUM(Table5[[#This Row],[Likes]],Table5[[#This Row],[Shares]],Table5[[#This Row],[Comments]])</f>
        <v>1886</v>
      </c>
      <c r="R84" s="10">
        <f>Table5[[#This Row],[Total_Engagement]]/Table5[[#This Row],[Impressions]]</f>
        <v>9.4413295955146179E-2</v>
      </c>
    </row>
    <row r="85" spans="2:18" ht="15.75" customHeight="1" x14ac:dyDescent="0.25">
      <c r="B85" s="6" t="s">
        <v>191</v>
      </c>
      <c r="C85" s="6" t="s">
        <v>30</v>
      </c>
      <c r="D85" s="6" t="s">
        <v>192</v>
      </c>
      <c r="E85" s="6" t="str">
        <f>PROPER(TEXT(Table5[[#This Row],[Date]], "MMMM"))</f>
        <v>July</v>
      </c>
      <c r="F85" s="6" t="str">
        <f>TEXT(Table5[[#This Row],[Date]], "YYYY")</f>
        <v>2024</v>
      </c>
      <c r="G85" s="6" t="s">
        <v>46</v>
      </c>
      <c r="H85" s="6" t="s">
        <v>607</v>
      </c>
      <c r="I85" s="16">
        <v>725</v>
      </c>
      <c r="J85" s="16">
        <v>88</v>
      </c>
      <c r="K85" s="16">
        <v>428</v>
      </c>
      <c r="L85" s="16">
        <v>14500</v>
      </c>
      <c r="M85" s="16">
        <v>13637</v>
      </c>
      <c r="N85" s="16">
        <v>200</v>
      </c>
      <c r="O85" s="6" t="s">
        <v>193</v>
      </c>
      <c r="P85" s="6" t="s">
        <v>28</v>
      </c>
      <c r="Q85" s="6">
        <f>SUM(Table5[[#This Row],[Likes]],Table5[[#This Row],[Shares]],Table5[[#This Row],[Comments]])</f>
        <v>1241</v>
      </c>
      <c r="R85" s="10">
        <f>Table5[[#This Row],[Total_Engagement]]/Table5[[#This Row],[Impressions]]</f>
        <v>8.558620689655172E-2</v>
      </c>
    </row>
    <row r="86" spans="2:18" ht="15.75" customHeight="1" x14ac:dyDescent="0.25">
      <c r="B86" s="6" t="s">
        <v>194</v>
      </c>
      <c r="C86" s="6" t="s">
        <v>25</v>
      </c>
      <c r="D86" s="6" t="s">
        <v>195</v>
      </c>
      <c r="E86" s="6" t="str">
        <f>PROPER(TEXT(Table5[[#This Row],[Date]], "MMMM"))</f>
        <v>October</v>
      </c>
      <c r="F86" s="6" t="str">
        <f>TEXT(Table5[[#This Row],[Date]], "YYYY")</f>
        <v>2024</v>
      </c>
      <c r="G86" s="6" t="s">
        <v>62</v>
      </c>
      <c r="H86" s="6" t="s">
        <v>608</v>
      </c>
      <c r="I86" s="16">
        <v>1094</v>
      </c>
      <c r="J86" s="16">
        <v>472</v>
      </c>
      <c r="K86" s="16">
        <v>21</v>
      </c>
      <c r="L86" s="16">
        <v>9846</v>
      </c>
      <c r="M86" s="16">
        <v>9609</v>
      </c>
      <c r="N86" s="16">
        <v>112</v>
      </c>
      <c r="O86" s="6" t="s">
        <v>33</v>
      </c>
      <c r="P86" s="6" t="s">
        <v>584</v>
      </c>
      <c r="Q86" s="6">
        <f>SUM(Table5[[#This Row],[Likes]],Table5[[#This Row],[Shares]],Table5[[#This Row],[Comments]])</f>
        <v>1587</v>
      </c>
      <c r="R86" s="10">
        <f>Table5[[#This Row],[Total_Engagement]]/Table5[[#This Row],[Impressions]]</f>
        <v>0.16118220597196831</v>
      </c>
    </row>
    <row r="87" spans="2:18" ht="15.75" customHeight="1" x14ac:dyDescent="0.25">
      <c r="B87" s="6" t="s">
        <v>196</v>
      </c>
      <c r="C87" s="6" t="s">
        <v>39</v>
      </c>
      <c r="D87" s="6" t="s">
        <v>197</v>
      </c>
      <c r="E87" s="6" t="str">
        <f>PROPER(TEXT(Table5[[#This Row],[Date]], "MMMM"))</f>
        <v>December</v>
      </c>
      <c r="F87" s="6" t="str">
        <f>TEXT(Table5[[#This Row],[Date]], "YYYY")</f>
        <v>2024</v>
      </c>
      <c r="G87" s="6" t="s">
        <v>46</v>
      </c>
      <c r="H87" s="6" t="s">
        <v>593</v>
      </c>
      <c r="I87" s="16">
        <v>1841</v>
      </c>
      <c r="J87" s="16">
        <v>851</v>
      </c>
      <c r="K87" s="16">
        <v>342</v>
      </c>
      <c r="L87" s="16">
        <v>34979</v>
      </c>
      <c r="M87" s="16">
        <v>34154</v>
      </c>
      <c r="N87" s="16">
        <v>255</v>
      </c>
      <c r="O87" s="6" t="s">
        <v>53</v>
      </c>
      <c r="P87" s="6" t="s">
        <v>34</v>
      </c>
      <c r="Q87" s="6">
        <f>SUM(Table5[[#This Row],[Likes]],Table5[[#This Row],[Shares]],Table5[[#This Row],[Comments]])</f>
        <v>3034</v>
      </c>
      <c r="R87" s="10">
        <f>Table5[[#This Row],[Total_Engagement]]/Table5[[#This Row],[Impressions]]</f>
        <v>8.6737756939878216E-2</v>
      </c>
    </row>
    <row r="88" spans="2:18" ht="15.75" customHeight="1" x14ac:dyDescent="0.25">
      <c r="B88" s="6" t="s">
        <v>198</v>
      </c>
      <c r="C88" s="6" t="s">
        <v>30</v>
      </c>
      <c r="D88" s="6" t="s">
        <v>105</v>
      </c>
      <c r="E88" s="6" t="str">
        <f>PROPER(TEXT(Table5[[#This Row],[Date]], "MMMM"))</f>
        <v>April</v>
      </c>
      <c r="F88" s="6" t="str">
        <f>TEXT(Table5[[#This Row],[Date]], "YYYY")</f>
        <v>2025</v>
      </c>
      <c r="G88" s="6" t="s">
        <v>46</v>
      </c>
      <c r="H88" s="6" t="s">
        <v>607</v>
      </c>
      <c r="I88" s="16">
        <v>4177</v>
      </c>
      <c r="J88" s="16">
        <v>569</v>
      </c>
      <c r="K88" s="16">
        <v>55</v>
      </c>
      <c r="L88" s="16">
        <v>25062</v>
      </c>
      <c r="M88" s="16">
        <v>24847</v>
      </c>
      <c r="N88" s="16">
        <v>230</v>
      </c>
      <c r="O88" s="6" t="s">
        <v>53</v>
      </c>
      <c r="P88" s="6" t="s">
        <v>18</v>
      </c>
      <c r="Q88" s="6">
        <f>SUM(Table5[[#This Row],[Likes]],Table5[[#This Row],[Shares]],Table5[[#This Row],[Comments]])</f>
        <v>4801</v>
      </c>
      <c r="R88" s="10">
        <f>Table5[[#This Row],[Total_Engagement]]/Table5[[#This Row],[Impressions]]</f>
        <v>0.19156491900087783</v>
      </c>
    </row>
    <row r="89" spans="2:18" ht="15.75" customHeight="1" x14ac:dyDescent="0.25">
      <c r="B89" s="6" t="s">
        <v>199</v>
      </c>
      <c r="C89" s="6" t="s">
        <v>25</v>
      </c>
      <c r="D89" s="6" t="s">
        <v>200</v>
      </c>
      <c r="E89" s="6" t="str">
        <f>PROPER(TEXT(Table5[[#This Row],[Date]], "MMMM"))</f>
        <v>January</v>
      </c>
      <c r="F89" s="6" t="str">
        <f>TEXT(Table5[[#This Row],[Date]], "YYYY")</f>
        <v>2025</v>
      </c>
      <c r="G89" s="6" t="s">
        <v>21</v>
      </c>
      <c r="H89" s="6" t="s">
        <v>601</v>
      </c>
      <c r="I89" s="16">
        <v>3428</v>
      </c>
      <c r="J89" s="16">
        <v>305</v>
      </c>
      <c r="K89" s="16">
        <v>85</v>
      </c>
      <c r="L89" s="16">
        <v>58276</v>
      </c>
      <c r="M89" s="16">
        <v>58052</v>
      </c>
      <c r="N89" s="16">
        <v>242</v>
      </c>
      <c r="O89" s="6" t="s">
        <v>138</v>
      </c>
      <c r="P89" s="6" t="s">
        <v>34</v>
      </c>
      <c r="Q89" s="6">
        <f>SUM(Table5[[#This Row],[Likes]],Table5[[#This Row],[Shares]],Table5[[#This Row],[Comments]])</f>
        <v>3818</v>
      </c>
      <c r="R89" s="10">
        <f>Table5[[#This Row],[Total_Engagement]]/Table5[[#This Row],[Impressions]]</f>
        <v>6.5515821264328367E-2</v>
      </c>
    </row>
    <row r="90" spans="2:18" ht="15.75" customHeight="1" x14ac:dyDescent="0.25">
      <c r="B90" s="6" t="s">
        <v>201</v>
      </c>
      <c r="C90" s="6" t="s">
        <v>14</v>
      </c>
      <c r="D90" s="6" t="s">
        <v>202</v>
      </c>
      <c r="E90" s="6" t="str">
        <f>PROPER(TEXT(Table5[[#This Row],[Date]], "MMMM"))</f>
        <v>June</v>
      </c>
      <c r="F90" s="6" t="str">
        <f>TEXT(Table5[[#This Row],[Date]], "YYYY")</f>
        <v>2024</v>
      </c>
      <c r="G90" s="6" t="s">
        <v>62</v>
      </c>
      <c r="H90" s="6" t="s">
        <v>604</v>
      </c>
      <c r="I90" s="16">
        <v>1436</v>
      </c>
      <c r="J90" s="16">
        <v>765</v>
      </c>
      <c r="K90" s="16">
        <v>496</v>
      </c>
      <c r="L90" s="16">
        <v>12924</v>
      </c>
      <c r="M90" s="16">
        <v>12701</v>
      </c>
      <c r="N90" s="16">
        <v>197</v>
      </c>
      <c r="O90" s="6" t="s">
        <v>53</v>
      </c>
      <c r="P90" s="6" t="s">
        <v>28</v>
      </c>
      <c r="Q90" s="6">
        <f>SUM(Table5[[#This Row],[Likes]],Table5[[#This Row],[Shares]],Table5[[#This Row],[Comments]])</f>
        <v>2697</v>
      </c>
      <c r="R90" s="10">
        <f>Table5[[#This Row],[Total_Engagement]]/Table5[[#This Row],[Impressions]]</f>
        <v>0.20868152274837512</v>
      </c>
    </row>
    <row r="91" spans="2:18" ht="15.75" customHeight="1" x14ac:dyDescent="0.25">
      <c r="B91" s="6" t="s">
        <v>203</v>
      </c>
      <c r="C91" s="6" t="s">
        <v>39</v>
      </c>
      <c r="D91" s="6" t="s">
        <v>204</v>
      </c>
      <c r="E91" s="6" t="str">
        <f>PROPER(TEXT(Table5[[#This Row],[Date]], "MMMM"))</f>
        <v>July</v>
      </c>
      <c r="F91" s="6" t="str">
        <f>TEXT(Table5[[#This Row],[Date]], "YYYY")</f>
        <v>2024</v>
      </c>
      <c r="G91" s="6" t="s">
        <v>32</v>
      </c>
      <c r="H91" s="6" t="s">
        <v>596</v>
      </c>
      <c r="I91" s="16">
        <v>302</v>
      </c>
      <c r="J91" s="16">
        <v>47</v>
      </c>
      <c r="K91" s="16">
        <v>430</v>
      </c>
      <c r="L91" s="16">
        <v>5738</v>
      </c>
      <c r="M91" s="16">
        <v>4890</v>
      </c>
      <c r="N91" s="16">
        <v>25</v>
      </c>
      <c r="O91" s="6" t="s">
        <v>27</v>
      </c>
      <c r="P91" s="6" t="s">
        <v>34</v>
      </c>
      <c r="Q91" s="6">
        <f>SUM(Table5[[#This Row],[Likes]],Table5[[#This Row],[Shares]],Table5[[#This Row],[Comments]])</f>
        <v>779</v>
      </c>
      <c r="R91" s="10">
        <f>Table5[[#This Row],[Total_Engagement]]/Table5[[#This Row],[Impressions]]</f>
        <v>0.13576158940397351</v>
      </c>
    </row>
    <row r="92" spans="2:18" ht="15.75" customHeight="1" x14ac:dyDescent="0.25">
      <c r="B92" s="6" t="s">
        <v>205</v>
      </c>
      <c r="C92" s="6" t="s">
        <v>14</v>
      </c>
      <c r="D92" s="6" t="s">
        <v>206</v>
      </c>
      <c r="E92" s="6" t="str">
        <f>PROPER(TEXT(Table5[[#This Row],[Date]], "MMMM"))</f>
        <v>January</v>
      </c>
      <c r="F92" s="6" t="str">
        <f>TEXT(Table5[[#This Row],[Date]], "YYYY")</f>
        <v>2025</v>
      </c>
      <c r="G92" s="6" t="s">
        <v>46</v>
      </c>
      <c r="H92" s="6" t="s">
        <v>603</v>
      </c>
      <c r="I92" s="16">
        <v>2214</v>
      </c>
      <c r="J92" s="16">
        <v>249</v>
      </c>
      <c r="K92" s="16">
        <v>152</v>
      </c>
      <c r="L92" s="16">
        <v>15498</v>
      </c>
      <c r="M92" s="16">
        <v>14800</v>
      </c>
      <c r="N92" s="16">
        <v>180</v>
      </c>
      <c r="O92" s="6" t="s">
        <v>33</v>
      </c>
      <c r="P92" s="6" t="s">
        <v>584</v>
      </c>
      <c r="Q92" s="6">
        <f>SUM(Table5[[#This Row],[Likes]],Table5[[#This Row],[Shares]],Table5[[#This Row],[Comments]])</f>
        <v>2615</v>
      </c>
      <c r="R92" s="10">
        <f>Table5[[#This Row],[Total_Engagement]]/Table5[[#This Row],[Impressions]]</f>
        <v>0.16873144921925409</v>
      </c>
    </row>
    <row r="93" spans="2:18" ht="15.75" customHeight="1" x14ac:dyDescent="0.25">
      <c r="B93" s="6" t="s">
        <v>207</v>
      </c>
      <c r="C93" s="6" t="s">
        <v>30</v>
      </c>
      <c r="D93" s="6" t="s">
        <v>208</v>
      </c>
      <c r="E93" s="6" t="str">
        <f>PROPER(TEXT(Table5[[#This Row],[Date]], "MMMM"))</f>
        <v>June</v>
      </c>
      <c r="F93" s="6" t="str">
        <f>TEXT(Table5[[#This Row],[Date]], "YYYY")</f>
        <v>2024</v>
      </c>
      <c r="G93" s="6" t="s">
        <v>46</v>
      </c>
      <c r="H93" s="6" t="s">
        <v>607</v>
      </c>
      <c r="I93" s="16">
        <v>3861</v>
      </c>
      <c r="J93" s="16">
        <v>960</v>
      </c>
      <c r="K93" s="16">
        <v>101</v>
      </c>
      <c r="L93" s="16">
        <v>69498</v>
      </c>
      <c r="M93" s="16">
        <v>68817</v>
      </c>
      <c r="N93" s="16">
        <v>297</v>
      </c>
      <c r="O93" s="6" t="s">
        <v>27</v>
      </c>
      <c r="P93" s="6" t="s">
        <v>34</v>
      </c>
      <c r="Q93" s="6">
        <f>SUM(Table5[[#This Row],[Likes]],Table5[[#This Row],[Shares]],Table5[[#This Row],[Comments]])</f>
        <v>4922</v>
      </c>
      <c r="R93" s="10">
        <f>Table5[[#This Row],[Total_Engagement]]/Table5[[#This Row],[Impressions]]</f>
        <v>7.0822181933293038E-2</v>
      </c>
    </row>
    <row r="94" spans="2:18" ht="15.75" customHeight="1" x14ac:dyDescent="0.25">
      <c r="B94" s="6" t="s">
        <v>209</v>
      </c>
      <c r="C94" s="6" t="s">
        <v>39</v>
      </c>
      <c r="D94" s="6" t="s">
        <v>210</v>
      </c>
      <c r="E94" s="6" t="str">
        <f>PROPER(TEXT(Table5[[#This Row],[Date]], "MMMM"))</f>
        <v>March</v>
      </c>
      <c r="F94" s="6" t="str">
        <f>TEXT(Table5[[#This Row],[Date]], "YYYY")</f>
        <v>2025</v>
      </c>
      <c r="G94" s="6" t="s">
        <v>46</v>
      </c>
      <c r="H94" s="6" t="s">
        <v>593</v>
      </c>
      <c r="I94" s="16">
        <v>1263</v>
      </c>
      <c r="J94" s="16">
        <v>397</v>
      </c>
      <c r="K94" s="16">
        <v>357</v>
      </c>
      <c r="L94" s="16">
        <v>25260</v>
      </c>
      <c r="M94" s="16">
        <v>24615</v>
      </c>
      <c r="N94" s="16">
        <v>137</v>
      </c>
      <c r="O94" s="6" t="s">
        <v>33</v>
      </c>
      <c r="P94" s="6" t="s">
        <v>34</v>
      </c>
      <c r="Q94" s="6">
        <f>SUM(Table5[[#This Row],[Likes]],Table5[[#This Row],[Shares]],Table5[[#This Row],[Comments]])</f>
        <v>2017</v>
      </c>
      <c r="R94" s="10">
        <f>Table5[[#This Row],[Total_Engagement]]/Table5[[#This Row],[Impressions]]</f>
        <v>7.984956452889945E-2</v>
      </c>
    </row>
    <row r="95" spans="2:18" ht="15.75" customHeight="1" x14ac:dyDescent="0.25">
      <c r="B95" s="6" t="s">
        <v>211</v>
      </c>
      <c r="C95" s="6" t="s">
        <v>14</v>
      </c>
      <c r="D95" s="6" t="s">
        <v>146</v>
      </c>
      <c r="E95" s="6" t="str">
        <f>PROPER(TEXT(Table5[[#This Row],[Date]], "MMMM"))</f>
        <v>October</v>
      </c>
      <c r="F95" s="6" t="str">
        <f>TEXT(Table5[[#This Row],[Date]], "YYYY")</f>
        <v>2024</v>
      </c>
      <c r="G95" s="6" t="s">
        <v>32</v>
      </c>
      <c r="H95" s="6" t="s">
        <v>605</v>
      </c>
      <c r="I95" s="16">
        <v>3801</v>
      </c>
      <c r="J95" s="16">
        <v>967</v>
      </c>
      <c r="K95" s="16">
        <v>401</v>
      </c>
      <c r="L95" s="16">
        <v>38010</v>
      </c>
      <c r="M95" s="16">
        <v>37625</v>
      </c>
      <c r="N95" s="16">
        <v>236</v>
      </c>
      <c r="O95" s="6" t="s">
        <v>53</v>
      </c>
      <c r="P95" s="6" t="s">
        <v>28</v>
      </c>
      <c r="Q95" s="6">
        <f>SUM(Table5[[#This Row],[Likes]],Table5[[#This Row],[Shares]],Table5[[#This Row],[Comments]])</f>
        <v>5169</v>
      </c>
      <c r="R95" s="10">
        <f>Table5[[#This Row],[Total_Engagement]]/Table5[[#This Row],[Impressions]]</f>
        <v>0.13599052880820836</v>
      </c>
    </row>
    <row r="96" spans="2:18" ht="15.75" customHeight="1" x14ac:dyDescent="0.25">
      <c r="B96" s="6" t="s">
        <v>212</v>
      </c>
      <c r="C96" s="6" t="s">
        <v>30</v>
      </c>
      <c r="D96" s="6" t="s">
        <v>213</v>
      </c>
      <c r="E96" s="6" t="str">
        <f>PROPER(TEXT(Table5[[#This Row],[Date]], "MMMM"))</f>
        <v>December</v>
      </c>
      <c r="F96" s="6" t="str">
        <f>TEXT(Table5[[#This Row],[Date]], "YYYY")</f>
        <v>2024</v>
      </c>
      <c r="G96" s="6" t="s">
        <v>62</v>
      </c>
      <c r="H96" s="6" t="s">
        <v>599</v>
      </c>
      <c r="I96" s="16">
        <v>1431</v>
      </c>
      <c r="J96" s="16">
        <v>951</v>
      </c>
      <c r="K96" s="16">
        <v>26</v>
      </c>
      <c r="L96" s="16">
        <v>8586</v>
      </c>
      <c r="M96" s="16">
        <v>8396</v>
      </c>
      <c r="N96" s="16">
        <v>150</v>
      </c>
      <c r="O96" s="6" t="s">
        <v>33</v>
      </c>
      <c r="P96" s="6" t="s">
        <v>28</v>
      </c>
      <c r="Q96" s="6">
        <f>SUM(Table5[[#This Row],[Likes]],Table5[[#This Row],[Shares]],Table5[[#This Row],[Comments]])</f>
        <v>2408</v>
      </c>
      <c r="R96" s="10">
        <f>Table5[[#This Row],[Total_Engagement]]/Table5[[#This Row],[Impressions]]</f>
        <v>0.28045655718611695</v>
      </c>
    </row>
    <row r="97" spans="2:18" ht="15.75" customHeight="1" x14ac:dyDescent="0.25">
      <c r="B97" s="6" t="s">
        <v>214</v>
      </c>
      <c r="C97" s="6" t="s">
        <v>30</v>
      </c>
      <c r="D97" s="6" t="s">
        <v>183</v>
      </c>
      <c r="E97" s="6" t="str">
        <f>PROPER(TEXT(Table5[[#This Row],[Date]], "MMMM"))</f>
        <v>November</v>
      </c>
      <c r="F97" s="6" t="str">
        <f>TEXT(Table5[[#This Row],[Date]], "YYYY")</f>
        <v>2024</v>
      </c>
      <c r="G97" s="6" t="s">
        <v>46</v>
      </c>
      <c r="H97" s="6" t="s">
        <v>607</v>
      </c>
      <c r="I97" s="16">
        <v>2647</v>
      </c>
      <c r="J97" s="16">
        <v>304</v>
      </c>
      <c r="K97" s="16">
        <v>170</v>
      </c>
      <c r="L97" s="16">
        <v>18529</v>
      </c>
      <c r="M97" s="16">
        <v>17841</v>
      </c>
      <c r="N97" s="16">
        <v>46</v>
      </c>
      <c r="O97" s="6" t="s">
        <v>53</v>
      </c>
      <c r="P97" s="6" t="s">
        <v>28</v>
      </c>
      <c r="Q97" s="6">
        <f>SUM(Table5[[#This Row],[Likes]],Table5[[#This Row],[Shares]],Table5[[#This Row],[Comments]])</f>
        <v>3121</v>
      </c>
      <c r="R97" s="10">
        <f>Table5[[#This Row],[Total_Engagement]]/Table5[[#This Row],[Impressions]]</f>
        <v>0.16843866371633656</v>
      </c>
    </row>
    <row r="98" spans="2:18" ht="15.75" customHeight="1" x14ac:dyDescent="0.25">
      <c r="B98" s="6" t="s">
        <v>215</v>
      </c>
      <c r="C98" s="6" t="s">
        <v>30</v>
      </c>
      <c r="D98" s="6" t="s">
        <v>216</v>
      </c>
      <c r="E98" s="6" t="str">
        <f>PROPER(TEXT(Table5[[#This Row],[Date]], "MMMM"))</f>
        <v>November</v>
      </c>
      <c r="F98" s="6" t="str">
        <f>TEXT(Table5[[#This Row],[Date]], "YYYY")</f>
        <v>2024</v>
      </c>
      <c r="G98" s="6" t="s">
        <v>21</v>
      </c>
      <c r="H98" s="6" t="s">
        <v>602</v>
      </c>
      <c r="I98" s="16">
        <v>3182</v>
      </c>
      <c r="J98" s="16">
        <v>559</v>
      </c>
      <c r="K98" s="16">
        <v>160</v>
      </c>
      <c r="L98" s="16">
        <v>57276</v>
      </c>
      <c r="M98" s="16">
        <v>56890</v>
      </c>
      <c r="N98" s="16">
        <v>163</v>
      </c>
      <c r="O98" s="6" t="s">
        <v>53</v>
      </c>
      <c r="P98" s="6" t="s">
        <v>34</v>
      </c>
      <c r="Q98" s="6">
        <f>SUM(Table5[[#This Row],[Likes]],Table5[[#This Row],[Shares]],Table5[[#This Row],[Comments]])</f>
        <v>3901</v>
      </c>
      <c r="R98" s="10">
        <f>Table5[[#This Row],[Total_Engagement]]/Table5[[#This Row],[Impressions]]</f>
        <v>6.8108806480899509E-2</v>
      </c>
    </row>
    <row r="99" spans="2:18" ht="15.75" customHeight="1" x14ac:dyDescent="0.25">
      <c r="B99" s="6" t="s">
        <v>217</v>
      </c>
      <c r="C99" s="6" t="s">
        <v>14</v>
      </c>
      <c r="D99" s="6" t="s">
        <v>218</v>
      </c>
      <c r="E99" s="6" t="str">
        <f>PROPER(TEXT(Table5[[#This Row],[Date]], "MMMM"))</f>
        <v>September</v>
      </c>
      <c r="F99" s="6" t="str">
        <f>TEXT(Table5[[#This Row],[Date]], "YYYY")</f>
        <v>2024</v>
      </c>
      <c r="G99" s="6" t="s">
        <v>46</v>
      </c>
      <c r="H99" s="6" t="s">
        <v>603</v>
      </c>
      <c r="I99" s="16">
        <v>1238</v>
      </c>
      <c r="J99" s="16">
        <v>366</v>
      </c>
      <c r="K99" s="16">
        <v>444</v>
      </c>
      <c r="L99" s="16">
        <v>19808</v>
      </c>
      <c r="M99" s="16">
        <v>19334</v>
      </c>
      <c r="N99" s="16">
        <v>123</v>
      </c>
      <c r="O99" s="6" t="s">
        <v>53</v>
      </c>
      <c r="P99" s="6" t="s">
        <v>584</v>
      </c>
      <c r="Q99" s="6">
        <f>SUM(Table5[[#This Row],[Likes]],Table5[[#This Row],[Shares]],Table5[[#This Row],[Comments]])</f>
        <v>2048</v>
      </c>
      <c r="R99" s="10">
        <f>Table5[[#This Row],[Total_Engagement]]/Table5[[#This Row],[Impressions]]</f>
        <v>0.10339256865912763</v>
      </c>
    </row>
    <row r="100" spans="2:18" ht="15.75" customHeight="1" x14ac:dyDescent="0.25">
      <c r="B100" s="6" t="s">
        <v>219</v>
      </c>
      <c r="C100" s="6" t="s">
        <v>30</v>
      </c>
      <c r="D100" s="6" t="s">
        <v>220</v>
      </c>
      <c r="E100" s="6" t="str">
        <f>PROPER(TEXT(Table5[[#This Row],[Date]], "MMMM"))</f>
        <v>August</v>
      </c>
      <c r="F100" s="6" t="str">
        <f>TEXT(Table5[[#This Row],[Date]], "YYYY")</f>
        <v>2024</v>
      </c>
      <c r="G100" s="6" t="s">
        <v>46</v>
      </c>
      <c r="H100" s="6" t="s">
        <v>607</v>
      </c>
      <c r="I100" s="16">
        <v>4739</v>
      </c>
      <c r="J100" s="16">
        <v>527</v>
      </c>
      <c r="K100" s="16">
        <v>135</v>
      </c>
      <c r="L100" s="16">
        <v>61607</v>
      </c>
      <c r="M100" s="16">
        <v>61333</v>
      </c>
      <c r="N100" s="16">
        <v>36</v>
      </c>
      <c r="O100" s="6" t="s">
        <v>79</v>
      </c>
      <c r="P100" s="6" t="s">
        <v>23</v>
      </c>
      <c r="Q100" s="6">
        <f>SUM(Table5[[#This Row],[Likes]],Table5[[#This Row],[Shares]],Table5[[#This Row],[Comments]])</f>
        <v>5401</v>
      </c>
      <c r="R100" s="10">
        <f>Table5[[#This Row],[Total_Engagement]]/Table5[[#This Row],[Impressions]]</f>
        <v>8.7668609086629767E-2</v>
      </c>
    </row>
    <row r="101" spans="2:18" ht="15.75" customHeight="1" x14ac:dyDescent="0.25">
      <c r="B101" s="6" t="s">
        <v>221</v>
      </c>
      <c r="C101" s="6" t="s">
        <v>14</v>
      </c>
      <c r="D101" s="6" t="s">
        <v>130</v>
      </c>
      <c r="E101" s="6" t="str">
        <f>PROPER(TEXT(Table5[[#This Row],[Date]], "MMMM"))</f>
        <v>June</v>
      </c>
      <c r="F101" s="6" t="str">
        <f>TEXT(Table5[[#This Row],[Date]], "YYYY")</f>
        <v>2024</v>
      </c>
      <c r="G101" s="6" t="s">
        <v>32</v>
      </c>
      <c r="H101" s="6" t="s">
        <v>605</v>
      </c>
      <c r="I101" s="16">
        <v>1575</v>
      </c>
      <c r="J101" s="16">
        <v>771</v>
      </c>
      <c r="K101" s="16">
        <v>486</v>
      </c>
      <c r="L101" s="16">
        <v>25200</v>
      </c>
      <c r="M101" s="16">
        <v>24826</v>
      </c>
      <c r="N101" s="16">
        <v>17</v>
      </c>
      <c r="O101" s="6" t="s">
        <v>53</v>
      </c>
      <c r="P101" s="6" t="s">
        <v>34</v>
      </c>
      <c r="Q101" s="6">
        <f>SUM(Table5[[#This Row],[Likes]],Table5[[#This Row],[Shares]],Table5[[#This Row],[Comments]])</f>
        <v>2832</v>
      </c>
      <c r="R101" s="10">
        <f>Table5[[#This Row],[Total_Engagement]]/Table5[[#This Row],[Impressions]]</f>
        <v>0.11238095238095239</v>
      </c>
    </row>
    <row r="102" spans="2:18" ht="15.75" customHeight="1" x14ac:dyDescent="0.25">
      <c r="B102" s="6" t="s">
        <v>222</v>
      </c>
      <c r="C102" s="6" t="s">
        <v>25</v>
      </c>
      <c r="D102" s="6" t="s">
        <v>223</v>
      </c>
      <c r="E102" s="6" t="str">
        <f>PROPER(TEXT(Table5[[#This Row],[Date]], "MMMM"))</f>
        <v>July</v>
      </c>
      <c r="F102" s="6" t="str">
        <f>TEXT(Table5[[#This Row],[Date]], "YYYY")</f>
        <v>2024</v>
      </c>
      <c r="G102" s="6" t="s">
        <v>41</v>
      </c>
      <c r="H102" s="6" t="s">
        <v>595</v>
      </c>
      <c r="I102" s="16">
        <v>4171</v>
      </c>
      <c r="J102" s="16">
        <v>548</v>
      </c>
      <c r="K102" s="16">
        <v>86</v>
      </c>
      <c r="L102" s="16">
        <v>66736</v>
      </c>
      <c r="M102" s="16">
        <v>66634</v>
      </c>
      <c r="N102" s="16">
        <v>173</v>
      </c>
      <c r="O102" s="6" t="s">
        <v>53</v>
      </c>
      <c r="P102" s="6" t="s">
        <v>28</v>
      </c>
      <c r="Q102" s="6">
        <f>SUM(Table5[[#This Row],[Likes]],Table5[[#This Row],[Shares]],Table5[[#This Row],[Comments]])</f>
        <v>4805</v>
      </c>
      <c r="R102" s="10">
        <f>Table5[[#This Row],[Total_Engagement]]/Table5[[#This Row],[Impressions]]</f>
        <v>7.2000119875329657E-2</v>
      </c>
    </row>
    <row r="103" spans="2:18" ht="15.75" customHeight="1" x14ac:dyDescent="0.25">
      <c r="B103" s="6" t="s">
        <v>224</v>
      </c>
      <c r="C103" s="6" t="s">
        <v>25</v>
      </c>
      <c r="D103" s="6" t="s">
        <v>225</v>
      </c>
      <c r="E103" s="6" t="str">
        <f>PROPER(TEXT(Table5[[#This Row],[Date]], "MMMM"))</f>
        <v>February</v>
      </c>
      <c r="F103" s="6" t="str">
        <f>TEXT(Table5[[#This Row],[Date]], "YYYY")</f>
        <v>2025</v>
      </c>
      <c r="G103" s="6" t="s">
        <v>62</v>
      </c>
      <c r="H103" s="6" t="s">
        <v>608</v>
      </c>
      <c r="I103" s="16">
        <v>1766</v>
      </c>
      <c r="J103" s="16">
        <v>92</v>
      </c>
      <c r="K103" s="16">
        <v>424</v>
      </c>
      <c r="L103" s="16">
        <v>24724</v>
      </c>
      <c r="M103" s="16">
        <v>24333</v>
      </c>
      <c r="N103" s="16">
        <v>52</v>
      </c>
      <c r="O103" s="6" t="s">
        <v>33</v>
      </c>
      <c r="P103" s="6" t="s">
        <v>584</v>
      </c>
      <c r="Q103" s="6">
        <f>SUM(Table5[[#This Row],[Likes]],Table5[[#This Row],[Shares]],Table5[[#This Row],[Comments]])</f>
        <v>2282</v>
      </c>
      <c r="R103" s="10">
        <f>Table5[[#This Row],[Total_Engagement]]/Table5[[#This Row],[Impressions]]</f>
        <v>9.2298980747451867E-2</v>
      </c>
    </row>
    <row r="104" spans="2:18" ht="15.75" customHeight="1" x14ac:dyDescent="0.25">
      <c r="B104" s="6" t="s">
        <v>226</v>
      </c>
      <c r="C104" s="6" t="s">
        <v>25</v>
      </c>
      <c r="D104" s="6" t="s">
        <v>177</v>
      </c>
      <c r="E104" s="6" t="str">
        <f>PROPER(TEXT(Table5[[#This Row],[Date]], "MMMM"))</f>
        <v>October</v>
      </c>
      <c r="F104" s="6" t="str">
        <f>TEXT(Table5[[#This Row],[Date]], "YYYY")</f>
        <v>2024</v>
      </c>
      <c r="G104" s="6" t="s">
        <v>62</v>
      </c>
      <c r="H104" s="6" t="s">
        <v>608</v>
      </c>
      <c r="I104" s="16">
        <v>4450</v>
      </c>
      <c r="J104" s="16">
        <v>983</v>
      </c>
      <c r="K104" s="16">
        <v>143</v>
      </c>
      <c r="L104" s="16">
        <v>75650</v>
      </c>
      <c r="M104" s="16">
        <v>75008</v>
      </c>
      <c r="N104" s="16">
        <v>12</v>
      </c>
      <c r="O104" s="6" t="s">
        <v>53</v>
      </c>
      <c r="P104" s="6" t="s">
        <v>28</v>
      </c>
      <c r="Q104" s="6">
        <f>SUM(Table5[[#This Row],[Likes]],Table5[[#This Row],[Shares]],Table5[[#This Row],[Comments]])</f>
        <v>5576</v>
      </c>
      <c r="R104" s="10">
        <f>Table5[[#This Row],[Total_Engagement]]/Table5[[#This Row],[Impressions]]</f>
        <v>7.3707865168539333E-2</v>
      </c>
    </row>
    <row r="105" spans="2:18" ht="15.75" customHeight="1" x14ac:dyDescent="0.25">
      <c r="B105" s="6" t="s">
        <v>227</v>
      </c>
      <c r="C105" s="6" t="s">
        <v>14</v>
      </c>
      <c r="D105" s="6" t="s">
        <v>228</v>
      </c>
      <c r="E105" s="6" t="str">
        <f>PROPER(TEXT(Table5[[#This Row],[Date]], "MMMM"))</f>
        <v>September</v>
      </c>
      <c r="F105" s="6" t="str">
        <f>TEXT(Table5[[#This Row],[Date]], "YYYY")</f>
        <v>2024</v>
      </c>
      <c r="G105" s="6" t="s">
        <v>16</v>
      </c>
      <c r="H105" s="6" t="s">
        <v>585</v>
      </c>
      <c r="I105" s="16">
        <v>1000</v>
      </c>
      <c r="J105" s="16">
        <v>978</v>
      </c>
      <c r="K105" s="16">
        <v>162</v>
      </c>
      <c r="L105" s="16">
        <v>6000</v>
      </c>
      <c r="M105" s="16">
        <v>5221</v>
      </c>
      <c r="N105" s="16">
        <v>223</v>
      </c>
      <c r="O105" s="6" t="s">
        <v>33</v>
      </c>
      <c r="P105" s="6" t="s">
        <v>23</v>
      </c>
      <c r="Q105" s="6">
        <f>SUM(Table5[[#This Row],[Likes]],Table5[[#This Row],[Shares]],Table5[[#This Row],[Comments]])</f>
        <v>2140</v>
      </c>
      <c r="R105" s="10">
        <f>Table5[[#This Row],[Total_Engagement]]/Table5[[#This Row],[Impressions]]</f>
        <v>0.35666666666666669</v>
      </c>
    </row>
    <row r="106" spans="2:18" ht="15.75" customHeight="1" x14ac:dyDescent="0.25">
      <c r="B106" s="6" t="s">
        <v>229</v>
      </c>
      <c r="C106" s="6" t="s">
        <v>39</v>
      </c>
      <c r="D106" s="6" t="s">
        <v>230</v>
      </c>
      <c r="E106" s="6" t="str">
        <f>PROPER(TEXT(Table5[[#This Row],[Date]], "MMMM"))</f>
        <v>June</v>
      </c>
      <c r="F106" s="6" t="str">
        <f>TEXT(Table5[[#This Row],[Date]], "YYYY")</f>
        <v>2024</v>
      </c>
      <c r="G106" s="6" t="s">
        <v>46</v>
      </c>
      <c r="H106" s="6" t="s">
        <v>593</v>
      </c>
      <c r="I106" s="16">
        <v>3689</v>
      </c>
      <c r="J106" s="16">
        <v>48</v>
      </c>
      <c r="K106" s="16">
        <v>306</v>
      </c>
      <c r="L106" s="16">
        <v>40579</v>
      </c>
      <c r="M106" s="16">
        <v>39588</v>
      </c>
      <c r="N106" s="16">
        <v>212</v>
      </c>
      <c r="O106" s="6" t="s">
        <v>33</v>
      </c>
      <c r="P106" s="6" t="s">
        <v>23</v>
      </c>
      <c r="Q106" s="6">
        <f>SUM(Table5[[#This Row],[Likes]],Table5[[#This Row],[Shares]],Table5[[#This Row],[Comments]])</f>
        <v>4043</v>
      </c>
      <c r="R106" s="10">
        <f>Table5[[#This Row],[Total_Engagement]]/Table5[[#This Row],[Impressions]]</f>
        <v>9.9632815002833983E-2</v>
      </c>
    </row>
    <row r="107" spans="2:18" ht="15.75" customHeight="1" x14ac:dyDescent="0.25">
      <c r="B107" s="6" t="s">
        <v>231</v>
      </c>
      <c r="C107" s="6" t="s">
        <v>25</v>
      </c>
      <c r="D107" s="6" t="s">
        <v>232</v>
      </c>
      <c r="E107" s="6" t="str">
        <f>PROPER(TEXT(Table5[[#This Row],[Date]], "MMMM"))</f>
        <v>March</v>
      </c>
      <c r="F107" s="6" t="str">
        <f>TEXT(Table5[[#This Row],[Date]], "YYYY")</f>
        <v>2025</v>
      </c>
      <c r="G107" s="6" t="s">
        <v>32</v>
      </c>
      <c r="H107" s="6" t="s">
        <v>606</v>
      </c>
      <c r="I107" s="16">
        <v>3655</v>
      </c>
      <c r="J107" s="16">
        <v>568</v>
      </c>
      <c r="K107" s="16">
        <v>286</v>
      </c>
      <c r="L107" s="16">
        <v>32895</v>
      </c>
      <c r="M107" s="16">
        <v>32015</v>
      </c>
      <c r="N107" s="16">
        <v>199</v>
      </c>
      <c r="O107" s="6" t="s">
        <v>27</v>
      </c>
      <c r="P107" s="6" t="s">
        <v>28</v>
      </c>
      <c r="Q107" s="6">
        <f>SUM(Table5[[#This Row],[Likes]],Table5[[#This Row],[Shares]],Table5[[#This Row],[Comments]])</f>
        <v>4509</v>
      </c>
      <c r="R107" s="10">
        <f>Table5[[#This Row],[Total_Engagement]]/Table5[[#This Row],[Impressions]]</f>
        <v>0.13707250341997265</v>
      </c>
    </row>
    <row r="108" spans="2:18" ht="15.75" customHeight="1" x14ac:dyDescent="0.25">
      <c r="B108" s="6" t="s">
        <v>233</v>
      </c>
      <c r="C108" s="6" t="s">
        <v>30</v>
      </c>
      <c r="D108" s="6" t="s">
        <v>234</v>
      </c>
      <c r="E108" s="6" t="str">
        <f>PROPER(TEXT(Table5[[#This Row],[Date]], "MMMM"))</f>
        <v>June</v>
      </c>
      <c r="F108" s="6" t="str">
        <f>TEXT(Table5[[#This Row],[Date]], "YYYY")</f>
        <v>2024</v>
      </c>
      <c r="G108" s="6" t="s">
        <v>41</v>
      </c>
      <c r="H108" s="6" t="s">
        <v>600</v>
      </c>
      <c r="I108" s="16">
        <v>498</v>
      </c>
      <c r="J108" s="16">
        <v>38</v>
      </c>
      <c r="K108" s="16">
        <v>42</v>
      </c>
      <c r="L108" s="16">
        <v>4482</v>
      </c>
      <c r="M108" s="16">
        <v>3647</v>
      </c>
      <c r="N108" s="16">
        <v>32</v>
      </c>
      <c r="O108" s="6" t="s">
        <v>53</v>
      </c>
      <c r="P108" s="6" t="s">
        <v>18</v>
      </c>
      <c r="Q108" s="6">
        <f>SUM(Table5[[#This Row],[Likes]],Table5[[#This Row],[Shares]],Table5[[#This Row],[Comments]])</f>
        <v>578</v>
      </c>
      <c r="R108" s="10">
        <f>Table5[[#This Row],[Total_Engagement]]/Table5[[#This Row],[Impressions]]</f>
        <v>0.12896028558679162</v>
      </c>
    </row>
    <row r="109" spans="2:18" ht="15.75" customHeight="1" x14ac:dyDescent="0.25">
      <c r="B109" s="6" t="s">
        <v>235</v>
      </c>
      <c r="C109" s="6" t="s">
        <v>30</v>
      </c>
      <c r="D109" s="6" t="s">
        <v>236</v>
      </c>
      <c r="E109" s="6" t="str">
        <f>PROPER(TEXT(Table5[[#This Row],[Date]], "MMMM"))</f>
        <v>February</v>
      </c>
      <c r="F109" s="6" t="str">
        <f>TEXT(Table5[[#This Row],[Date]], "YYYY")</f>
        <v>2025</v>
      </c>
      <c r="G109" s="6" t="s">
        <v>46</v>
      </c>
      <c r="H109" s="6" t="s">
        <v>607</v>
      </c>
      <c r="I109" s="16">
        <v>4619</v>
      </c>
      <c r="J109" s="16">
        <v>821</v>
      </c>
      <c r="K109" s="16">
        <v>499</v>
      </c>
      <c r="L109" s="16">
        <v>69285</v>
      </c>
      <c r="M109" s="16">
        <v>69141</v>
      </c>
      <c r="N109" s="16">
        <v>298</v>
      </c>
      <c r="O109" s="6" t="s">
        <v>27</v>
      </c>
      <c r="P109" s="6" t="s">
        <v>34</v>
      </c>
      <c r="Q109" s="6">
        <f>SUM(Table5[[#This Row],[Likes]],Table5[[#This Row],[Shares]],Table5[[#This Row],[Comments]])</f>
        <v>5939</v>
      </c>
      <c r="R109" s="10">
        <f>Table5[[#This Row],[Total_Engagement]]/Table5[[#This Row],[Impressions]]</f>
        <v>8.5718409468138843E-2</v>
      </c>
    </row>
    <row r="110" spans="2:18" ht="15.75" customHeight="1" x14ac:dyDescent="0.25">
      <c r="B110" s="6" t="s">
        <v>237</v>
      </c>
      <c r="C110" s="6" t="s">
        <v>25</v>
      </c>
      <c r="D110" s="6" t="s">
        <v>238</v>
      </c>
      <c r="E110" s="6" t="str">
        <f>PROPER(TEXT(Table5[[#This Row],[Date]], "MMMM"))</f>
        <v>June</v>
      </c>
      <c r="F110" s="6" t="str">
        <f>TEXT(Table5[[#This Row],[Date]], "YYYY")</f>
        <v>2024</v>
      </c>
      <c r="G110" s="6" t="s">
        <v>46</v>
      </c>
      <c r="H110" s="6" t="s">
        <v>591</v>
      </c>
      <c r="I110" s="16">
        <v>4832</v>
      </c>
      <c r="J110" s="16">
        <v>893</v>
      </c>
      <c r="K110" s="16">
        <v>10</v>
      </c>
      <c r="L110" s="16">
        <v>91808</v>
      </c>
      <c r="M110" s="16">
        <v>91296</v>
      </c>
      <c r="N110" s="16">
        <v>182</v>
      </c>
      <c r="O110" s="6" t="s">
        <v>27</v>
      </c>
      <c r="P110" s="6" t="s">
        <v>584</v>
      </c>
      <c r="Q110" s="6">
        <f>SUM(Table5[[#This Row],[Likes]],Table5[[#This Row],[Shares]],Table5[[#This Row],[Comments]])</f>
        <v>5735</v>
      </c>
      <c r="R110" s="10">
        <f>Table5[[#This Row],[Total_Engagement]]/Table5[[#This Row],[Impressions]]</f>
        <v>6.2467323109097243E-2</v>
      </c>
    </row>
    <row r="111" spans="2:18" ht="15.75" customHeight="1" x14ac:dyDescent="0.25">
      <c r="B111" s="6" t="s">
        <v>239</v>
      </c>
      <c r="C111" s="6" t="s">
        <v>14</v>
      </c>
      <c r="D111" s="6" t="s">
        <v>240</v>
      </c>
      <c r="E111" s="6" t="str">
        <f>PROPER(TEXT(Table5[[#This Row],[Date]], "MMMM"))</f>
        <v>March</v>
      </c>
      <c r="F111" s="6" t="str">
        <f>TEXT(Table5[[#This Row],[Date]], "YYYY")</f>
        <v>2025</v>
      </c>
      <c r="G111" s="6" t="s">
        <v>62</v>
      </c>
      <c r="H111" s="6" t="s">
        <v>604</v>
      </c>
      <c r="I111" s="16">
        <v>4050</v>
      </c>
      <c r="J111" s="16">
        <v>871</v>
      </c>
      <c r="K111" s="16">
        <v>347</v>
      </c>
      <c r="L111" s="16">
        <v>52650</v>
      </c>
      <c r="M111" s="16">
        <v>51755</v>
      </c>
      <c r="N111" s="16">
        <v>209</v>
      </c>
      <c r="O111" s="6" t="s">
        <v>27</v>
      </c>
      <c r="P111" s="6" t="s">
        <v>23</v>
      </c>
      <c r="Q111" s="6">
        <f>SUM(Table5[[#This Row],[Likes]],Table5[[#This Row],[Shares]],Table5[[#This Row],[Comments]])</f>
        <v>5268</v>
      </c>
      <c r="R111" s="10">
        <f>Table5[[#This Row],[Total_Engagement]]/Table5[[#This Row],[Impressions]]</f>
        <v>0.10005698005698006</v>
      </c>
    </row>
    <row r="112" spans="2:18" ht="15.75" customHeight="1" x14ac:dyDescent="0.25">
      <c r="B112" s="6" t="s">
        <v>241</v>
      </c>
      <c r="C112" s="6" t="s">
        <v>14</v>
      </c>
      <c r="D112" s="6" t="s">
        <v>242</v>
      </c>
      <c r="E112" s="6" t="str">
        <f>PROPER(TEXT(Table5[[#This Row],[Date]], "MMMM"))</f>
        <v>August</v>
      </c>
      <c r="F112" s="6" t="str">
        <f>TEXT(Table5[[#This Row],[Date]], "YYYY")</f>
        <v>2024</v>
      </c>
      <c r="G112" s="6" t="s">
        <v>32</v>
      </c>
      <c r="H112" s="6" t="s">
        <v>605</v>
      </c>
      <c r="I112" s="16">
        <v>3649</v>
      </c>
      <c r="J112" s="16">
        <v>215</v>
      </c>
      <c r="K112" s="16">
        <v>413</v>
      </c>
      <c r="L112" s="16">
        <v>25543</v>
      </c>
      <c r="M112" s="16">
        <v>24963</v>
      </c>
      <c r="N112" s="16">
        <v>167</v>
      </c>
      <c r="O112" s="6" t="s">
        <v>53</v>
      </c>
      <c r="P112" s="6" t="s">
        <v>28</v>
      </c>
      <c r="Q112" s="6">
        <f>SUM(Table5[[#This Row],[Likes]],Table5[[#This Row],[Shares]],Table5[[#This Row],[Comments]])</f>
        <v>4277</v>
      </c>
      <c r="R112" s="10">
        <f>Table5[[#This Row],[Total_Engagement]]/Table5[[#This Row],[Impressions]]</f>
        <v>0.16744313510550835</v>
      </c>
    </row>
    <row r="113" spans="2:18" ht="15.75" customHeight="1" x14ac:dyDescent="0.25">
      <c r="B113" s="6" t="s">
        <v>243</v>
      </c>
      <c r="C113" s="6" t="s">
        <v>30</v>
      </c>
      <c r="D113" s="6" t="s">
        <v>244</v>
      </c>
      <c r="E113" s="6" t="str">
        <f>PROPER(TEXT(Table5[[#This Row],[Date]], "MMMM"))</f>
        <v>July</v>
      </c>
      <c r="F113" s="6" t="str">
        <f>TEXT(Table5[[#This Row],[Date]], "YYYY")</f>
        <v>2024</v>
      </c>
      <c r="G113" s="6" t="s">
        <v>16</v>
      </c>
      <c r="H113" s="6" t="s">
        <v>598</v>
      </c>
      <c r="I113" s="16">
        <v>3523</v>
      </c>
      <c r="J113" s="16">
        <v>753</v>
      </c>
      <c r="K113" s="16">
        <v>482</v>
      </c>
      <c r="L113" s="16">
        <v>38753</v>
      </c>
      <c r="M113" s="16">
        <v>38579</v>
      </c>
      <c r="N113" s="16">
        <v>270</v>
      </c>
      <c r="O113" s="6" t="s">
        <v>33</v>
      </c>
      <c r="P113" s="6" t="s">
        <v>23</v>
      </c>
      <c r="Q113" s="6">
        <f>SUM(Table5[[#This Row],[Likes]],Table5[[#This Row],[Shares]],Table5[[#This Row],[Comments]])</f>
        <v>4758</v>
      </c>
      <c r="R113" s="10">
        <f>Table5[[#This Row],[Total_Engagement]]/Table5[[#This Row],[Impressions]]</f>
        <v>0.12277759141227776</v>
      </c>
    </row>
    <row r="114" spans="2:18" ht="15.75" customHeight="1" x14ac:dyDescent="0.25">
      <c r="B114" s="6" t="s">
        <v>245</v>
      </c>
      <c r="C114" s="6" t="s">
        <v>25</v>
      </c>
      <c r="D114" s="6" t="s">
        <v>246</v>
      </c>
      <c r="E114" s="6" t="str">
        <f>PROPER(TEXT(Table5[[#This Row],[Date]], "MMMM"))</f>
        <v>November</v>
      </c>
      <c r="F114" s="6" t="str">
        <f>TEXT(Table5[[#This Row],[Date]], "YYYY")</f>
        <v>2024</v>
      </c>
      <c r="G114" s="6" t="s">
        <v>46</v>
      </c>
      <c r="H114" s="6" t="s">
        <v>591</v>
      </c>
      <c r="I114" s="16">
        <v>2719</v>
      </c>
      <c r="J114" s="16">
        <v>17</v>
      </c>
      <c r="K114" s="16">
        <v>285</v>
      </c>
      <c r="L114" s="16">
        <v>40785</v>
      </c>
      <c r="M114" s="16">
        <v>40281</v>
      </c>
      <c r="N114" s="16">
        <v>40</v>
      </c>
      <c r="O114" s="6" t="s">
        <v>27</v>
      </c>
      <c r="P114" s="6" t="s">
        <v>23</v>
      </c>
      <c r="Q114" s="6">
        <f>SUM(Table5[[#This Row],[Likes]],Table5[[#This Row],[Shares]],Table5[[#This Row],[Comments]])</f>
        <v>3021</v>
      </c>
      <c r="R114" s="10">
        <f>Table5[[#This Row],[Total_Engagement]]/Table5[[#This Row],[Impressions]]</f>
        <v>7.4071349760941527E-2</v>
      </c>
    </row>
    <row r="115" spans="2:18" ht="15.75" customHeight="1" x14ac:dyDescent="0.25">
      <c r="B115" s="6" t="s">
        <v>247</v>
      </c>
      <c r="C115" s="6" t="s">
        <v>14</v>
      </c>
      <c r="D115" s="6" t="s">
        <v>248</v>
      </c>
      <c r="E115" s="6" t="str">
        <f>PROPER(TEXT(Table5[[#This Row],[Date]], "MMMM"))</f>
        <v>October</v>
      </c>
      <c r="F115" s="6" t="str">
        <f>TEXT(Table5[[#This Row],[Date]], "YYYY")</f>
        <v>2024</v>
      </c>
      <c r="G115" s="6" t="s">
        <v>32</v>
      </c>
      <c r="H115" s="6" t="s">
        <v>605</v>
      </c>
      <c r="I115" s="16">
        <v>1957</v>
      </c>
      <c r="J115" s="16">
        <v>877</v>
      </c>
      <c r="K115" s="16">
        <v>238</v>
      </c>
      <c r="L115" s="16">
        <v>17613</v>
      </c>
      <c r="M115" s="16">
        <v>16865</v>
      </c>
      <c r="N115" s="16">
        <v>297</v>
      </c>
      <c r="O115" s="6" t="s">
        <v>53</v>
      </c>
      <c r="P115" s="6" t="s">
        <v>28</v>
      </c>
      <c r="Q115" s="6">
        <f>SUM(Table5[[#This Row],[Likes]],Table5[[#This Row],[Shares]],Table5[[#This Row],[Comments]])</f>
        <v>3072</v>
      </c>
      <c r="R115" s="10">
        <f>Table5[[#This Row],[Total_Engagement]]/Table5[[#This Row],[Impressions]]</f>
        <v>0.17441662408448305</v>
      </c>
    </row>
    <row r="116" spans="2:18" ht="15.75" customHeight="1" x14ac:dyDescent="0.25">
      <c r="B116" s="6" t="s">
        <v>249</v>
      </c>
      <c r="C116" s="6" t="s">
        <v>14</v>
      </c>
      <c r="D116" s="6" t="s">
        <v>250</v>
      </c>
      <c r="E116" s="6" t="str">
        <f>PROPER(TEXT(Table5[[#This Row],[Date]], "MMMM"))</f>
        <v>October</v>
      </c>
      <c r="F116" s="6" t="str">
        <f>TEXT(Table5[[#This Row],[Date]], "YYYY")</f>
        <v>2024</v>
      </c>
      <c r="G116" s="6" t="s">
        <v>41</v>
      </c>
      <c r="H116" s="6" t="s">
        <v>590</v>
      </c>
      <c r="I116" s="16">
        <v>4419</v>
      </c>
      <c r="J116" s="16">
        <v>236</v>
      </c>
      <c r="K116" s="16">
        <v>369</v>
      </c>
      <c r="L116" s="16">
        <v>44190</v>
      </c>
      <c r="M116" s="16">
        <v>43582</v>
      </c>
      <c r="N116" s="16">
        <v>10</v>
      </c>
      <c r="O116" s="6" t="s">
        <v>33</v>
      </c>
      <c r="P116" s="6" t="s">
        <v>18</v>
      </c>
      <c r="Q116" s="6">
        <f>SUM(Table5[[#This Row],[Likes]],Table5[[#This Row],[Shares]],Table5[[#This Row],[Comments]])</f>
        <v>5024</v>
      </c>
      <c r="R116" s="10">
        <f>Table5[[#This Row],[Total_Engagement]]/Table5[[#This Row],[Impressions]]</f>
        <v>0.11369088028965829</v>
      </c>
    </row>
    <row r="117" spans="2:18" ht="15.75" customHeight="1" x14ac:dyDescent="0.25">
      <c r="B117" s="6" t="s">
        <v>251</v>
      </c>
      <c r="C117" s="6" t="s">
        <v>14</v>
      </c>
      <c r="D117" s="6" t="s">
        <v>252</v>
      </c>
      <c r="E117" s="6" t="str">
        <f>PROPER(TEXT(Table5[[#This Row],[Date]], "MMMM"))</f>
        <v>November</v>
      </c>
      <c r="F117" s="6" t="str">
        <f>TEXT(Table5[[#This Row],[Date]], "YYYY")</f>
        <v>2024</v>
      </c>
      <c r="G117" s="6" t="s">
        <v>32</v>
      </c>
      <c r="H117" s="6" t="s">
        <v>605</v>
      </c>
      <c r="I117" s="16">
        <v>4000</v>
      </c>
      <c r="J117" s="16">
        <v>689</v>
      </c>
      <c r="K117" s="16">
        <v>488</v>
      </c>
      <c r="L117" s="16">
        <v>40000</v>
      </c>
      <c r="M117" s="16">
        <v>39569</v>
      </c>
      <c r="N117" s="16">
        <v>44</v>
      </c>
      <c r="O117" s="6" t="s">
        <v>53</v>
      </c>
      <c r="P117" s="6" t="s">
        <v>18</v>
      </c>
      <c r="Q117" s="6">
        <f>SUM(Table5[[#This Row],[Likes]],Table5[[#This Row],[Shares]],Table5[[#This Row],[Comments]])</f>
        <v>5177</v>
      </c>
      <c r="R117" s="10">
        <f>Table5[[#This Row],[Total_Engagement]]/Table5[[#This Row],[Impressions]]</f>
        <v>0.12942500000000001</v>
      </c>
    </row>
    <row r="118" spans="2:18" ht="15.75" customHeight="1" x14ac:dyDescent="0.25">
      <c r="B118" s="6" t="s">
        <v>253</v>
      </c>
      <c r="C118" s="6" t="s">
        <v>14</v>
      </c>
      <c r="D118" s="6" t="s">
        <v>254</v>
      </c>
      <c r="E118" s="6" t="str">
        <f>PROPER(TEXT(Table5[[#This Row],[Date]], "MMMM"))</f>
        <v>May</v>
      </c>
      <c r="F118" s="6" t="str">
        <f>TEXT(Table5[[#This Row],[Date]], "YYYY")</f>
        <v>2025</v>
      </c>
      <c r="G118" s="6" t="s">
        <v>46</v>
      </c>
      <c r="H118" s="6" t="s">
        <v>603</v>
      </c>
      <c r="I118" s="16">
        <v>2493</v>
      </c>
      <c r="J118" s="16">
        <v>97</v>
      </c>
      <c r="K118" s="16">
        <v>44</v>
      </c>
      <c r="L118" s="16">
        <v>42381</v>
      </c>
      <c r="M118" s="16">
        <v>41991</v>
      </c>
      <c r="N118" s="16">
        <v>242</v>
      </c>
      <c r="O118" s="6" t="s">
        <v>79</v>
      </c>
      <c r="P118" s="6" t="s">
        <v>34</v>
      </c>
      <c r="Q118" s="6">
        <f>SUM(Table5[[#This Row],[Likes]],Table5[[#This Row],[Shares]],Table5[[#This Row],[Comments]])</f>
        <v>2634</v>
      </c>
      <c r="R118" s="10">
        <f>Table5[[#This Row],[Total_Engagement]]/Table5[[#This Row],[Impressions]]</f>
        <v>6.2150491965739366E-2</v>
      </c>
    </row>
    <row r="119" spans="2:18" ht="15.75" customHeight="1" x14ac:dyDescent="0.25">
      <c r="B119" s="6" t="s">
        <v>255</v>
      </c>
      <c r="C119" s="6" t="s">
        <v>25</v>
      </c>
      <c r="D119" s="6" t="s">
        <v>256</v>
      </c>
      <c r="E119" s="6" t="str">
        <f>PROPER(TEXT(Table5[[#This Row],[Date]], "MMMM"))</f>
        <v>March</v>
      </c>
      <c r="F119" s="6" t="str">
        <f>TEXT(Table5[[#This Row],[Date]], "YYYY")</f>
        <v>2025</v>
      </c>
      <c r="G119" s="6" t="s">
        <v>16</v>
      </c>
      <c r="H119" s="6" t="s">
        <v>587</v>
      </c>
      <c r="I119" s="16">
        <v>3704</v>
      </c>
      <c r="J119" s="16">
        <v>186</v>
      </c>
      <c r="K119" s="16">
        <v>458</v>
      </c>
      <c r="L119" s="16">
        <v>25928</v>
      </c>
      <c r="M119" s="16">
        <v>25081</v>
      </c>
      <c r="N119" s="16">
        <v>131</v>
      </c>
      <c r="O119" s="6" t="s">
        <v>27</v>
      </c>
      <c r="P119" s="6" t="s">
        <v>584</v>
      </c>
      <c r="Q119" s="6">
        <f>SUM(Table5[[#This Row],[Likes]],Table5[[#This Row],[Shares]],Table5[[#This Row],[Comments]])</f>
        <v>4348</v>
      </c>
      <c r="R119" s="10">
        <f>Table5[[#This Row],[Total_Engagement]]/Table5[[#This Row],[Impressions]]</f>
        <v>0.16769515581610614</v>
      </c>
    </row>
    <row r="120" spans="2:18" ht="15.75" customHeight="1" x14ac:dyDescent="0.25">
      <c r="B120" s="6" t="s">
        <v>257</v>
      </c>
      <c r="C120" s="6" t="s">
        <v>14</v>
      </c>
      <c r="D120" s="6" t="s">
        <v>258</v>
      </c>
      <c r="E120" s="6" t="str">
        <f>PROPER(TEXT(Table5[[#This Row],[Date]], "MMMM"))</f>
        <v>November</v>
      </c>
      <c r="F120" s="6" t="str">
        <f>TEXT(Table5[[#This Row],[Date]], "YYYY")</f>
        <v>2024</v>
      </c>
      <c r="G120" s="6" t="s">
        <v>46</v>
      </c>
      <c r="H120" s="6" t="s">
        <v>603</v>
      </c>
      <c r="I120" s="16">
        <v>1606</v>
      </c>
      <c r="J120" s="16">
        <v>451</v>
      </c>
      <c r="K120" s="16">
        <v>405</v>
      </c>
      <c r="L120" s="16">
        <v>20878</v>
      </c>
      <c r="M120" s="16">
        <v>20190</v>
      </c>
      <c r="N120" s="16">
        <v>219</v>
      </c>
      <c r="O120" s="6" t="s">
        <v>33</v>
      </c>
      <c r="P120" s="6" t="s">
        <v>34</v>
      </c>
      <c r="Q120" s="6">
        <f>SUM(Table5[[#This Row],[Likes]],Table5[[#This Row],[Shares]],Table5[[#This Row],[Comments]])</f>
        <v>2462</v>
      </c>
      <c r="R120" s="10">
        <f>Table5[[#This Row],[Total_Engagement]]/Table5[[#This Row],[Impressions]]</f>
        <v>0.11792317271769326</v>
      </c>
    </row>
    <row r="121" spans="2:18" ht="15.75" customHeight="1" x14ac:dyDescent="0.25">
      <c r="B121" s="6" t="s">
        <v>259</v>
      </c>
      <c r="C121" s="6" t="s">
        <v>39</v>
      </c>
      <c r="D121" s="6" t="s">
        <v>258</v>
      </c>
      <c r="E121" s="6" t="str">
        <f>PROPER(TEXT(Table5[[#This Row],[Date]], "MMMM"))</f>
        <v>November</v>
      </c>
      <c r="F121" s="6" t="str">
        <f>TEXT(Table5[[#This Row],[Date]], "YYYY")</f>
        <v>2024</v>
      </c>
      <c r="G121" s="6" t="s">
        <v>46</v>
      </c>
      <c r="H121" s="6" t="s">
        <v>593</v>
      </c>
      <c r="I121" s="16">
        <v>4551</v>
      </c>
      <c r="J121" s="16">
        <v>714</v>
      </c>
      <c r="K121" s="16">
        <v>207</v>
      </c>
      <c r="L121" s="16">
        <v>68265</v>
      </c>
      <c r="M121" s="16">
        <v>67754</v>
      </c>
      <c r="N121" s="16">
        <v>57</v>
      </c>
      <c r="O121" s="6" t="s">
        <v>53</v>
      </c>
      <c r="P121" s="6" t="s">
        <v>28</v>
      </c>
      <c r="Q121" s="6">
        <f>SUM(Table5[[#This Row],[Likes]],Table5[[#This Row],[Shares]],Table5[[#This Row],[Comments]])</f>
        <v>5472</v>
      </c>
      <c r="R121" s="10">
        <f>Table5[[#This Row],[Total_Engagement]]/Table5[[#This Row],[Impressions]]</f>
        <v>8.0158206987475278E-2</v>
      </c>
    </row>
    <row r="122" spans="2:18" ht="15.75" customHeight="1" x14ac:dyDescent="0.25">
      <c r="B122" s="6" t="s">
        <v>260</v>
      </c>
      <c r="C122" s="6" t="s">
        <v>30</v>
      </c>
      <c r="D122" s="6" t="s">
        <v>261</v>
      </c>
      <c r="E122" s="6" t="str">
        <f>PROPER(TEXT(Table5[[#This Row],[Date]], "MMMM"))</f>
        <v>February</v>
      </c>
      <c r="F122" s="6" t="str">
        <f>TEXT(Table5[[#This Row],[Date]], "YYYY")</f>
        <v>2025</v>
      </c>
      <c r="G122" s="6" t="s">
        <v>16</v>
      </c>
      <c r="H122" s="6" t="s">
        <v>598</v>
      </c>
      <c r="I122" s="16">
        <v>1970</v>
      </c>
      <c r="J122" s="16">
        <v>675</v>
      </c>
      <c r="K122" s="16">
        <v>478</v>
      </c>
      <c r="L122" s="16">
        <v>9850</v>
      </c>
      <c r="M122" s="16">
        <v>8924</v>
      </c>
      <c r="N122" s="16">
        <v>117</v>
      </c>
      <c r="O122" s="6" t="s">
        <v>53</v>
      </c>
      <c r="P122" s="6" t="s">
        <v>584</v>
      </c>
      <c r="Q122" s="6">
        <f>SUM(Table5[[#This Row],[Likes]],Table5[[#This Row],[Shares]],Table5[[#This Row],[Comments]])</f>
        <v>3123</v>
      </c>
      <c r="R122" s="10">
        <f>Table5[[#This Row],[Total_Engagement]]/Table5[[#This Row],[Impressions]]</f>
        <v>0.31705583756345179</v>
      </c>
    </row>
    <row r="123" spans="2:18" ht="15.75" customHeight="1" x14ac:dyDescent="0.25">
      <c r="B123" s="6" t="s">
        <v>262</v>
      </c>
      <c r="C123" s="6" t="s">
        <v>39</v>
      </c>
      <c r="D123" s="6" t="s">
        <v>146</v>
      </c>
      <c r="E123" s="6" t="str">
        <f>PROPER(TEXT(Table5[[#This Row],[Date]], "MMMM"))</f>
        <v>October</v>
      </c>
      <c r="F123" s="6" t="str">
        <f>TEXT(Table5[[#This Row],[Date]], "YYYY")</f>
        <v>2024</v>
      </c>
      <c r="G123" s="6" t="s">
        <v>32</v>
      </c>
      <c r="H123" s="6" t="s">
        <v>596</v>
      </c>
      <c r="I123" s="16">
        <v>780</v>
      </c>
      <c r="J123" s="16">
        <v>928</v>
      </c>
      <c r="K123" s="16">
        <v>301</v>
      </c>
      <c r="L123" s="16">
        <v>8580</v>
      </c>
      <c r="M123" s="16">
        <v>8081</v>
      </c>
      <c r="N123" s="16">
        <v>91</v>
      </c>
      <c r="O123" s="6" t="s">
        <v>33</v>
      </c>
      <c r="P123" s="6" t="s">
        <v>28</v>
      </c>
      <c r="Q123" s="6">
        <f>SUM(Table5[[#This Row],[Likes]],Table5[[#This Row],[Shares]],Table5[[#This Row],[Comments]])</f>
        <v>2009</v>
      </c>
      <c r="R123" s="10">
        <f>Table5[[#This Row],[Total_Engagement]]/Table5[[#This Row],[Impressions]]</f>
        <v>0.23414918414918415</v>
      </c>
    </row>
    <row r="124" spans="2:18" ht="15.75" customHeight="1" x14ac:dyDescent="0.25">
      <c r="B124" s="6" t="s">
        <v>263</v>
      </c>
      <c r="C124" s="6" t="s">
        <v>30</v>
      </c>
      <c r="D124" s="6" t="s">
        <v>244</v>
      </c>
      <c r="E124" s="6" t="str">
        <f>PROPER(TEXT(Table5[[#This Row],[Date]], "MMMM"))</f>
        <v>July</v>
      </c>
      <c r="F124" s="6" t="str">
        <f>TEXT(Table5[[#This Row],[Date]], "YYYY")</f>
        <v>2024</v>
      </c>
      <c r="G124" s="6" t="s">
        <v>32</v>
      </c>
      <c r="H124" s="6" t="s">
        <v>588</v>
      </c>
      <c r="I124" s="16">
        <v>498</v>
      </c>
      <c r="J124" s="16">
        <v>701</v>
      </c>
      <c r="K124" s="16">
        <v>412</v>
      </c>
      <c r="L124" s="16">
        <v>4980</v>
      </c>
      <c r="M124" s="16">
        <v>4185</v>
      </c>
      <c r="N124" s="16">
        <v>185</v>
      </c>
      <c r="O124" s="6" t="s">
        <v>53</v>
      </c>
      <c r="P124" s="6" t="s">
        <v>584</v>
      </c>
      <c r="Q124" s="6">
        <f>SUM(Table5[[#This Row],[Likes]],Table5[[#This Row],[Shares]],Table5[[#This Row],[Comments]])</f>
        <v>1611</v>
      </c>
      <c r="R124" s="10">
        <f>Table5[[#This Row],[Total_Engagement]]/Table5[[#This Row],[Impressions]]</f>
        <v>0.32349397590361445</v>
      </c>
    </row>
    <row r="125" spans="2:18" ht="15.75" customHeight="1" x14ac:dyDescent="0.25">
      <c r="B125" s="6" t="s">
        <v>264</v>
      </c>
      <c r="C125" s="6" t="s">
        <v>30</v>
      </c>
      <c r="D125" s="6" t="s">
        <v>250</v>
      </c>
      <c r="E125" s="6" t="str">
        <f>PROPER(TEXT(Table5[[#This Row],[Date]], "MMMM"))</f>
        <v>October</v>
      </c>
      <c r="F125" s="6" t="str">
        <f>TEXT(Table5[[#This Row],[Date]], "YYYY")</f>
        <v>2024</v>
      </c>
      <c r="G125" s="6" t="s">
        <v>21</v>
      </c>
      <c r="H125" s="6" t="s">
        <v>602</v>
      </c>
      <c r="I125" s="16">
        <v>3432</v>
      </c>
      <c r="J125" s="16">
        <v>869</v>
      </c>
      <c r="K125" s="16">
        <v>123</v>
      </c>
      <c r="L125" s="16">
        <v>54912</v>
      </c>
      <c r="M125" s="16">
        <v>53916</v>
      </c>
      <c r="N125" s="16">
        <v>264</v>
      </c>
      <c r="O125" s="6" t="s">
        <v>33</v>
      </c>
      <c r="P125" s="6" t="s">
        <v>23</v>
      </c>
      <c r="Q125" s="6">
        <f>SUM(Table5[[#This Row],[Likes]],Table5[[#This Row],[Shares]],Table5[[#This Row],[Comments]])</f>
        <v>4424</v>
      </c>
      <c r="R125" s="10">
        <f>Table5[[#This Row],[Total_Engagement]]/Table5[[#This Row],[Impressions]]</f>
        <v>8.0565268065268064E-2</v>
      </c>
    </row>
    <row r="126" spans="2:18" ht="15.75" customHeight="1" x14ac:dyDescent="0.25">
      <c r="B126" s="6" t="s">
        <v>265</v>
      </c>
      <c r="C126" s="6" t="s">
        <v>30</v>
      </c>
      <c r="D126" s="6" t="s">
        <v>234</v>
      </c>
      <c r="E126" s="6" t="str">
        <f>PROPER(TEXT(Table5[[#This Row],[Date]], "MMMM"))</f>
        <v>June</v>
      </c>
      <c r="F126" s="6" t="str">
        <f>TEXT(Table5[[#This Row],[Date]], "YYYY")</f>
        <v>2024</v>
      </c>
      <c r="G126" s="6" t="s">
        <v>32</v>
      </c>
      <c r="H126" s="6" t="s">
        <v>588</v>
      </c>
      <c r="I126" s="16">
        <v>4363</v>
      </c>
      <c r="J126" s="16">
        <v>649</v>
      </c>
      <c r="K126" s="16">
        <v>140</v>
      </c>
      <c r="L126" s="16">
        <v>21815</v>
      </c>
      <c r="M126" s="16">
        <v>21481</v>
      </c>
      <c r="N126" s="16">
        <v>157</v>
      </c>
      <c r="O126" s="6" t="s">
        <v>33</v>
      </c>
      <c r="P126" s="6" t="s">
        <v>18</v>
      </c>
      <c r="Q126" s="6">
        <f>SUM(Table5[[#This Row],[Likes]],Table5[[#This Row],[Shares]],Table5[[#This Row],[Comments]])</f>
        <v>5152</v>
      </c>
      <c r="R126" s="10">
        <f>Table5[[#This Row],[Total_Engagement]]/Table5[[#This Row],[Impressions]]</f>
        <v>0.23616777446710979</v>
      </c>
    </row>
    <row r="127" spans="2:18" ht="15.75" customHeight="1" x14ac:dyDescent="0.25">
      <c r="B127" s="6" t="s">
        <v>266</v>
      </c>
      <c r="C127" s="6" t="s">
        <v>25</v>
      </c>
      <c r="D127" s="6" t="s">
        <v>267</v>
      </c>
      <c r="E127" s="6" t="str">
        <f>PROPER(TEXT(Table5[[#This Row],[Date]], "MMMM"))</f>
        <v>April</v>
      </c>
      <c r="F127" s="6" t="str">
        <f>TEXT(Table5[[#This Row],[Date]], "YYYY")</f>
        <v>2025</v>
      </c>
      <c r="G127" s="6" t="s">
        <v>41</v>
      </c>
      <c r="H127" s="6" t="s">
        <v>595</v>
      </c>
      <c r="I127" s="16">
        <v>736</v>
      </c>
      <c r="J127" s="16">
        <v>771</v>
      </c>
      <c r="K127" s="16">
        <v>225</v>
      </c>
      <c r="L127" s="16">
        <v>5152</v>
      </c>
      <c r="M127" s="16">
        <v>4706</v>
      </c>
      <c r="N127" s="16">
        <v>19</v>
      </c>
      <c r="O127" s="6" t="s">
        <v>33</v>
      </c>
      <c r="P127" s="6" t="s">
        <v>18</v>
      </c>
      <c r="Q127" s="6">
        <f>SUM(Table5[[#This Row],[Likes]],Table5[[#This Row],[Shares]],Table5[[#This Row],[Comments]])</f>
        <v>1732</v>
      </c>
      <c r="R127" s="10">
        <f>Table5[[#This Row],[Total_Engagement]]/Table5[[#This Row],[Impressions]]</f>
        <v>0.33618012422360249</v>
      </c>
    </row>
    <row r="128" spans="2:18" ht="15.75" customHeight="1" x14ac:dyDescent="0.25">
      <c r="B128" s="6" t="s">
        <v>268</v>
      </c>
      <c r="C128" s="6" t="s">
        <v>14</v>
      </c>
      <c r="D128" s="6" t="s">
        <v>269</v>
      </c>
      <c r="E128" s="6" t="str">
        <f>PROPER(TEXT(Table5[[#This Row],[Date]], "MMMM"))</f>
        <v>September</v>
      </c>
      <c r="F128" s="6" t="str">
        <f>TEXT(Table5[[#This Row],[Date]], "YYYY")</f>
        <v>2024</v>
      </c>
      <c r="G128" s="6" t="s">
        <v>41</v>
      </c>
      <c r="H128" s="6" t="s">
        <v>590</v>
      </c>
      <c r="I128" s="16">
        <v>3811</v>
      </c>
      <c r="J128" s="16">
        <v>866</v>
      </c>
      <c r="K128" s="16">
        <v>216</v>
      </c>
      <c r="L128" s="16">
        <v>34299</v>
      </c>
      <c r="M128" s="16">
        <v>34088</v>
      </c>
      <c r="N128" s="16">
        <v>233</v>
      </c>
      <c r="O128" s="6" t="s">
        <v>27</v>
      </c>
      <c r="P128" s="6" t="s">
        <v>34</v>
      </c>
      <c r="Q128" s="6">
        <f>SUM(Table5[[#This Row],[Likes]],Table5[[#This Row],[Shares]],Table5[[#This Row],[Comments]])</f>
        <v>4893</v>
      </c>
      <c r="R128" s="10">
        <f>Table5[[#This Row],[Total_Engagement]]/Table5[[#This Row],[Impressions]]</f>
        <v>0.14265722032712325</v>
      </c>
    </row>
    <row r="129" spans="2:18" ht="15.75" customHeight="1" x14ac:dyDescent="0.25">
      <c r="B129" s="6" t="s">
        <v>270</v>
      </c>
      <c r="C129" s="6" t="s">
        <v>30</v>
      </c>
      <c r="D129" s="6" t="s">
        <v>162</v>
      </c>
      <c r="E129" s="6" t="str">
        <f>PROPER(TEXT(Table5[[#This Row],[Date]], "MMMM"))</f>
        <v>March</v>
      </c>
      <c r="F129" s="6" t="str">
        <f>TEXT(Table5[[#This Row],[Date]], "YYYY")</f>
        <v>2025</v>
      </c>
      <c r="G129" s="6" t="s">
        <v>41</v>
      </c>
      <c r="H129" s="6" t="s">
        <v>600</v>
      </c>
      <c r="I129" s="16">
        <v>4158</v>
      </c>
      <c r="J129" s="16">
        <v>167</v>
      </c>
      <c r="K129" s="16">
        <v>241</v>
      </c>
      <c r="L129" s="16">
        <v>45738</v>
      </c>
      <c r="M129" s="16">
        <v>45183</v>
      </c>
      <c r="N129" s="16">
        <v>142</v>
      </c>
      <c r="O129" s="6" t="s">
        <v>53</v>
      </c>
      <c r="P129" s="6" t="s">
        <v>584</v>
      </c>
      <c r="Q129" s="6">
        <f>SUM(Table5[[#This Row],[Likes]],Table5[[#This Row],[Shares]],Table5[[#This Row],[Comments]])</f>
        <v>4566</v>
      </c>
      <c r="R129" s="10">
        <f>Table5[[#This Row],[Total_Engagement]]/Table5[[#This Row],[Impressions]]</f>
        <v>9.9829463465827106E-2</v>
      </c>
    </row>
    <row r="130" spans="2:18" ht="15.75" customHeight="1" x14ac:dyDescent="0.25">
      <c r="B130" s="6" t="s">
        <v>271</v>
      </c>
      <c r="C130" s="6" t="s">
        <v>39</v>
      </c>
      <c r="D130" s="6" t="s">
        <v>200</v>
      </c>
      <c r="E130" s="6" t="str">
        <f>PROPER(TEXT(Table5[[#This Row],[Date]], "MMMM"))</f>
        <v>January</v>
      </c>
      <c r="F130" s="6" t="str">
        <f>TEXT(Table5[[#This Row],[Date]], "YYYY")</f>
        <v>2025</v>
      </c>
      <c r="G130" s="6" t="s">
        <v>16</v>
      </c>
      <c r="H130" s="6" t="s">
        <v>594</v>
      </c>
      <c r="I130" s="16">
        <v>3452</v>
      </c>
      <c r="J130" s="16">
        <v>652</v>
      </c>
      <c r="K130" s="16">
        <v>442</v>
      </c>
      <c r="L130" s="16">
        <v>65588</v>
      </c>
      <c r="M130" s="16">
        <v>65049</v>
      </c>
      <c r="N130" s="16">
        <v>158</v>
      </c>
      <c r="O130" s="6" t="s">
        <v>53</v>
      </c>
      <c r="P130" s="6" t="s">
        <v>28</v>
      </c>
      <c r="Q130" s="6">
        <f>SUM(Table5[[#This Row],[Likes]],Table5[[#This Row],[Shares]],Table5[[#This Row],[Comments]])</f>
        <v>4546</v>
      </c>
      <c r="R130" s="10">
        <f>Table5[[#This Row],[Total_Engagement]]/Table5[[#This Row],[Impressions]]</f>
        <v>6.9311459413307311E-2</v>
      </c>
    </row>
    <row r="131" spans="2:18" ht="15.75" customHeight="1" x14ac:dyDescent="0.25">
      <c r="B131" s="6" t="s">
        <v>272</v>
      </c>
      <c r="C131" s="6" t="s">
        <v>14</v>
      </c>
      <c r="D131" s="6" t="s">
        <v>206</v>
      </c>
      <c r="E131" s="6" t="str">
        <f>PROPER(TEXT(Table5[[#This Row],[Date]], "MMMM"))</f>
        <v>January</v>
      </c>
      <c r="F131" s="6" t="str">
        <f>TEXT(Table5[[#This Row],[Date]], "YYYY")</f>
        <v>2025</v>
      </c>
      <c r="G131" s="6" t="s">
        <v>46</v>
      </c>
      <c r="H131" s="6" t="s">
        <v>603</v>
      </c>
      <c r="I131" s="16">
        <v>3092</v>
      </c>
      <c r="J131" s="16">
        <v>106</v>
      </c>
      <c r="K131" s="16">
        <v>291</v>
      </c>
      <c r="L131" s="16">
        <v>27828</v>
      </c>
      <c r="M131" s="16">
        <v>27217</v>
      </c>
      <c r="N131" s="16">
        <v>102</v>
      </c>
      <c r="O131" s="6" t="s">
        <v>53</v>
      </c>
      <c r="P131" s="6" t="s">
        <v>584</v>
      </c>
      <c r="Q131" s="6">
        <f>SUM(Table5[[#This Row],[Likes]],Table5[[#This Row],[Shares]],Table5[[#This Row],[Comments]])</f>
        <v>3489</v>
      </c>
      <c r="R131" s="10">
        <f>Table5[[#This Row],[Total_Engagement]]/Table5[[#This Row],[Impressions]]</f>
        <v>0.12537731780940059</v>
      </c>
    </row>
    <row r="132" spans="2:18" ht="15.75" customHeight="1" x14ac:dyDescent="0.25">
      <c r="B132" s="6" t="s">
        <v>273</v>
      </c>
      <c r="C132" s="6" t="s">
        <v>14</v>
      </c>
      <c r="D132" s="6" t="s">
        <v>55</v>
      </c>
      <c r="E132" s="6" t="str">
        <f>PROPER(TEXT(Table5[[#This Row],[Date]], "MMMM"))</f>
        <v>July</v>
      </c>
      <c r="F132" s="6" t="str">
        <f>TEXT(Table5[[#This Row],[Date]], "YYYY")</f>
        <v>2024</v>
      </c>
      <c r="G132" s="6" t="s">
        <v>21</v>
      </c>
      <c r="H132" s="6" t="s">
        <v>586</v>
      </c>
      <c r="I132" s="16">
        <v>2147</v>
      </c>
      <c r="J132" s="16">
        <v>430</v>
      </c>
      <c r="K132" s="16">
        <v>393</v>
      </c>
      <c r="L132" s="16">
        <v>17176</v>
      </c>
      <c r="M132" s="16">
        <v>16483</v>
      </c>
      <c r="N132" s="16">
        <v>170</v>
      </c>
      <c r="O132" s="6" t="s">
        <v>27</v>
      </c>
      <c r="P132" s="6" t="s">
        <v>584</v>
      </c>
      <c r="Q132" s="6">
        <f>SUM(Table5[[#This Row],[Likes]],Table5[[#This Row],[Shares]],Table5[[#This Row],[Comments]])</f>
        <v>2970</v>
      </c>
      <c r="R132" s="10">
        <f>Table5[[#This Row],[Total_Engagement]]/Table5[[#This Row],[Impressions]]</f>
        <v>0.17291569632044715</v>
      </c>
    </row>
    <row r="133" spans="2:18" ht="15.75" customHeight="1" x14ac:dyDescent="0.25">
      <c r="B133" s="6" t="s">
        <v>274</v>
      </c>
      <c r="C133" s="6" t="s">
        <v>25</v>
      </c>
      <c r="D133" s="6" t="s">
        <v>275</v>
      </c>
      <c r="E133" s="6" t="str">
        <f>PROPER(TEXT(Table5[[#This Row],[Date]], "MMMM"))</f>
        <v>September</v>
      </c>
      <c r="F133" s="6" t="str">
        <f>TEXT(Table5[[#This Row],[Date]], "YYYY")</f>
        <v>2024</v>
      </c>
      <c r="G133" s="6" t="s">
        <v>16</v>
      </c>
      <c r="H133" s="6" t="s">
        <v>587</v>
      </c>
      <c r="I133" s="16">
        <v>2936</v>
      </c>
      <c r="J133" s="16">
        <v>439</v>
      </c>
      <c r="K133" s="16">
        <v>44</v>
      </c>
      <c r="L133" s="16">
        <v>38168</v>
      </c>
      <c r="M133" s="16">
        <v>37571</v>
      </c>
      <c r="N133" s="16">
        <v>22</v>
      </c>
      <c r="O133" s="6" t="s">
        <v>33</v>
      </c>
      <c r="P133" s="6" t="s">
        <v>34</v>
      </c>
      <c r="Q133" s="6">
        <f>SUM(Table5[[#This Row],[Likes]],Table5[[#This Row],[Shares]],Table5[[#This Row],[Comments]])</f>
        <v>3419</v>
      </c>
      <c r="R133" s="10">
        <f>Table5[[#This Row],[Total_Engagement]]/Table5[[#This Row],[Impressions]]</f>
        <v>8.9577656675749323E-2</v>
      </c>
    </row>
    <row r="134" spans="2:18" ht="15.75" customHeight="1" x14ac:dyDescent="0.25">
      <c r="B134" s="6" t="s">
        <v>276</v>
      </c>
      <c r="C134" s="6" t="s">
        <v>30</v>
      </c>
      <c r="D134" s="6" t="s">
        <v>146</v>
      </c>
      <c r="E134" s="6" t="str">
        <f>PROPER(TEXT(Table5[[#This Row],[Date]], "MMMM"))</f>
        <v>October</v>
      </c>
      <c r="F134" s="6" t="str">
        <f>TEXT(Table5[[#This Row],[Date]], "YYYY")</f>
        <v>2024</v>
      </c>
      <c r="G134" s="6" t="s">
        <v>16</v>
      </c>
      <c r="H134" s="6" t="s">
        <v>598</v>
      </c>
      <c r="I134" s="16">
        <v>4840</v>
      </c>
      <c r="J134" s="16">
        <v>658</v>
      </c>
      <c r="K134" s="16">
        <v>211</v>
      </c>
      <c r="L134" s="16">
        <v>43560</v>
      </c>
      <c r="M134" s="16">
        <v>43225</v>
      </c>
      <c r="N134" s="16">
        <v>57</v>
      </c>
      <c r="O134" s="6" t="s">
        <v>53</v>
      </c>
      <c r="P134" s="6" t="s">
        <v>28</v>
      </c>
      <c r="Q134" s="6">
        <f>SUM(Table5[[#This Row],[Likes]],Table5[[#This Row],[Shares]],Table5[[#This Row],[Comments]])</f>
        <v>5709</v>
      </c>
      <c r="R134" s="10">
        <f>Table5[[#This Row],[Total_Engagement]]/Table5[[#This Row],[Impressions]]</f>
        <v>0.13106060606060607</v>
      </c>
    </row>
    <row r="135" spans="2:18" ht="15.75" customHeight="1" x14ac:dyDescent="0.25">
      <c r="B135" s="6" t="s">
        <v>277</v>
      </c>
      <c r="C135" s="6" t="s">
        <v>30</v>
      </c>
      <c r="D135" s="6" t="s">
        <v>89</v>
      </c>
      <c r="E135" s="6" t="str">
        <f>PROPER(TEXT(Table5[[#This Row],[Date]], "MMMM"))</f>
        <v>March</v>
      </c>
      <c r="F135" s="6" t="str">
        <f>TEXT(Table5[[#This Row],[Date]], "YYYY")</f>
        <v>2025</v>
      </c>
      <c r="G135" s="6" t="s">
        <v>32</v>
      </c>
      <c r="H135" s="6" t="s">
        <v>588</v>
      </c>
      <c r="I135" s="16">
        <v>1947</v>
      </c>
      <c r="J135" s="16">
        <v>842</v>
      </c>
      <c r="K135" s="16">
        <v>101</v>
      </c>
      <c r="L135" s="16">
        <v>21417</v>
      </c>
      <c r="M135" s="16">
        <v>20967</v>
      </c>
      <c r="N135" s="16">
        <v>186</v>
      </c>
      <c r="O135" s="6" t="s">
        <v>53</v>
      </c>
      <c r="P135" s="6" t="s">
        <v>23</v>
      </c>
      <c r="Q135" s="6">
        <f>SUM(Table5[[#This Row],[Likes]],Table5[[#This Row],[Shares]],Table5[[#This Row],[Comments]])</f>
        <v>2890</v>
      </c>
      <c r="R135" s="10">
        <f>Table5[[#This Row],[Total_Engagement]]/Table5[[#This Row],[Impressions]]</f>
        <v>0.13493953401503478</v>
      </c>
    </row>
    <row r="136" spans="2:18" ht="15.75" customHeight="1" x14ac:dyDescent="0.25">
      <c r="B136" s="6" t="s">
        <v>278</v>
      </c>
      <c r="C136" s="6" t="s">
        <v>39</v>
      </c>
      <c r="D136" s="6" t="s">
        <v>279</v>
      </c>
      <c r="E136" s="6" t="str">
        <f>PROPER(TEXT(Table5[[#This Row],[Date]], "MMMM"))</f>
        <v>February</v>
      </c>
      <c r="F136" s="6" t="str">
        <f>TEXT(Table5[[#This Row],[Date]], "YYYY")</f>
        <v>2025</v>
      </c>
      <c r="G136" s="6" t="s">
        <v>46</v>
      </c>
      <c r="H136" s="6" t="s">
        <v>593</v>
      </c>
      <c r="I136" s="16">
        <v>2072</v>
      </c>
      <c r="J136" s="16">
        <v>532</v>
      </c>
      <c r="K136" s="16">
        <v>71</v>
      </c>
      <c r="L136" s="16">
        <v>37296</v>
      </c>
      <c r="M136" s="16">
        <v>36467</v>
      </c>
      <c r="N136" s="16">
        <v>25</v>
      </c>
      <c r="O136" s="6" t="s">
        <v>27</v>
      </c>
      <c r="P136" s="6" t="s">
        <v>34</v>
      </c>
      <c r="Q136" s="6">
        <f>SUM(Table5[[#This Row],[Likes]],Table5[[#This Row],[Shares]],Table5[[#This Row],[Comments]])</f>
        <v>2675</v>
      </c>
      <c r="R136" s="10">
        <f>Table5[[#This Row],[Total_Engagement]]/Table5[[#This Row],[Impressions]]</f>
        <v>7.172350922350923E-2</v>
      </c>
    </row>
    <row r="137" spans="2:18" ht="15.75" customHeight="1" x14ac:dyDescent="0.25">
      <c r="B137" s="6" t="s">
        <v>280</v>
      </c>
      <c r="C137" s="6" t="s">
        <v>14</v>
      </c>
      <c r="D137" s="6" t="s">
        <v>281</v>
      </c>
      <c r="E137" s="6" t="str">
        <f>PROPER(TEXT(Table5[[#This Row],[Date]], "MMMM"))</f>
        <v>April</v>
      </c>
      <c r="F137" s="6" t="str">
        <f>TEXT(Table5[[#This Row],[Date]], "YYYY")</f>
        <v>2025</v>
      </c>
      <c r="G137" s="6" t="s">
        <v>16</v>
      </c>
      <c r="H137" s="6" t="s">
        <v>585</v>
      </c>
      <c r="I137" s="16">
        <v>3731</v>
      </c>
      <c r="J137" s="16">
        <v>115</v>
      </c>
      <c r="K137" s="16">
        <v>135</v>
      </c>
      <c r="L137" s="16">
        <v>55965</v>
      </c>
      <c r="M137" s="16">
        <v>55436</v>
      </c>
      <c r="N137" s="16">
        <v>103</v>
      </c>
      <c r="O137" s="6" t="s">
        <v>27</v>
      </c>
      <c r="P137" s="6" t="s">
        <v>18</v>
      </c>
      <c r="Q137" s="6">
        <f>SUM(Table5[[#This Row],[Likes]],Table5[[#This Row],[Shares]],Table5[[#This Row],[Comments]])</f>
        <v>3981</v>
      </c>
      <c r="R137" s="10">
        <f>Table5[[#This Row],[Total_Engagement]]/Table5[[#This Row],[Impressions]]</f>
        <v>7.1133744304476013E-2</v>
      </c>
    </row>
    <row r="138" spans="2:18" ht="15.75" customHeight="1" x14ac:dyDescent="0.25">
      <c r="B138" s="6" t="s">
        <v>282</v>
      </c>
      <c r="C138" s="6" t="s">
        <v>39</v>
      </c>
      <c r="D138" s="6" t="s">
        <v>283</v>
      </c>
      <c r="E138" s="6" t="str">
        <f>PROPER(TEXT(Table5[[#This Row],[Date]], "MMMM"))</f>
        <v>November</v>
      </c>
      <c r="F138" s="6" t="str">
        <f>TEXT(Table5[[#This Row],[Date]], "YYYY")</f>
        <v>2024</v>
      </c>
      <c r="G138" s="6" t="s">
        <v>21</v>
      </c>
      <c r="H138" s="6" t="s">
        <v>592</v>
      </c>
      <c r="I138" s="16">
        <v>4213</v>
      </c>
      <c r="J138" s="16">
        <v>253</v>
      </c>
      <c r="K138" s="16">
        <v>434</v>
      </c>
      <c r="L138" s="16">
        <v>75834</v>
      </c>
      <c r="M138" s="16">
        <v>75437</v>
      </c>
      <c r="N138" s="16">
        <v>272</v>
      </c>
      <c r="O138" s="6" t="s">
        <v>53</v>
      </c>
      <c r="P138" s="6" t="s">
        <v>34</v>
      </c>
      <c r="Q138" s="6">
        <f>SUM(Table5[[#This Row],[Likes]],Table5[[#This Row],[Shares]],Table5[[#This Row],[Comments]])</f>
        <v>4900</v>
      </c>
      <c r="R138" s="10">
        <f>Table5[[#This Row],[Total_Engagement]]/Table5[[#This Row],[Impressions]]</f>
        <v>6.461481657304112E-2</v>
      </c>
    </row>
    <row r="139" spans="2:18" ht="15.75" customHeight="1" x14ac:dyDescent="0.25">
      <c r="B139" s="6" t="s">
        <v>284</v>
      </c>
      <c r="C139" s="6" t="s">
        <v>30</v>
      </c>
      <c r="D139" s="6" t="s">
        <v>285</v>
      </c>
      <c r="E139" s="6" t="str">
        <f>PROPER(TEXT(Table5[[#This Row],[Date]], "MMMM"))</f>
        <v>July</v>
      </c>
      <c r="F139" s="6" t="str">
        <f>TEXT(Table5[[#This Row],[Date]], "YYYY")</f>
        <v>2024</v>
      </c>
      <c r="G139" s="6" t="s">
        <v>21</v>
      </c>
      <c r="H139" s="6" t="s">
        <v>602</v>
      </c>
      <c r="I139" s="16">
        <v>3134</v>
      </c>
      <c r="J139" s="16">
        <v>888</v>
      </c>
      <c r="K139" s="16">
        <v>444</v>
      </c>
      <c r="L139" s="16">
        <v>21938</v>
      </c>
      <c r="M139" s="16">
        <v>21337</v>
      </c>
      <c r="N139" s="16">
        <v>130</v>
      </c>
      <c r="O139" s="6" t="s">
        <v>33</v>
      </c>
      <c r="P139" s="6" t="s">
        <v>34</v>
      </c>
      <c r="Q139" s="6">
        <f>SUM(Table5[[#This Row],[Likes]],Table5[[#This Row],[Shares]],Table5[[#This Row],[Comments]])</f>
        <v>4466</v>
      </c>
      <c r="R139" s="10">
        <f>Table5[[#This Row],[Total_Engagement]]/Table5[[#This Row],[Impressions]]</f>
        <v>0.20357370772176134</v>
      </c>
    </row>
    <row r="140" spans="2:18" ht="15.75" customHeight="1" x14ac:dyDescent="0.25">
      <c r="B140" s="6" t="s">
        <v>286</v>
      </c>
      <c r="C140" s="6" t="s">
        <v>39</v>
      </c>
      <c r="D140" s="6" t="s">
        <v>97</v>
      </c>
      <c r="E140" s="6" t="str">
        <f>PROPER(TEXT(Table5[[#This Row],[Date]], "MMMM"))</f>
        <v>July</v>
      </c>
      <c r="F140" s="6" t="str">
        <f>TEXT(Table5[[#This Row],[Date]], "YYYY")</f>
        <v>2024</v>
      </c>
      <c r="G140" s="6" t="s">
        <v>62</v>
      </c>
      <c r="H140" s="6" t="s">
        <v>597</v>
      </c>
      <c r="I140" s="16">
        <v>3008</v>
      </c>
      <c r="J140" s="16">
        <v>94</v>
      </c>
      <c r="K140" s="16">
        <v>37</v>
      </c>
      <c r="L140" s="16">
        <v>15040</v>
      </c>
      <c r="M140" s="16">
        <v>14639</v>
      </c>
      <c r="N140" s="16">
        <v>277</v>
      </c>
      <c r="O140" s="6" t="s">
        <v>53</v>
      </c>
      <c r="P140" s="6" t="s">
        <v>584</v>
      </c>
      <c r="Q140" s="6">
        <f>SUM(Table5[[#This Row],[Likes]],Table5[[#This Row],[Shares]],Table5[[#This Row],[Comments]])</f>
        <v>3139</v>
      </c>
      <c r="R140" s="10">
        <f>Table5[[#This Row],[Total_Engagement]]/Table5[[#This Row],[Impressions]]</f>
        <v>0.20871010638297871</v>
      </c>
    </row>
    <row r="141" spans="2:18" ht="15.75" customHeight="1" x14ac:dyDescent="0.25">
      <c r="B141" s="6" t="s">
        <v>287</v>
      </c>
      <c r="C141" s="6" t="s">
        <v>14</v>
      </c>
      <c r="D141" s="6" t="s">
        <v>166</v>
      </c>
      <c r="E141" s="6" t="str">
        <f>PROPER(TEXT(Table5[[#This Row],[Date]], "MMMM"))</f>
        <v>March</v>
      </c>
      <c r="F141" s="6" t="str">
        <f>TEXT(Table5[[#This Row],[Date]], "YYYY")</f>
        <v>2025</v>
      </c>
      <c r="G141" s="6" t="s">
        <v>46</v>
      </c>
      <c r="H141" s="6" t="s">
        <v>603</v>
      </c>
      <c r="I141" s="16">
        <v>305</v>
      </c>
      <c r="J141" s="16">
        <v>187</v>
      </c>
      <c r="K141" s="16">
        <v>243</v>
      </c>
      <c r="L141" s="16">
        <v>4575</v>
      </c>
      <c r="M141" s="16">
        <v>3704</v>
      </c>
      <c r="N141" s="16">
        <v>234</v>
      </c>
      <c r="O141" s="6" t="s">
        <v>53</v>
      </c>
      <c r="P141" s="6" t="s">
        <v>28</v>
      </c>
      <c r="Q141" s="6">
        <f>SUM(Table5[[#This Row],[Likes]],Table5[[#This Row],[Shares]],Table5[[#This Row],[Comments]])</f>
        <v>735</v>
      </c>
      <c r="R141" s="10">
        <f>Table5[[#This Row],[Total_Engagement]]/Table5[[#This Row],[Impressions]]</f>
        <v>0.16065573770491803</v>
      </c>
    </row>
    <row r="142" spans="2:18" ht="15.75" customHeight="1" x14ac:dyDescent="0.25">
      <c r="B142" s="6" t="s">
        <v>288</v>
      </c>
      <c r="C142" s="6" t="s">
        <v>25</v>
      </c>
      <c r="D142" s="6" t="s">
        <v>289</v>
      </c>
      <c r="E142" s="6" t="str">
        <f>PROPER(TEXT(Table5[[#This Row],[Date]], "MMMM"))</f>
        <v>October</v>
      </c>
      <c r="F142" s="6" t="str">
        <f>TEXT(Table5[[#This Row],[Date]], "YYYY")</f>
        <v>2024</v>
      </c>
      <c r="G142" s="6" t="s">
        <v>21</v>
      </c>
      <c r="H142" s="6" t="s">
        <v>601</v>
      </c>
      <c r="I142" s="16">
        <v>2746</v>
      </c>
      <c r="J142" s="16">
        <v>156</v>
      </c>
      <c r="K142" s="16">
        <v>203</v>
      </c>
      <c r="L142" s="16">
        <v>32952</v>
      </c>
      <c r="M142" s="16">
        <v>32147</v>
      </c>
      <c r="N142" s="16">
        <v>147</v>
      </c>
      <c r="O142" s="6" t="s">
        <v>33</v>
      </c>
      <c r="P142" s="6" t="s">
        <v>18</v>
      </c>
      <c r="Q142" s="6">
        <f>SUM(Table5[[#This Row],[Likes]],Table5[[#This Row],[Shares]],Table5[[#This Row],[Comments]])</f>
        <v>3105</v>
      </c>
      <c r="R142" s="10">
        <f>Table5[[#This Row],[Total_Engagement]]/Table5[[#This Row],[Impressions]]</f>
        <v>9.422796795338674E-2</v>
      </c>
    </row>
    <row r="143" spans="2:18" ht="15.75" customHeight="1" x14ac:dyDescent="0.25">
      <c r="B143" s="6" t="s">
        <v>290</v>
      </c>
      <c r="C143" s="6" t="s">
        <v>39</v>
      </c>
      <c r="D143" s="6" t="s">
        <v>291</v>
      </c>
      <c r="E143" s="6" t="str">
        <f>PROPER(TEXT(Table5[[#This Row],[Date]], "MMMM"))</f>
        <v>July</v>
      </c>
      <c r="F143" s="6" t="str">
        <f>TEXT(Table5[[#This Row],[Date]], "YYYY")</f>
        <v>2024</v>
      </c>
      <c r="G143" s="6" t="s">
        <v>46</v>
      </c>
      <c r="H143" s="6" t="s">
        <v>593</v>
      </c>
      <c r="I143" s="16">
        <v>2291</v>
      </c>
      <c r="J143" s="16">
        <v>78</v>
      </c>
      <c r="K143" s="16">
        <v>485</v>
      </c>
      <c r="L143" s="16">
        <v>18328</v>
      </c>
      <c r="M143" s="16">
        <v>18101</v>
      </c>
      <c r="N143" s="16">
        <v>10</v>
      </c>
      <c r="O143" s="6" t="s">
        <v>292</v>
      </c>
      <c r="P143" s="6" t="s">
        <v>23</v>
      </c>
      <c r="Q143" s="6">
        <f>SUM(Table5[[#This Row],[Likes]],Table5[[#This Row],[Shares]],Table5[[#This Row],[Comments]])</f>
        <v>2854</v>
      </c>
      <c r="R143" s="10">
        <f>Table5[[#This Row],[Total_Engagement]]/Table5[[#This Row],[Impressions]]</f>
        <v>0.15571802706241816</v>
      </c>
    </row>
    <row r="144" spans="2:18" ht="15.75" customHeight="1" x14ac:dyDescent="0.25">
      <c r="B144" s="6" t="s">
        <v>293</v>
      </c>
      <c r="C144" s="6" t="s">
        <v>14</v>
      </c>
      <c r="D144" s="6" t="s">
        <v>294</v>
      </c>
      <c r="E144" s="6" t="str">
        <f>PROPER(TEXT(Table5[[#This Row],[Date]], "MMMM"))</f>
        <v>August</v>
      </c>
      <c r="F144" s="6" t="str">
        <f>TEXT(Table5[[#This Row],[Date]], "YYYY")</f>
        <v>2024</v>
      </c>
      <c r="G144" s="6" t="s">
        <v>46</v>
      </c>
      <c r="H144" s="6" t="s">
        <v>603</v>
      </c>
      <c r="I144" s="16">
        <v>3170</v>
      </c>
      <c r="J144" s="16">
        <v>857</v>
      </c>
      <c r="K144" s="16">
        <v>379</v>
      </c>
      <c r="L144" s="16">
        <v>19020</v>
      </c>
      <c r="M144" s="16">
        <v>18559</v>
      </c>
      <c r="N144" s="16">
        <v>240</v>
      </c>
      <c r="O144" s="6" t="s">
        <v>53</v>
      </c>
      <c r="P144" s="6" t="s">
        <v>584</v>
      </c>
      <c r="Q144" s="6">
        <f>SUM(Table5[[#This Row],[Likes]],Table5[[#This Row],[Shares]],Table5[[#This Row],[Comments]])</f>
        <v>4406</v>
      </c>
      <c r="R144" s="10">
        <f>Table5[[#This Row],[Total_Engagement]]/Table5[[#This Row],[Impressions]]</f>
        <v>0.2316508937960042</v>
      </c>
    </row>
    <row r="145" spans="2:18" ht="15.75" customHeight="1" x14ac:dyDescent="0.25">
      <c r="B145" s="6" t="s">
        <v>295</v>
      </c>
      <c r="C145" s="6" t="s">
        <v>25</v>
      </c>
      <c r="D145" s="6" t="s">
        <v>240</v>
      </c>
      <c r="E145" s="6" t="str">
        <f>PROPER(TEXT(Table5[[#This Row],[Date]], "MMMM"))</f>
        <v>March</v>
      </c>
      <c r="F145" s="6" t="str">
        <f>TEXT(Table5[[#This Row],[Date]], "YYYY")</f>
        <v>2025</v>
      </c>
      <c r="G145" s="6" t="s">
        <v>32</v>
      </c>
      <c r="H145" s="6" t="s">
        <v>606</v>
      </c>
      <c r="I145" s="16">
        <v>2070</v>
      </c>
      <c r="J145" s="16">
        <v>275</v>
      </c>
      <c r="K145" s="16">
        <v>386</v>
      </c>
      <c r="L145" s="16">
        <v>39330</v>
      </c>
      <c r="M145" s="16">
        <v>38627</v>
      </c>
      <c r="N145" s="16">
        <v>114</v>
      </c>
      <c r="O145" s="6" t="s">
        <v>53</v>
      </c>
      <c r="P145" s="6" t="s">
        <v>34</v>
      </c>
      <c r="Q145" s="6">
        <f>SUM(Table5[[#This Row],[Likes]],Table5[[#This Row],[Shares]],Table5[[#This Row],[Comments]])</f>
        <v>2731</v>
      </c>
      <c r="R145" s="10">
        <f>Table5[[#This Row],[Total_Engagement]]/Table5[[#This Row],[Impressions]]</f>
        <v>6.9438087973557078E-2</v>
      </c>
    </row>
    <row r="146" spans="2:18" ht="15.75" customHeight="1" x14ac:dyDescent="0.25">
      <c r="B146" s="6" t="s">
        <v>296</v>
      </c>
      <c r="C146" s="6" t="s">
        <v>25</v>
      </c>
      <c r="D146" s="6" t="s">
        <v>250</v>
      </c>
      <c r="E146" s="6" t="str">
        <f>PROPER(TEXT(Table5[[#This Row],[Date]], "MMMM"))</f>
        <v>October</v>
      </c>
      <c r="F146" s="6" t="str">
        <f>TEXT(Table5[[#This Row],[Date]], "YYYY")</f>
        <v>2024</v>
      </c>
      <c r="G146" s="6" t="s">
        <v>41</v>
      </c>
      <c r="H146" s="6" t="s">
        <v>595</v>
      </c>
      <c r="I146" s="16">
        <v>80</v>
      </c>
      <c r="J146" s="16">
        <v>362</v>
      </c>
      <c r="K146" s="16">
        <v>80</v>
      </c>
      <c r="L146" s="16">
        <v>1040</v>
      </c>
      <c r="M146" s="16">
        <v>349</v>
      </c>
      <c r="N146" s="16">
        <v>117</v>
      </c>
      <c r="O146" s="6" t="s">
        <v>27</v>
      </c>
      <c r="P146" s="6" t="s">
        <v>28</v>
      </c>
      <c r="Q146" s="6">
        <f>SUM(Table5[[#This Row],[Likes]],Table5[[#This Row],[Shares]],Table5[[#This Row],[Comments]])</f>
        <v>522</v>
      </c>
      <c r="R146" s="10">
        <f>Table5[[#This Row],[Total_Engagement]]/Table5[[#This Row],[Impressions]]</f>
        <v>0.50192307692307692</v>
      </c>
    </row>
    <row r="147" spans="2:18" ht="15.75" customHeight="1" x14ac:dyDescent="0.25">
      <c r="B147" s="6" t="s">
        <v>297</v>
      </c>
      <c r="C147" s="6" t="s">
        <v>25</v>
      </c>
      <c r="D147" s="6" t="s">
        <v>179</v>
      </c>
      <c r="E147" s="6" t="str">
        <f>PROPER(TEXT(Table5[[#This Row],[Date]], "MMMM"))</f>
        <v>October</v>
      </c>
      <c r="F147" s="6" t="str">
        <f>TEXT(Table5[[#This Row],[Date]], "YYYY")</f>
        <v>2024</v>
      </c>
      <c r="G147" s="6" t="s">
        <v>32</v>
      </c>
      <c r="H147" s="6" t="s">
        <v>606</v>
      </c>
      <c r="I147" s="16">
        <v>4929</v>
      </c>
      <c r="J147" s="16">
        <v>749</v>
      </c>
      <c r="K147" s="16">
        <v>452</v>
      </c>
      <c r="L147" s="16">
        <v>93651</v>
      </c>
      <c r="M147" s="16">
        <v>92810</v>
      </c>
      <c r="N147" s="16">
        <v>66</v>
      </c>
      <c r="O147" s="6" t="s">
        <v>33</v>
      </c>
      <c r="P147" s="6" t="s">
        <v>34</v>
      </c>
      <c r="Q147" s="6">
        <f>SUM(Table5[[#This Row],[Likes]],Table5[[#This Row],[Shares]],Table5[[#This Row],[Comments]])</f>
        <v>6130</v>
      </c>
      <c r="R147" s="10">
        <f>Table5[[#This Row],[Total_Engagement]]/Table5[[#This Row],[Impressions]]</f>
        <v>6.5455787978772245E-2</v>
      </c>
    </row>
    <row r="148" spans="2:18" ht="15.75" customHeight="1" x14ac:dyDescent="0.25">
      <c r="B148" s="6" t="s">
        <v>298</v>
      </c>
      <c r="C148" s="6" t="s">
        <v>30</v>
      </c>
      <c r="D148" s="6" t="s">
        <v>31</v>
      </c>
      <c r="E148" s="6" t="str">
        <f>PROPER(TEXT(Table5[[#This Row],[Date]], "MMMM"))</f>
        <v>August</v>
      </c>
      <c r="F148" s="6" t="str">
        <f>TEXT(Table5[[#This Row],[Date]], "YYYY")</f>
        <v>2024</v>
      </c>
      <c r="G148" s="6" t="s">
        <v>41</v>
      </c>
      <c r="H148" s="6" t="s">
        <v>600</v>
      </c>
      <c r="I148" s="16">
        <v>1878</v>
      </c>
      <c r="J148" s="16">
        <v>62</v>
      </c>
      <c r="K148" s="16">
        <v>179</v>
      </c>
      <c r="L148" s="16">
        <v>37560</v>
      </c>
      <c r="M148" s="16">
        <v>36874</v>
      </c>
      <c r="N148" s="16">
        <v>142</v>
      </c>
      <c r="O148" s="6" t="s">
        <v>27</v>
      </c>
      <c r="P148" s="6" t="s">
        <v>34</v>
      </c>
      <c r="Q148" s="6">
        <f>SUM(Table5[[#This Row],[Likes]],Table5[[#This Row],[Shares]],Table5[[#This Row],[Comments]])</f>
        <v>2119</v>
      </c>
      <c r="R148" s="10">
        <f>Table5[[#This Row],[Total_Engagement]]/Table5[[#This Row],[Impressions]]</f>
        <v>5.6416400425985093E-2</v>
      </c>
    </row>
    <row r="149" spans="2:18" ht="15.75" customHeight="1" x14ac:dyDescent="0.25">
      <c r="B149" s="6" t="s">
        <v>299</v>
      </c>
      <c r="C149" s="6" t="s">
        <v>25</v>
      </c>
      <c r="D149" s="6" t="s">
        <v>300</v>
      </c>
      <c r="E149" s="6" t="str">
        <f>PROPER(TEXT(Table5[[#This Row],[Date]], "MMMM"))</f>
        <v>June</v>
      </c>
      <c r="F149" s="6" t="str">
        <f>TEXT(Table5[[#This Row],[Date]], "YYYY")</f>
        <v>2024</v>
      </c>
      <c r="G149" s="6" t="s">
        <v>16</v>
      </c>
      <c r="H149" s="6" t="s">
        <v>587</v>
      </c>
      <c r="I149" s="16">
        <v>3065</v>
      </c>
      <c r="J149" s="16">
        <v>772</v>
      </c>
      <c r="K149" s="16">
        <v>142</v>
      </c>
      <c r="L149" s="16">
        <v>18390</v>
      </c>
      <c r="M149" s="16">
        <v>17875</v>
      </c>
      <c r="N149" s="16">
        <v>200</v>
      </c>
      <c r="O149" s="6" t="s">
        <v>301</v>
      </c>
      <c r="P149" s="6" t="s">
        <v>584</v>
      </c>
      <c r="Q149" s="6">
        <f>SUM(Table5[[#This Row],[Likes]],Table5[[#This Row],[Shares]],Table5[[#This Row],[Comments]])</f>
        <v>3979</v>
      </c>
      <c r="R149" s="10">
        <f>Table5[[#This Row],[Total_Engagement]]/Table5[[#This Row],[Impressions]]</f>
        <v>0.21636759108210984</v>
      </c>
    </row>
    <row r="150" spans="2:18" ht="15.75" customHeight="1" x14ac:dyDescent="0.25">
      <c r="B150" s="6" t="s">
        <v>302</v>
      </c>
      <c r="C150" s="6" t="s">
        <v>30</v>
      </c>
      <c r="D150" s="6" t="s">
        <v>146</v>
      </c>
      <c r="E150" s="6" t="str">
        <f>PROPER(TEXT(Table5[[#This Row],[Date]], "MMMM"))</f>
        <v>October</v>
      </c>
      <c r="F150" s="6" t="str">
        <f>TEXT(Table5[[#This Row],[Date]], "YYYY")</f>
        <v>2024</v>
      </c>
      <c r="G150" s="6" t="s">
        <v>16</v>
      </c>
      <c r="H150" s="6" t="s">
        <v>598</v>
      </c>
      <c r="I150" s="16">
        <v>3256</v>
      </c>
      <c r="J150" s="16">
        <v>459</v>
      </c>
      <c r="K150" s="16">
        <v>266</v>
      </c>
      <c r="L150" s="16">
        <v>26048</v>
      </c>
      <c r="M150" s="16">
        <v>25529</v>
      </c>
      <c r="N150" s="16">
        <v>143</v>
      </c>
      <c r="O150" s="6" t="s">
        <v>27</v>
      </c>
      <c r="P150" s="6" t="s">
        <v>23</v>
      </c>
      <c r="Q150" s="6">
        <f>SUM(Table5[[#This Row],[Likes]],Table5[[#This Row],[Shares]],Table5[[#This Row],[Comments]])</f>
        <v>3981</v>
      </c>
      <c r="R150" s="10">
        <f>Table5[[#This Row],[Total_Engagement]]/Table5[[#This Row],[Impressions]]</f>
        <v>0.15283323095823095</v>
      </c>
    </row>
    <row r="151" spans="2:18" ht="15.75" customHeight="1" x14ac:dyDescent="0.25">
      <c r="B151" s="6" t="s">
        <v>303</v>
      </c>
      <c r="C151" s="6" t="s">
        <v>30</v>
      </c>
      <c r="D151" s="6" t="s">
        <v>148</v>
      </c>
      <c r="E151" s="6" t="str">
        <f>PROPER(TEXT(Table5[[#This Row],[Date]], "MMMM"))</f>
        <v>April</v>
      </c>
      <c r="F151" s="6" t="str">
        <f>TEXT(Table5[[#This Row],[Date]], "YYYY")</f>
        <v>2025</v>
      </c>
      <c r="G151" s="6" t="s">
        <v>62</v>
      </c>
      <c r="H151" s="6" t="s">
        <v>599</v>
      </c>
      <c r="I151" s="16">
        <v>4133</v>
      </c>
      <c r="J151" s="16">
        <v>466</v>
      </c>
      <c r="K151" s="16">
        <v>327</v>
      </c>
      <c r="L151" s="16">
        <v>24798</v>
      </c>
      <c r="M151" s="16">
        <v>24620</v>
      </c>
      <c r="N151" s="16">
        <v>176</v>
      </c>
      <c r="O151" s="6" t="s">
        <v>33</v>
      </c>
      <c r="P151" s="6" t="s">
        <v>34</v>
      </c>
      <c r="Q151" s="6">
        <f>SUM(Table5[[#This Row],[Likes]],Table5[[#This Row],[Shares]],Table5[[#This Row],[Comments]])</f>
        <v>4926</v>
      </c>
      <c r="R151" s="10">
        <f>Table5[[#This Row],[Total_Engagement]]/Table5[[#This Row],[Impressions]]</f>
        <v>0.19864505202032423</v>
      </c>
    </row>
    <row r="152" spans="2:18" ht="15.75" customHeight="1" x14ac:dyDescent="0.25">
      <c r="B152" s="6" t="s">
        <v>304</v>
      </c>
      <c r="C152" s="6" t="s">
        <v>14</v>
      </c>
      <c r="D152" s="6" t="s">
        <v>305</v>
      </c>
      <c r="E152" s="6" t="str">
        <f>PROPER(TEXT(Table5[[#This Row],[Date]], "MMMM"))</f>
        <v>June</v>
      </c>
      <c r="F152" s="6" t="str">
        <f>TEXT(Table5[[#This Row],[Date]], "YYYY")</f>
        <v>2024</v>
      </c>
      <c r="G152" s="6" t="s">
        <v>62</v>
      </c>
      <c r="H152" s="6" t="s">
        <v>604</v>
      </c>
      <c r="I152" s="16">
        <v>1702</v>
      </c>
      <c r="J152" s="16">
        <v>750</v>
      </c>
      <c r="K152" s="16">
        <v>179</v>
      </c>
      <c r="L152" s="16">
        <v>34040</v>
      </c>
      <c r="M152" s="16">
        <v>33174</v>
      </c>
      <c r="N152" s="16">
        <v>76</v>
      </c>
      <c r="O152" s="6" t="s">
        <v>33</v>
      </c>
      <c r="P152" s="6" t="s">
        <v>18</v>
      </c>
      <c r="Q152" s="6">
        <f>SUM(Table5[[#This Row],[Likes]],Table5[[#This Row],[Shares]],Table5[[#This Row],[Comments]])</f>
        <v>2631</v>
      </c>
      <c r="R152" s="10">
        <f>Table5[[#This Row],[Total_Engagement]]/Table5[[#This Row],[Impressions]]</f>
        <v>7.7291421856639245E-2</v>
      </c>
    </row>
    <row r="153" spans="2:18" ht="15.75" customHeight="1" x14ac:dyDescent="0.25">
      <c r="B153" s="6" t="s">
        <v>306</v>
      </c>
      <c r="C153" s="6" t="s">
        <v>25</v>
      </c>
      <c r="D153" s="6" t="s">
        <v>307</v>
      </c>
      <c r="E153" s="6" t="str">
        <f>PROPER(TEXT(Table5[[#This Row],[Date]], "MMMM"))</f>
        <v>August</v>
      </c>
      <c r="F153" s="6" t="str">
        <f>TEXT(Table5[[#This Row],[Date]], "YYYY")</f>
        <v>2024</v>
      </c>
      <c r="G153" s="6" t="s">
        <v>41</v>
      </c>
      <c r="H153" s="6" t="s">
        <v>595</v>
      </c>
      <c r="I153" s="16">
        <v>4295</v>
      </c>
      <c r="J153" s="16">
        <v>853</v>
      </c>
      <c r="K153" s="16">
        <v>325</v>
      </c>
      <c r="L153" s="16">
        <v>85900</v>
      </c>
      <c r="M153" s="16">
        <v>85788</v>
      </c>
      <c r="N153" s="16">
        <v>290</v>
      </c>
      <c r="O153" s="6" t="s">
        <v>27</v>
      </c>
      <c r="P153" s="6" t="s">
        <v>34</v>
      </c>
      <c r="Q153" s="6">
        <f>SUM(Table5[[#This Row],[Likes]],Table5[[#This Row],[Shares]],Table5[[#This Row],[Comments]])</f>
        <v>5473</v>
      </c>
      <c r="R153" s="10">
        <f>Table5[[#This Row],[Total_Engagement]]/Table5[[#This Row],[Impressions]]</f>
        <v>6.3713620488940623E-2</v>
      </c>
    </row>
    <row r="154" spans="2:18" ht="15.75" customHeight="1" x14ac:dyDescent="0.25">
      <c r="B154" s="6" t="s">
        <v>308</v>
      </c>
      <c r="C154" s="6" t="s">
        <v>30</v>
      </c>
      <c r="D154" s="6" t="s">
        <v>164</v>
      </c>
      <c r="E154" s="6" t="str">
        <f>PROPER(TEXT(Table5[[#This Row],[Date]], "MMMM"))</f>
        <v>July</v>
      </c>
      <c r="F154" s="6" t="str">
        <f>TEXT(Table5[[#This Row],[Date]], "YYYY")</f>
        <v>2024</v>
      </c>
      <c r="G154" s="6" t="s">
        <v>46</v>
      </c>
      <c r="H154" s="6" t="s">
        <v>607</v>
      </c>
      <c r="I154" s="16">
        <v>3559</v>
      </c>
      <c r="J154" s="16">
        <v>59</v>
      </c>
      <c r="K154" s="16">
        <v>289</v>
      </c>
      <c r="L154" s="16">
        <v>35590</v>
      </c>
      <c r="M154" s="16">
        <v>35105</v>
      </c>
      <c r="N154" s="16">
        <v>122</v>
      </c>
      <c r="O154" s="6" t="s">
        <v>33</v>
      </c>
      <c r="P154" s="6" t="s">
        <v>18</v>
      </c>
      <c r="Q154" s="6">
        <f>SUM(Table5[[#This Row],[Likes]],Table5[[#This Row],[Shares]],Table5[[#This Row],[Comments]])</f>
        <v>3907</v>
      </c>
      <c r="R154" s="10">
        <f>Table5[[#This Row],[Total_Engagement]]/Table5[[#This Row],[Impressions]]</f>
        <v>0.10977802753582468</v>
      </c>
    </row>
    <row r="155" spans="2:18" ht="15.75" customHeight="1" x14ac:dyDescent="0.25">
      <c r="B155" s="6" t="s">
        <v>309</v>
      </c>
      <c r="C155" s="6" t="s">
        <v>39</v>
      </c>
      <c r="D155" s="6" t="s">
        <v>310</v>
      </c>
      <c r="E155" s="6" t="str">
        <f>PROPER(TEXT(Table5[[#This Row],[Date]], "MMMM"))</f>
        <v>April</v>
      </c>
      <c r="F155" s="6" t="str">
        <f>TEXT(Table5[[#This Row],[Date]], "YYYY")</f>
        <v>2025</v>
      </c>
      <c r="G155" s="6" t="s">
        <v>46</v>
      </c>
      <c r="H155" s="6" t="s">
        <v>593</v>
      </c>
      <c r="I155" s="16">
        <v>4804</v>
      </c>
      <c r="J155" s="16">
        <v>550</v>
      </c>
      <c r="K155" s="16">
        <v>270</v>
      </c>
      <c r="L155" s="16">
        <v>28824</v>
      </c>
      <c r="M155" s="16">
        <v>28370</v>
      </c>
      <c r="N155" s="16">
        <v>47</v>
      </c>
      <c r="O155" s="6" t="s">
        <v>33</v>
      </c>
      <c r="P155" s="6" t="s">
        <v>34</v>
      </c>
      <c r="Q155" s="6">
        <f>SUM(Table5[[#This Row],[Likes]],Table5[[#This Row],[Shares]],Table5[[#This Row],[Comments]])</f>
        <v>5624</v>
      </c>
      <c r="R155" s="10">
        <f>Table5[[#This Row],[Total_Engagement]]/Table5[[#This Row],[Impressions]]</f>
        <v>0.19511518179295032</v>
      </c>
    </row>
    <row r="156" spans="2:18" ht="15.75" customHeight="1" x14ac:dyDescent="0.25">
      <c r="B156" s="6" t="s">
        <v>311</v>
      </c>
      <c r="C156" s="6" t="s">
        <v>14</v>
      </c>
      <c r="D156" s="6" t="s">
        <v>312</v>
      </c>
      <c r="E156" s="6" t="str">
        <f>PROPER(TEXT(Table5[[#This Row],[Date]], "MMMM"))</f>
        <v>January</v>
      </c>
      <c r="F156" s="6" t="str">
        <f>TEXT(Table5[[#This Row],[Date]], "YYYY")</f>
        <v>2025</v>
      </c>
      <c r="G156" s="6" t="s">
        <v>62</v>
      </c>
      <c r="H156" s="6" t="s">
        <v>604</v>
      </c>
      <c r="I156" s="16">
        <v>754</v>
      </c>
      <c r="J156" s="16">
        <v>197</v>
      </c>
      <c r="K156" s="16">
        <v>257</v>
      </c>
      <c r="L156" s="16">
        <v>6786</v>
      </c>
      <c r="M156" s="16">
        <v>6221</v>
      </c>
      <c r="N156" s="16">
        <v>212</v>
      </c>
      <c r="O156" s="6" t="s">
        <v>27</v>
      </c>
      <c r="P156" s="6" t="s">
        <v>28</v>
      </c>
      <c r="Q156" s="6">
        <f>SUM(Table5[[#This Row],[Likes]],Table5[[#This Row],[Shares]],Table5[[#This Row],[Comments]])</f>
        <v>1208</v>
      </c>
      <c r="R156" s="10">
        <f>Table5[[#This Row],[Total_Engagement]]/Table5[[#This Row],[Impressions]]</f>
        <v>0.17801355732390214</v>
      </c>
    </row>
    <row r="157" spans="2:18" ht="15.75" customHeight="1" x14ac:dyDescent="0.25">
      <c r="B157" s="6" t="s">
        <v>313</v>
      </c>
      <c r="C157" s="6" t="s">
        <v>30</v>
      </c>
      <c r="D157" s="6" t="s">
        <v>187</v>
      </c>
      <c r="E157" s="6" t="str">
        <f>PROPER(TEXT(Table5[[#This Row],[Date]], "MMMM"))</f>
        <v>October</v>
      </c>
      <c r="F157" s="6" t="str">
        <f>TEXT(Table5[[#This Row],[Date]], "YYYY")</f>
        <v>2024</v>
      </c>
      <c r="G157" s="6" t="s">
        <v>41</v>
      </c>
      <c r="H157" s="6" t="s">
        <v>600</v>
      </c>
      <c r="I157" s="16">
        <v>985</v>
      </c>
      <c r="J157" s="16">
        <v>932</v>
      </c>
      <c r="K157" s="16">
        <v>287</v>
      </c>
      <c r="L157" s="16">
        <v>6895</v>
      </c>
      <c r="M157" s="16">
        <v>6757</v>
      </c>
      <c r="N157" s="16">
        <v>64</v>
      </c>
      <c r="O157" s="6" t="s">
        <v>53</v>
      </c>
      <c r="P157" s="6" t="s">
        <v>34</v>
      </c>
      <c r="Q157" s="6">
        <f>SUM(Table5[[#This Row],[Likes]],Table5[[#This Row],[Shares]],Table5[[#This Row],[Comments]])</f>
        <v>2204</v>
      </c>
      <c r="R157" s="10">
        <f>Table5[[#This Row],[Total_Engagement]]/Table5[[#This Row],[Impressions]]</f>
        <v>0.31965192168237855</v>
      </c>
    </row>
    <row r="158" spans="2:18" ht="15.75" customHeight="1" x14ac:dyDescent="0.25">
      <c r="B158" s="6" t="s">
        <v>314</v>
      </c>
      <c r="C158" s="6" t="s">
        <v>25</v>
      </c>
      <c r="D158" s="6" t="s">
        <v>315</v>
      </c>
      <c r="E158" s="6" t="str">
        <f>PROPER(TEXT(Table5[[#This Row],[Date]], "MMMM"))</f>
        <v>December</v>
      </c>
      <c r="F158" s="6" t="str">
        <f>TEXT(Table5[[#This Row],[Date]], "YYYY")</f>
        <v>2024</v>
      </c>
      <c r="G158" s="6" t="s">
        <v>46</v>
      </c>
      <c r="H158" s="6" t="s">
        <v>591</v>
      </c>
      <c r="I158" s="16">
        <v>2283</v>
      </c>
      <c r="J158" s="16">
        <v>210</v>
      </c>
      <c r="K158" s="16">
        <v>130</v>
      </c>
      <c r="L158" s="16">
        <v>22830</v>
      </c>
      <c r="M158" s="16">
        <v>22617</v>
      </c>
      <c r="N158" s="16">
        <v>143</v>
      </c>
      <c r="O158" s="6" t="s">
        <v>53</v>
      </c>
      <c r="P158" s="6" t="s">
        <v>23</v>
      </c>
      <c r="Q158" s="6">
        <f>SUM(Table5[[#This Row],[Likes]],Table5[[#This Row],[Shares]],Table5[[#This Row],[Comments]])</f>
        <v>2623</v>
      </c>
      <c r="R158" s="10">
        <f>Table5[[#This Row],[Total_Engagement]]/Table5[[#This Row],[Impressions]]</f>
        <v>0.11489268506351293</v>
      </c>
    </row>
    <row r="159" spans="2:18" ht="15.75" customHeight="1" x14ac:dyDescent="0.25">
      <c r="B159" s="6" t="s">
        <v>316</v>
      </c>
      <c r="C159" s="6" t="s">
        <v>39</v>
      </c>
      <c r="D159" s="6" t="s">
        <v>317</v>
      </c>
      <c r="E159" s="6" t="str">
        <f>PROPER(TEXT(Table5[[#This Row],[Date]], "MMMM"))</f>
        <v>October</v>
      </c>
      <c r="F159" s="6" t="str">
        <f>TEXT(Table5[[#This Row],[Date]], "YYYY")</f>
        <v>2024</v>
      </c>
      <c r="G159" s="6" t="s">
        <v>41</v>
      </c>
      <c r="H159" s="6" t="s">
        <v>589</v>
      </c>
      <c r="I159" s="16">
        <v>3352</v>
      </c>
      <c r="J159" s="16">
        <v>941</v>
      </c>
      <c r="K159" s="16">
        <v>482</v>
      </c>
      <c r="L159" s="16">
        <v>43576</v>
      </c>
      <c r="M159" s="16">
        <v>43338</v>
      </c>
      <c r="N159" s="16">
        <v>240</v>
      </c>
      <c r="O159" s="6" t="s">
        <v>53</v>
      </c>
      <c r="P159" s="6" t="s">
        <v>23</v>
      </c>
      <c r="Q159" s="6">
        <f>SUM(Table5[[#This Row],[Likes]],Table5[[#This Row],[Shares]],Table5[[#This Row],[Comments]])</f>
        <v>4775</v>
      </c>
      <c r="R159" s="10">
        <f>Table5[[#This Row],[Total_Engagement]]/Table5[[#This Row],[Impressions]]</f>
        <v>0.1095786671562328</v>
      </c>
    </row>
    <row r="160" spans="2:18" ht="15.75" customHeight="1" x14ac:dyDescent="0.25">
      <c r="B160" s="6" t="s">
        <v>318</v>
      </c>
      <c r="C160" s="6" t="s">
        <v>25</v>
      </c>
      <c r="D160" s="6" t="s">
        <v>319</v>
      </c>
      <c r="E160" s="6" t="str">
        <f>PROPER(TEXT(Table5[[#This Row],[Date]], "MMMM"))</f>
        <v>July</v>
      </c>
      <c r="F160" s="6" t="str">
        <f>TEXT(Table5[[#This Row],[Date]], "YYYY")</f>
        <v>2024</v>
      </c>
      <c r="G160" s="6" t="s">
        <v>32</v>
      </c>
      <c r="H160" s="6" t="s">
        <v>606</v>
      </c>
      <c r="I160" s="16">
        <v>4775</v>
      </c>
      <c r="J160" s="16">
        <v>173</v>
      </c>
      <c r="K160" s="16">
        <v>206</v>
      </c>
      <c r="L160" s="16">
        <v>47750</v>
      </c>
      <c r="M160" s="16">
        <v>47544</v>
      </c>
      <c r="N160" s="16">
        <v>187</v>
      </c>
      <c r="O160" s="6" t="s">
        <v>53</v>
      </c>
      <c r="P160" s="6" t="s">
        <v>23</v>
      </c>
      <c r="Q160" s="6">
        <f>SUM(Table5[[#This Row],[Likes]],Table5[[#This Row],[Shares]],Table5[[#This Row],[Comments]])</f>
        <v>5154</v>
      </c>
      <c r="R160" s="10">
        <f>Table5[[#This Row],[Total_Engagement]]/Table5[[#This Row],[Impressions]]</f>
        <v>0.10793717277486911</v>
      </c>
    </row>
    <row r="161" spans="2:18" ht="15.75" customHeight="1" x14ac:dyDescent="0.25">
      <c r="B161" s="6" t="s">
        <v>320</v>
      </c>
      <c r="C161" s="6" t="s">
        <v>30</v>
      </c>
      <c r="D161" s="6" t="s">
        <v>321</v>
      </c>
      <c r="E161" s="6" t="str">
        <f>PROPER(TEXT(Table5[[#This Row],[Date]], "MMMM"))</f>
        <v>August</v>
      </c>
      <c r="F161" s="6" t="str">
        <f>TEXT(Table5[[#This Row],[Date]], "YYYY")</f>
        <v>2024</v>
      </c>
      <c r="G161" s="6" t="s">
        <v>32</v>
      </c>
      <c r="H161" s="6" t="s">
        <v>588</v>
      </c>
      <c r="I161" s="16">
        <v>1762</v>
      </c>
      <c r="J161" s="16">
        <v>405</v>
      </c>
      <c r="K161" s="16">
        <v>423</v>
      </c>
      <c r="L161" s="16">
        <v>22906</v>
      </c>
      <c r="M161" s="16">
        <v>21925</v>
      </c>
      <c r="N161" s="16">
        <v>25</v>
      </c>
      <c r="O161" s="6" t="s">
        <v>27</v>
      </c>
      <c r="P161" s="6" t="s">
        <v>18</v>
      </c>
      <c r="Q161" s="6">
        <f>SUM(Table5[[#This Row],[Likes]],Table5[[#This Row],[Shares]],Table5[[#This Row],[Comments]])</f>
        <v>2590</v>
      </c>
      <c r="R161" s="10">
        <f>Table5[[#This Row],[Total_Engagement]]/Table5[[#This Row],[Impressions]]</f>
        <v>0.11307081114118571</v>
      </c>
    </row>
    <row r="162" spans="2:18" ht="15.75" customHeight="1" x14ac:dyDescent="0.25">
      <c r="B162" s="6" t="s">
        <v>322</v>
      </c>
      <c r="C162" s="6" t="s">
        <v>39</v>
      </c>
      <c r="D162" s="6" t="s">
        <v>111</v>
      </c>
      <c r="E162" s="6" t="str">
        <f>PROPER(TEXT(Table5[[#This Row],[Date]], "MMMM"))</f>
        <v>November</v>
      </c>
      <c r="F162" s="6" t="str">
        <f>TEXT(Table5[[#This Row],[Date]], "YYYY")</f>
        <v>2024</v>
      </c>
      <c r="G162" s="6" t="s">
        <v>32</v>
      </c>
      <c r="H162" s="6" t="s">
        <v>596</v>
      </c>
      <c r="I162" s="16">
        <v>2120</v>
      </c>
      <c r="J162" s="16">
        <v>158</v>
      </c>
      <c r="K162" s="16">
        <v>488</v>
      </c>
      <c r="L162" s="16">
        <v>12720</v>
      </c>
      <c r="M162" s="16">
        <v>12085</v>
      </c>
      <c r="N162" s="16">
        <v>17</v>
      </c>
      <c r="O162" s="6" t="s">
        <v>53</v>
      </c>
      <c r="P162" s="6" t="s">
        <v>23</v>
      </c>
      <c r="Q162" s="6">
        <f>SUM(Table5[[#This Row],[Likes]],Table5[[#This Row],[Shares]],Table5[[#This Row],[Comments]])</f>
        <v>2766</v>
      </c>
      <c r="R162" s="10">
        <f>Table5[[#This Row],[Total_Engagement]]/Table5[[#This Row],[Impressions]]</f>
        <v>0.21745283018867925</v>
      </c>
    </row>
    <row r="163" spans="2:18" ht="15.75" customHeight="1" x14ac:dyDescent="0.25">
      <c r="B163" s="6" t="s">
        <v>323</v>
      </c>
      <c r="C163" s="6" t="s">
        <v>14</v>
      </c>
      <c r="D163" s="6" t="s">
        <v>324</v>
      </c>
      <c r="E163" s="6" t="str">
        <f>PROPER(TEXT(Table5[[#This Row],[Date]], "MMMM"))</f>
        <v>August</v>
      </c>
      <c r="F163" s="6" t="str">
        <f>TEXT(Table5[[#This Row],[Date]], "YYYY")</f>
        <v>2024</v>
      </c>
      <c r="G163" s="6" t="s">
        <v>62</v>
      </c>
      <c r="H163" s="6" t="s">
        <v>604</v>
      </c>
      <c r="I163" s="16">
        <v>1082</v>
      </c>
      <c r="J163" s="16">
        <v>209</v>
      </c>
      <c r="K163" s="16">
        <v>484</v>
      </c>
      <c r="L163" s="16">
        <v>19476</v>
      </c>
      <c r="M163" s="16">
        <v>18654</v>
      </c>
      <c r="N163" s="16">
        <v>20</v>
      </c>
      <c r="O163" s="6" t="s">
        <v>27</v>
      </c>
      <c r="P163" s="6" t="s">
        <v>584</v>
      </c>
      <c r="Q163" s="6">
        <f>SUM(Table5[[#This Row],[Likes]],Table5[[#This Row],[Shares]],Table5[[#This Row],[Comments]])</f>
        <v>1775</v>
      </c>
      <c r="R163" s="10">
        <f>Table5[[#This Row],[Total_Engagement]]/Table5[[#This Row],[Impressions]]</f>
        <v>9.1137810638734856E-2</v>
      </c>
    </row>
    <row r="164" spans="2:18" ht="15.75" customHeight="1" x14ac:dyDescent="0.25">
      <c r="B164" s="6" t="s">
        <v>325</v>
      </c>
      <c r="C164" s="6" t="s">
        <v>14</v>
      </c>
      <c r="D164" s="6" t="s">
        <v>326</v>
      </c>
      <c r="E164" s="6" t="str">
        <f>PROPER(TEXT(Table5[[#This Row],[Date]], "MMMM"))</f>
        <v>February</v>
      </c>
      <c r="F164" s="6" t="str">
        <f>TEXT(Table5[[#This Row],[Date]], "YYYY")</f>
        <v>2025</v>
      </c>
      <c r="G164" s="6" t="s">
        <v>21</v>
      </c>
      <c r="H164" s="6" t="s">
        <v>586</v>
      </c>
      <c r="I164" s="16">
        <v>4671</v>
      </c>
      <c r="J164" s="16">
        <v>876</v>
      </c>
      <c r="K164" s="16">
        <v>366</v>
      </c>
      <c r="L164" s="16">
        <v>51381</v>
      </c>
      <c r="M164" s="16">
        <v>50565</v>
      </c>
      <c r="N164" s="16">
        <v>245</v>
      </c>
      <c r="O164" s="6" t="s">
        <v>27</v>
      </c>
      <c r="P164" s="6" t="s">
        <v>34</v>
      </c>
      <c r="Q164" s="6">
        <f>SUM(Table5[[#This Row],[Likes]],Table5[[#This Row],[Shares]],Table5[[#This Row],[Comments]])</f>
        <v>5913</v>
      </c>
      <c r="R164" s="10">
        <f>Table5[[#This Row],[Total_Engagement]]/Table5[[#This Row],[Impressions]]</f>
        <v>0.11508145034156594</v>
      </c>
    </row>
    <row r="165" spans="2:18" ht="15.75" customHeight="1" x14ac:dyDescent="0.25">
      <c r="B165" s="6" t="s">
        <v>327</v>
      </c>
      <c r="C165" s="6" t="s">
        <v>39</v>
      </c>
      <c r="D165" s="6" t="s">
        <v>328</v>
      </c>
      <c r="E165" s="6" t="str">
        <f>PROPER(TEXT(Table5[[#This Row],[Date]], "MMMM"))</f>
        <v>April</v>
      </c>
      <c r="F165" s="6" t="str">
        <f>TEXT(Table5[[#This Row],[Date]], "YYYY")</f>
        <v>2025</v>
      </c>
      <c r="G165" s="6" t="s">
        <v>32</v>
      </c>
      <c r="H165" s="6" t="s">
        <v>596</v>
      </c>
      <c r="I165" s="16">
        <v>3430</v>
      </c>
      <c r="J165" s="16">
        <v>566</v>
      </c>
      <c r="K165" s="16">
        <v>164</v>
      </c>
      <c r="L165" s="16">
        <v>48020</v>
      </c>
      <c r="M165" s="16">
        <v>47305</v>
      </c>
      <c r="N165" s="16">
        <v>120</v>
      </c>
      <c r="O165" s="6" t="s">
        <v>53</v>
      </c>
      <c r="P165" s="6" t="s">
        <v>584</v>
      </c>
      <c r="Q165" s="6">
        <f>SUM(Table5[[#This Row],[Likes]],Table5[[#This Row],[Shares]],Table5[[#This Row],[Comments]])</f>
        <v>4160</v>
      </c>
      <c r="R165" s="10">
        <f>Table5[[#This Row],[Total_Engagement]]/Table5[[#This Row],[Impressions]]</f>
        <v>8.6630570595585168E-2</v>
      </c>
    </row>
    <row r="166" spans="2:18" ht="15.75" customHeight="1" x14ac:dyDescent="0.25">
      <c r="B166" s="6" t="s">
        <v>329</v>
      </c>
      <c r="C166" s="6" t="s">
        <v>30</v>
      </c>
      <c r="D166" s="6" t="s">
        <v>330</v>
      </c>
      <c r="E166" s="6" t="str">
        <f>PROPER(TEXT(Table5[[#This Row],[Date]], "MMMM"))</f>
        <v>April</v>
      </c>
      <c r="F166" s="6" t="str">
        <f>TEXT(Table5[[#This Row],[Date]], "YYYY")</f>
        <v>2025</v>
      </c>
      <c r="G166" s="6" t="s">
        <v>46</v>
      </c>
      <c r="H166" s="6" t="s">
        <v>607</v>
      </c>
      <c r="I166" s="16">
        <v>4501</v>
      </c>
      <c r="J166" s="16">
        <v>375</v>
      </c>
      <c r="K166" s="16">
        <v>323</v>
      </c>
      <c r="L166" s="16">
        <v>22505</v>
      </c>
      <c r="M166" s="16">
        <v>21836</v>
      </c>
      <c r="N166" s="16">
        <v>132</v>
      </c>
      <c r="O166" s="6" t="s">
        <v>27</v>
      </c>
      <c r="P166" s="6" t="s">
        <v>23</v>
      </c>
      <c r="Q166" s="6">
        <f>SUM(Table5[[#This Row],[Likes]],Table5[[#This Row],[Shares]],Table5[[#This Row],[Comments]])</f>
        <v>5199</v>
      </c>
      <c r="R166" s="10">
        <f>Table5[[#This Row],[Total_Engagement]]/Table5[[#This Row],[Impressions]]</f>
        <v>0.23101532992668297</v>
      </c>
    </row>
    <row r="167" spans="2:18" ht="15.75" customHeight="1" x14ac:dyDescent="0.25">
      <c r="B167" s="6" t="s">
        <v>331</v>
      </c>
      <c r="C167" s="6" t="s">
        <v>25</v>
      </c>
      <c r="D167" s="6" t="s">
        <v>76</v>
      </c>
      <c r="E167" s="6" t="str">
        <f>PROPER(TEXT(Table5[[#This Row],[Date]], "MMMM"))</f>
        <v>February</v>
      </c>
      <c r="F167" s="6" t="str">
        <f>TEXT(Table5[[#This Row],[Date]], "YYYY")</f>
        <v>2025</v>
      </c>
      <c r="G167" s="6" t="s">
        <v>21</v>
      </c>
      <c r="H167" s="6" t="s">
        <v>601</v>
      </c>
      <c r="I167" s="16">
        <v>4934</v>
      </c>
      <c r="J167" s="16">
        <v>971</v>
      </c>
      <c r="K167" s="16">
        <v>156</v>
      </c>
      <c r="L167" s="16">
        <v>39472</v>
      </c>
      <c r="M167" s="16">
        <v>39025</v>
      </c>
      <c r="N167" s="16">
        <v>169</v>
      </c>
      <c r="O167" s="6" t="s">
        <v>79</v>
      </c>
      <c r="P167" s="6" t="s">
        <v>34</v>
      </c>
      <c r="Q167" s="6">
        <f>SUM(Table5[[#This Row],[Likes]],Table5[[#This Row],[Shares]],Table5[[#This Row],[Comments]])</f>
        <v>6061</v>
      </c>
      <c r="R167" s="10">
        <f>Table5[[#This Row],[Total_Engagement]]/Table5[[#This Row],[Impressions]]</f>
        <v>0.15355188488042157</v>
      </c>
    </row>
    <row r="168" spans="2:18" ht="15.75" customHeight="1" x14ac:dyDescent="0.25">
      <c r="B168" s="6" t="s">
        <v>332</v>
      </c>
      <c r="C168" s="6" t="s">
        <v>14</v>
      </c>
      <c r="D168" s="6" t="s">
        <v>213</v>
      </c>
      <c r="E168" s="6" t="str">
        <f>PROPER(TEXT(Table5[[#This Row],[Date]], "MMMM"))</f>
        <v>December</v>
      </c>
      <c r="F168" s="6" t="str">
        <f>TEXT(Table5[[#This Row],[Date]], "YYYY")</f>
        <v>2024</v>
      </c>
      <c r="G168" s="6" t="s">
        <v>21</v>
      </c>
      <c r="H168" s="6" t="s">
        <v>586</v>
      </c>
      <c r="I168" s="16">
        <v>3239</v>
      </c>
      <c r="J168" s="16">
        <v>43</v>
      </c>
      <c r="K168" s="16">
        <v>211</v>
      </c>
      <c r="L168" s="16">
        <v>22673</v>
      </c>
      <c r="M168" s="16">
        <v>22171</v>
      </c>
      <c r="N168" s="16">
        <v>230</v>
      </c>
      <c r="O168" s="6" t="s">
        <v>27</v>
      </c>
      <c r="P168" s="6" t="s">
        <v>23</v>
      </c>
      <c r="Q168" s="6">
        <f>SUM(Table5[[#This Row],[Likes]],Table5[[#This Row],[Shares]],Table5[[#This Row],[Comments]])</f>
        <v>3493</v>
      </c>
      <c r="R168" s="10">
        <f>Table5[[#This Row],[Total_Engagement]]/Table5[[#This Row],[Impressions]]</f>
        <v>0.15405989502933004</v>
      </c>
    </row>
    <row r="169" spans="2:18" ht="15.75" customHeight="1" x14ac:dyDescent="0.25">
      <c r="B169" s="6" t="s">
        <v>333</v>
      </c>
      <c r="C169" s="6" t="s">
        <v>14</v>
      </c>
      <c r="D169" s="6" t="s">
        <v>59</v>
      </c>
      <c r="E169" s="6" t="str">
        <f>PROPER(TEXT(Table5[[#This Row],[Date]], "MMMM"))</f>
        <v>February</v>
      </c>
      <c r="F169" s="6" t="str">
        <f>TEXT(Table5[[#This Row],[Date]], "YYYY")</f>
        <v>2025</v>
      </c>
      <c r="G169" s="6" t="s">
        <v>16</v>
      </c>
      <c r="H169" s="6" t="s">
        <v>585</v>
      </c>
      <c r="I169" s="16">
        <v>1076</v>
      </c>
      <c r="J169" s="16">
        <v>313</v>
      </c>
      <c r="K169" s="16">
        <v>306</v>
      </c>
      <c r="L169" s="16">
        <v>11836</v>
      </c>
      <c r="M169" s="16">
        <v>11596</v>
      </c>
      <c r="N169" s="16">
        <v>104</v>
      </c>
      <c r="O169" s="6" t="s">
        <v>53</v>
      </c>
      <c r="P169" s="6" t="s">
        <v>18</v>
      </c>
      <c r="Q169" s="6">
        <f>SUM(Table5[[#This Row],[Likes]],Table5[[#This Row],[Shares]],Table5[[#This Row],[Comments]])</f>
        <v>1695</v>
      </c>
      <c r="R169" s="10">
        <f>Table5[[#This Row],[Total_Engagement]]/Table5[[#This Row],[Impressions]]</f>
        <v>0.14320716458262928</v>
      </c>
    </row>
    <row r="170" spans="2:18" ht="15.75" customHeight="1" x14ac:dyDescent="0.25">
      <c r="B170" s="6" t="s">
        <v>334</v>
      </c>
      <c r="C170" s="6" t="s">
        <v>30</v>
      </c>
      <c r="D170" s="6" t="s">
        <v>283</v>
      </c>
      <c r="E170" s="6" t="str">
        <f>PROPER(TEXT(Table5[[#This Row],[Date]], "MMMM"))</f>
        <v>November</v>
      </c>
      <c r="F170" s="6" t="str">
        <f>TEXT(Table5[[#This Row],[Date]], "YYYY")</f>
        <v>2024</v>
      </c>
      <c r="G170" s="6" t="s">
        <v>21</v>
      </c>
      <c r="H170" s="6" t="s">
        <v>602</v>
      </c>
      <c r="I170" s="16">
        <v>4771</v>
      </c>
      <c r="J170" s="16">
        <v>818</v>
      </c>
      <c r="K170" s="16">
        <v>56</v>
      </c>
      <c r="L170" s="16">
        <v>57252</v>
      </c>
      <c r="M170" s="16">
        <v>56378</v>
      </c>
      <c r="N170" s="16">
        <v>150</v>
      </c>
      <c r="O170" s="6" t="s">
        <v>53</v>
      </c>
      <c r="P170" s="6" t="s">
        <v>584</v>
      </c>
      <c r="Q170" s="6">
        <f>SUM(Table5[[#This Row],[Likes]],Table5[[#This Row],[Shares]],Table5[[#This Row],[Comments]])</f>
        <v>5645</v>
      </c>
      <c r="R170" s="10">
        <f>Table5[[#This Row],[Total_Engagement]]/Table5[[#This Row],[Impressions]]</f>
        <v>9.859917557465242E-2</v>
      </c>
    </row>
    <row r="171" spans="2:18" ht="15.75" customHeight="1" x14ac:dyDescent="0.25">
      <c r="B171" s="6" t="s">
        <v>335</v>
      </c>
      <c r="C171" s="6" t="s">
        <v>39</v>
      </c>
      <c r="D171" s="6" t="s">
        <v>336</v>
      </c>
      <c r="E171" s="6" t="str">
        <f>PROPER(TEXT(Table5[[#This Row],[Date]], "MMMM"))</f>
        <v>November</v>
      </c>
      <c r="F171" s="6" t="str">
        <f>TEXT(Table5[[#This Row],[Date]], "YYYY")</f>
        <v>2024</v>
      </c>
      <c r="G171" s="6" t="s">
        <v>21</v>
      </c>
      <c r="H171" s="6" t="s">
        <v>592</v>
      </c>
      <c r="I171" s="16">
        <v>2418</v>
      </c>
      <c r="J171" s="16">
        <v>754</v>
      </c>
      <c r="K171" s="16">
        <v>54</v>
      </c>
      <c r="L171" s="16">
        <v>43524</v>
      </c>
      <c r="M171" s="16">
        <v>42743</v>
      </c>
      <c r="N171" s="16">
        <v>182</v>
      </c>
      <c r="O171" s="6" t="s">
        <v>33</v>
      </c>
      <c r="P171" s="6" t="s">
        <v>18</v>
      </c>
      <c r="Q171" s="6">
        <f>SUM(Table5[[#This Row],[Likes]],Table5[[#This Row],[Shares]],Table5[[#This Row],[Comments]])</f>
        <v>3226</v>
      </c>
      <c r="R171" s="10">
        <f>Table5[[#This Row],[Total_Engagement]]/Table5[[#This Row],[Impressions]]</f>
        <v>7.412002573292896E-2</v>
      </c>
    </row>
    <row r="172" spans="2:18" ht="15.75" customHeight="1" x14ac:dyDescent="0.25">
      <c r="B172" s="6" t="s">
        <v>337</v>
      </c>
      <c r="C172" s="6" t="s">
        <v>25</v>
      </c>
      <c r="D172" s="6" t="s">
        <v>338</v>
      </c>
      <c r="E172" s="6" t="str">
        <f>PROPER(TEXT(Table5[[#This Row],[Date]], "MMMM"))</f>
        <v>December</v>
      </c>
      <c r="F172" s="6" t="str">
        <f>TEXT(Table5[[#This Row],[Date]], "YYYY")</f>
        <v>2024</v>
      </c>
      <c r="G172" s="6" t="s">
        <v>62</v>
      </c>
      <c r="H172" s="6" t="s">
        <v>608</v>
      </c>
      <c r="I172" s="16">
        <v>3809</v>
      </c>
      <c r="J172" s="16">
        <v>273</v>
      </c>
      <c r="K172" s="16">
        <v>200</v>
      </c>
      <c r="L172" s="16">
        <v>34281</v>
      </c>
      <c r="M172" s="16">
        <v>33534</v>
      </c>
      <c r="N172" s="16">
        <v>83</v>
      </c>
      <c r="O172" s="6" t="s">
        <v>33</v>
      </c>
      <c r="P172" s="6" t="s">
        <v>18</v>
      </c>
      <c r="Q172" s="6">
        <f>SUM(Table5[[#This Row],[Likes]],Table5[[#This Row],[Shares]],Table5[[#This Row],[Comments]])</f>
        <v>4282</v>
      </c>
      <c r="R172" s="10">
        <f>Table5[[#This Row],[Total_Engagement]]/Table5[[#This Row],[Impressions]]</f>
        <v>0.12490884163239112</v>
      </c>
    </row>
    <row r="173" spans="2:18" ht="15.75" customHeight="1" x14ac:dyDescent="0.25">
      <c r="B173" s="6" t="s">
        <v>339</v>
      </c>
      <c r="C173" s="6" t="s">
        <v>14</v>
      </c>
      <c r="D173" s="6" t="s">
        <v>340</v>
      </c>
      <c r="E173" s="6" t="str">
        <f>PROPER(TEXT(Table5[[#This Row],[Date]], "MMMM"))</f>
        <v>April</v>
      </c>
      <c r="F173" s="6" t="str">
        <f>TEXT(Table5[[#This Row],[Date]], "YYYY")</f>
        <v>2025</v>
      </c>
      <c r="G173" s="6" t="s">
        <v>21</v>
      </c>
      <c r="H173" s="6" t="s">
        <v>586</v>
      </c>
      <c r="I173" s="16">
        <v>3577</v>
      </c>
      <c r="J173" s="16">
        <v>596</v>
      </c>
      <c r="K173" s="16">
        <v>493</v>
      </c>
      <c r="L173" s="16">
        <v>67963</v>
      </c>
      <c r="M173" s="16">
        <v>67839</v>
      </c>
      <c r="N173" s="16">
        <v>53</v>
      </c>
      <c r="O173" s="6" t="s">
        <v>27</v>
      </c>
      <c r="P173" s="6" t="s">
        <v>28</v>
      </c>
      <c r="Q173" s="6">
        <f>SUM(Table5[[#This Row],[Likes]],Table5[[#This Row],[Shares]],Table5[[#This Row],[Comments]])</f>
        <v>4666</v>
      </c>
      <c r="R173" s="10">
        <f>Table5[[#This Row],[Total_Engagement]]/Table5[[#This Row],[Impressions]]</f>
        <v>6.8655003457763777E-2</v>
      </c>
    </row>
    <row r="174" spans="2:18" ht="15.75" customHeight="1" x14ac:dyDescent="0.25">
      <c r="B174" s="6" t="s">
        <v>341</v>
      </c>
      <c r="C174" s="6" t="s">
        <v>25</v>
      </c>
      <c r="D174" s="6" t="s">
        <v>342</v>
      </c>
      <c r="E174" s="6" t="str">
        <f>PROPER(TEXT(Table5[[#This Row],[Date]], "MMMM"))</f>
        <v>December</v>
      </c>
      <c r="F174" s="6" t="str">
        <f>TEXT(Table5[[#This Row],[Date]], "YYYY")</f>
        <v>2024</v>
      </c>
      <c r="G174" s="6" t="s">
        <v>62</v>
      </c>
      <c r="H174" s="6" t="s">
        <v>608</v>
      </c>
      <c r="I174" s="16">
        <v>1018</v>
      </c>
      <c r="J174" s="16">
        <v>447</v>
      </c>
      <c r="K174" s="16">
        <v>332</v>
      </c>
      <c r="L174" s="16">
        <v>18324</v>
      </c>
      <c r="M174" s="16">
        <v>18164</v>
      </c>
      <c r="N174" s="16">
        <v>38</v>
      </c>
      <c r="O174" s="6" t="s">
        <v>53</v>
      </c>
      <c r="P174" s="6" t="s">
        <v>23</v>
      </c>
      <c r="Q174" s="6">
        <f>SUM(Table5[[#This Row],[Likes]],Table5[[#This Row],[Shares]],Table5[[#This Row],[Comments]])</f>
        <v>1797</v>
      </c>
      <c r="R174" s="10">
        <f>Table5[[#This Row],[Total_Engagement]]/Table5[[#This Row],[Impressions]]</f>
        <v>9.8068107400130972E-2</v>
      </c>
    </row>
    <row r="175" spans="2:18" ht="15.75" customHeight="1" x14ac:dyDescent="0.25">
      <c r="B175" s="6" t="s">
        <v>343</v>
      </c>
      <c r="C175" s="6" t="s">
        <v>39</v>
      </c>
      <c r="D175" s="6" t="s">
        <v>344</v>
      </c>
      <c r="E175" s="6" t="str">
        <f>PROPER(TEXT(Table5[[#This Row],[Date]], "MMMM"))</f>
        <v>August</v>
      </c>
      <c r="F175" s="6" t="str">
        <f>TEXT(Table5[[#This Row],[Date]], "YYYY")</f>
        <v>2024</v>
      </c>
      <c r="G175" s="6" t="s">
        <v>41</v>
      </c>
      <c r="H175" s="6" t="s">
        <v>589</v>
      </c>
      <c r="I175" s="16">
        <v>3073</v>
      </c>
      <c r="J175" s="16">
        <v>553</v>
      </c>
      <c r="K175" s="16">
        <v>174</v>
      </c>
      <c r="L175" s="16">
        <v>52241</v>
      </c>
      <c r="M175" s="16">
        <v>51605</v>
      </c>
      <c r="N175" s="16">
        <v>246</v>
      </c>
      <c r="O175" s="6" t="s">
        <v>33</v>
      </c>
      <c r="P175" s="6" t="s">
        <v>28</v>
      </c>
      <c r="Q175" s="6">
        <f>SUM(Table5[[#This Row],[Likes]],Table5[[#This Row],[Shares]],Table5[[#This Row],[Comments]])</f>
        <v>3800</v>
      </c>
      <c r="R175" s="10">
        <f>Table5[[#This Row],[Total_Engagement]]/Table5[[#This Row],[Impressions]]</f>
        <v>7.2739802071170159E-2</v>
      </c>
    </row>
    <row r="176" spans="2:18" ht="15.75" customHeight="1" x14ac:dyDescent="0.25">
      <c r="B176" s="6" t="s">
        <v>345</v>
      </c>
      <c r="C176" s="6" t="s">
        <v>14</v>
      </c>
      <c r="D176" s="6" t="s">
        <v>346</v>
      </c>
      <c r="E176" s="6" t="str">
        <f>PROPER(TEXT(Table5[[#This Row],[Date]], "MMMM"))</f>
        <v>December</v>
      </c>
      <c r="F176" s="6" t="str">
        <f>TEXT(Table5[[#This Row],[Date]], "YYYY")</f>
        <v>2024</v>
      </c>
      <c r="G176" s="6" t="s">
        <v>62</v>
      </c>
      <c r="H176" s="6" t="s">
        <v>604</v>
      </c>
      <c r="I176" s="16">
        <v>1330</v>
      </c>
      <c r="J176" s="16">
        <v>925</v>
      </c>
      <c r="K176" s="16">
        <v>35</v>
      </c>
      <c r="L176" s="16">
        <v>15960</v>
      </c>
      <c r="M176" s="16">
        <v>15379</v>
      </c>
      <c r="N176" s="16">
        <v>229</v>
      </c>
      <c r="O176" s="6" t="s">
        <v>53</v>
      </c>
      <c r="P176" s="6" t="s">
        <v>28</v>
      </c>
      <c r="Q176" s="6">
        <f>SUM(Table5[[#This Row],[Likes]],Table5[[#This Row],[Shares]],Table5[[#This Row],[Comments]])</f>
        <v>2290</v>
      </c>
      <c r="R176" s="10">
        <f>Table5[[#This Row],[Total_Engagement]]/Table5[[#This Row],[Impressions]]</f>
        <v>0.14348370927318296</v>
      </c>
    </row>
    <row r="177" spans="2:18" ht="15.75" customHeight="1" x14ac:dyDescent="0.25">
      <c r="B177" s="6" t="s">
        <v>347</v>
      </c>
      <c r="C177" s="6" t="s">
        <v>39</v>
      </c>
      <c r="D177" s="6" t="s">
        <v>150</v>
      </c>
      <c r="E177" s="6" t="str">
        <f>PROPER(TEXT(Table5[[#This Row],[Date]], "MMMM"))</f>
        <v>June</v>
      </c>
      <c r="F177" s="6" t="str">
        <f>TEXT(Table5[[#This Row],[Date]], "YYYY")</f>
        <v>2024</v>
      </c>
      <c r="G177" s="6" t="s">
        <v>21</v>
      </c>
      <c r="H177" s="6" t="s">
        <v>592</v>
      </c>
      <c r="I177" s="16">
        <v>3828</v>
      </c>
      <c r="J177" s="16">
        <v>148</v>
      </c>
      <c r="K177" s="16">
        <v>253</v>
      </c>
      <c r="L177" s="16">
        <v>30624</v>
      </c>
      <c r="M177" s="16">
        <v>30229</v>
      </c>
      <c r="N177" s="16">
        <v>235</v>
      </c>
      <c r="O177" s="6" t="s">
        <v>33</v>
      </c>
      <c r="P177" s="6" t="s">
        <v>584</v>
      </c>
      <c r="Q177" s="6">
        <f>SUM(Table5[[#This Row],[Likes]],Table5[[#This Row],[Shares]],Table5[[#This Row],[Comments]])</f>
        <v>4229</v>
      </c>
      <c r="R177" s="10">
        <f>Table5[[#This Row],[Total_Engagement]]/Table5[[#This Row],[Impressions]]</f>
        <v>0.13809430512016718</v>
      </c>
    </row>
    <row r="178" spans="2:18" ht="15.75" customHeight="1" x14ac:dyDescent="0.25">
      <c r="B178" s="6" t="s">
        <v>348</v>
      </c>
      <c r="C178" s="6" t="s">
        <v>30</v>
      </c>
      <c r="D178" s="6" t="s">
        <v>349</v>
      </c>
      <c r="E178" s="6" t="str">
        <f>PROPER(TEXT(Table5[[#This Row],[Date]], "MMMM"))</f>
        <v>January</v>
      </c>
      <c r="F178" s="6" t="str">
        <f>TEXT(Table5[[#This Row],[Date]], "YYYY")</f>
        <v>2025</v>
      </c>
      <c r="G178" s="6" t="s">
        <v>16</v>
      </c>
      <c r="H178" s="6" t="s">
        <v>598</v>
      </c>
      <c r="I178" s="16">
        <v>142</v>
      </c>
      <c r="J178" s="16">
        <v>784</v>
      </c>
      <c r="K178" s="16">
        <v>183</v>
      </c>
      <c r="L178" s="16">
        <v>1704</v>
      </c>
      <c r="M178" s="16">
        <v>995</v>
      </c>
      <c r="N178" s="16">
        <v>154</v>
      </c>
      <c r="O178" s="6" t="s">
        <v>53</v>
      </c>
      <c r="P178" s="6" t="s">
        <v>34</v>
      </c>
      <c r="Q178" s="6">
        <f>SUM(Table5[[#This Row],[Likes]],Table5[[#This Row],[Shares]],Table5[[#This Row],[Comments]])</f>
        <v>1109</v>
      </c>
      <c r="R178" s="10">
        <f>Table5[[#This Row],[Total_Engagement]]/Table5[[#This Row],[Impressions]]</f>
        <v>0.6508215962441315</v>
      </c>
    </row>
    <row r="179" spans="2:18" ht="15.75" customHeight="1" x14ac:dyDescent="0.25">
      <c r="B179" s="6" t="s">
        <v>350</v>
      </c>
      <c r="C179" s="6" t="s">
        <v>39</v>
      </c>
      <c r="D179" s="6" t="s">
        <v>351</v>
      </c>
      <c r="E179" s="6" t="str">
        <f>PROPER(TEXT(Table5[[#This Row],[Date]], "MMMM"))</f>
        <v>June</v>
      </c>
      <c r="F179" s="6" t="str">
        <f>TEXT(Table5[[#This Row],[Date]], "YYYY")</f>
        <v>2024</v>
      </c>
      <c r="G179" s="6" t="s">
        <v>62</v>
      </c>
      <c r="H179" s="6" t="s">
        <v>597</v>
      </c>
      <c r="I179" s="16">
        <v>3798</v>
      </c>
      <c r="J179" s="16">
        <v>31</v>
      </c>
      <c r="K179" s="16">
        <v>279</v>
      </c>
      <c r="L179" s="16">
        <v>75960</v>
      </c>
      <c r="M179" s="16">
        <v>75813</v>
      </c>
      <c r="N179" s="16">
        <v>266</v>
      </c>
      <c r="O179" s="6" t="s">
        <v>27</v>
      </c>
      <c r="P179" s="6" t="s">
        <v>18</v>
      </c>
      <c r="Q179" s="6">
        <f>SUM(Table5[[#This Row],[Likes]],Table5[[#This Row],[Shares]],Table5[[#This Row],[Comments]])</f>
        <v>4108</v>
      </c>
      <c r="R179" s="10">
        <f>Table5[[#This Row],[Total_Engagement]]/Table5[[#This Row],[Impressions]]</f>
        <v>5.4081095313322801E-2</v>
      </c>
    </row>
    <row r="180" spans="2:18" ht="15.75" customHeight="1" x14ac:dyDescent="0.25">
      <c r="B180" s="6" t="s">
        <v>352</v>
      </c>
      <c r="C180" s="6" t="s">
        <v>30</v>
      </c>
      <c r="D180" s="6" t="s">
        <v>353</v>
      </c>
      <c r="E180" s="6" t="str">
        <f>PROPER(TEXT(Table5[[#This Row],[Date]], "MMMM"))</f>
        <v>July</v>
      </c>
      <c r="F180" s="6" t="str">
        <f>TEXT(Table5[[#This Row],[Date]], "YYYY")</f>
        <v>2024</v>
      </c>
      <c r="G180" s="6" t="s">
        <v>41</v>
      </c>
      <c r="H180" s="6" t="s">
        <v>600</v>
      </c>
      <c r="I180" s="16">
        <v>3099</v>
      </c>
      <c r="J180" s="16">
        <v>694</v>
      </c>
      <c r="K180" s="16">
        <v>171</v>
      </c>
      <c r="L180" s="16">
        <v>43386</v>
      </c>
      <c r="M180" s="16">
        <v>42921</v>
      </c>
      <c r="N180" s="16">
        <v>52</v>
      </c>
      <c r="O180" s="6" t="s">
        <v>27</v>
      </c>
      <c r="P180" s="6" t="s">
        <v>28</v>
      </c>
      <c r="Q180" s="6">
        <f>SUM(Table5[[#This Row],[Likes]],Table5[[#This Row],[Shares]],Table5[[#This Row],[Comments]])</f>
        <v>3964</v>
      </c>
      <c r="R180" s="10">
        <f>Table5[[#This Row],[Total_Engagement]]/Table5[[#This Row],[Impressions]]</f>
        <v>9.1365878393951966E-2</v>
      </c>
    </row>
    <row r="181" spans="2:18" ht="15.75" customHeight="1" x14ac:dyDescent="0.25">
      <c r="B181" s="6" t="s">
        <v>354</v>
      </c>
      <c r="C181" s="6" t="s">
        <v>30</v>
      </c>
      <c r="D181" s="6" t="s">
        <v>183</v>
      </c>
      <c r="E181" s="6" t="str">
        <f>PROPER(TEXT(Table5[[#This Row],[Date]], "MMMM"))</f>
        <v>November</v>
      </c>
      <c r="F181" s="6" t="str">
        <f>TEXT(Table5[[#This Row],[Date]], "YYYY")</f>
        <v>2024</v>
      </c>
      <c r="G181" s="6" t="s">
        <v>62</v>
      </c>
      <c r="H181" s="6" t="s">
        <v>599</v>
      </c>
      <c r="I181" s="16">
        <v>129</v>
      </c>
      <c r="J181" s="16">
        <v>643</v>
      </c>
      <c r="K181" s="16">
        <v>136</v>
      </c>
      <c r="L181" s="16">
        <v>1290</v>
      </c>
      <c r="M181" s="16">
        <v>839</v>
      </c>
      <c r="N181" s="16">
        <v>238</v>
      </c>
      <c r="O181" s="6" t="s">
        <v>27</v>
      </c>
      <c r="P181" s="6" t="s">
        <v>34</v>
      </c>
      <c r="Q181" s="6">
        <f>SUM(Table5[[#This Row],[Likes]],Table5[[#This Row],[Shares]],Table5[[#This Row],[Comments]])</f>
        <v>908</v>
      </c>
      <c r="R181" s="10">
        <f>Table5[[#This Row],[Total_Engagement]]/Table5[[#This Row],[Impressions]]</f>
        <v>0.70387596899224802</v>
      </c>
    </row>
    <row r="182" spans="2:18" ht="15.75" customHeight="1" x14ac:dyDescent="0.25">
      <c r="B182" s="6" t="s">
        <v>355</v>
      </c>
      <c r="C182" s="6" t="s">
        <v>39</v>
      </c>
      <c r="D182" s="6" t="s">
        <v>291</v>
      </c>
      <c r="E182" s="6" t="str">
        <f>PROPER(TEXT(Table5[[#This Row],[Date]], "MMMM"))</f>
        <v>July</v>
      </c>
      <c r="F182" s="6" t="str">
        <f>TEXT(Table5[[#This Row],[Date]], "YYYY")</f>
        <v>2024</v>
      </c>
      <c r="G182" s="6" t="s">
        <v>41</v>
      </c>
      <c r="H182" s="6" t="s">
        <v>589</v>
      </c>
      <c r="I182" s="16">
        <v>3796</v>
      </c>
      <c r="J182" s="16">
        <v>667</v>
      </c>
      <c r="K182" s="16">
        <v>395</v>
      </c>
      <c r="L182" s="16">
        <v>64532</v>
      </c>
      <c r="M182" s="16">
        <v>63550</v>
      </c>
      <c r="N182" s="16">
        <v>292</v>
      </c>
      <c r="O182" s="6" t="s">
        <v>27</v>
      </c>
      <c r="P182" s="6" t="s">
        <v>584</v>
      </c>
      <c r="Q182" s="6">
        <f>SUM(Table5[[#This Row],[Likes]],Table5[[#This Row],[Shares]],Table5[[#This Row],[Comments]])</f>
        <v>4858</v>
      </c>
      <c r="R182" s="10">
        <f>Table5[[#This Row],[Total_Engagement]]/Table5[[#This Row],[Impressions]]</f>
        <v>7.5280481001673588E-2</v>
      </c>
    </row>
    <row r="183" spans="2:18" ht="15.75" customHeight="1" x14ac:dyDescent="0.25">
      <c r="B183" s="6" t="s">
        <v>356</v>
      </c>
      <c r="C183" s="6" t="s">
        <v>25</v>
      </c>
      <c r="D183" s="6" t="s">
        <v>338</v>
      </c>
      <c r="E183" s="6" t="str">
        <f>PROPER(TEXT(Table5[[#This Row],[Date]], "MMMM"))</f>
        <v>December</v>
      </c>
      <c r="F183" s="6" t="str">
        <f>TEXT(Table5[[#This Row],[Date]], "YYYY")</f>
        <v>2024</v>
      </c>
      <c r="G183" s="6" t="s">
        <v>21</v>
      </c>
      <c r="H183" s="6" t="s">
        <v>601</v>
      </c>
      <c r="I183" s="16">
        <v>3711</v>
      </c>
      <c r="J183" s="16">
        <v>352</v>
      </c>
      <c r="K183" s="16">
        <v>290</v>
      </c>
      <c r="L183" s="16">
        <v>48243</v>
      </c>
      <c r="M183" s="16">
        <v>47579</v>
      </c>
      <c r="N183" s="16">
        <v>11</v>
      </c>
      <c r="O183" s="6" t="s">
        <v>27</v>
      </c>
      <c r="P183" s="6" t="s">
        <v>18</v>
      </c>
      <c r="Q183" s="6">
        <f>SUM(Table5[[#This Row],[Likes]],Table5[[#This Row],[Shares]],Table5[[#This Row],[Comments]])</f>
        <v>4353</v>
      </c>
      <c r="R183" s="10">
        <f>Table5[[#This Row],[Total_Engagement]]/Table5[[#This Row],[Impressions]]</f>
        <v>9.023070704558174E-2</v>
      </c>
    </row>
    <row r="184" spans="2:18" ht="15.75" customHeight="1" x14ac:dyDescent="0.25">
      <c r="B184" s="6" t="s">
        <v>357</v>
      </c>
      <c r="C184" s="6" t="s">
        <v>25</v>
      </c>
      <c r="D184" s="6" t="s">
        <v>358</v>
      </c>
      <c r="E184" s="6" t="str">
        <f>PROPER(TEXT(Table5[[#This Row],[Date]], "MMMM"))</f>
        <v>March</v>
      </c>
      <c r="F184" s="6" t="str">
        <f>TEXT(Table5[[#This Row],[Date]], "YYYY")</f>
        <v>2025</v>
      </c>
      <c r="G184" s="6" t="s">
        <v>46</v>
      </c>
      <c r="H184" s="6" t="s">
        <v>591</v>
      </c>
      <c r="I184" s="16">
        <v>606</v>
      </c>
      <c r="J184" s="16">
        <v>789</v>
      </c>
      <c r="K184" s="16">
        <v>470</v>
      </c>
      <c r="L184" s="16">
        <v>7878</v>
      </c>
      <c r="M184" s="16">
        <v>7389</v>
      </c>
      <c r="N184" s="16">
        <v>239</v>
      </c>
      <c r="O184" s="6" t="s">
        <v>33</v>
      </c>
      <c r="P184" s="6" t="s">
        <v>28</v>
      </c>
      <c r="Q184" s="6">
        <f>SUM(Table5[[#This Row],[Likes]],Table5[[#This Row],[Shares]],Table5[[#This Row],[Comments]])</f>
        <v>1865</v>
      </c>
      <c r="R184" s="10">
        <f>Table5[[#This Row],[Total_Engagement]]/Table5[[#This Row],[Impressions]]</f>
        <v>0.23673521198273673</v>
      </c>
    </row>
    <row r="185" spans="2:18" ht="15.75" customHeight="1" x14ac:dyDescent="0.25">
      <c r="B185" s="6" t="s">
        <v>359</v>
      </c>
      <c r="C185" s="6" t="s">
        <v>39</v>
      </c>
      <c r="D185" s="6" t="s">
        <v>97</v>
      </c>
      <c r="E185" s="6" t="str">
        <f>PROPER(TEXT(Table5[[#This Row],[Date]], "MMMM"))</f>
        <v>July</v>
      </c>
      <c r="F185" s="6" t="str">
        <f>TEXT(Table5[[#This Row],[Date]], "YYYY")</f>
        <v>2024</v>
      </c>
      <c r="G185" s="6" t="s">
        <v>46</v>
      </c>
      <c r="H185" s="6" t="s">
        <v>593</v>
      </c>
      <c r="I185" s="16">
        <v>4689</v>
      </c>
      <c r="J185" s="16">
        <v>134</v>
      </c>
      <c r="K185" s="16">
        <v>403</v>
      </c>
      <c r="L185" s="16">
        <v>51579</v>
      </c>
      <c r="M185" s="16">
        <v>50924</v>
      </c>
      <c r="N185" s="16">
        <v>173</v>
      </c>
      <c r="O185" s="6" t="s">
        <v>27</v>
      </c>
      <c r="P185" s="6" t="s">
        <v>34</v>
      </c>
      <c r="Q185" s="6">
        <f>SUM(Table5[[#This Row],[Likes]],Table5[[#This Row],[Shares]],Table5[[#This Row],[Comments]])</f>
        <v>5226</v>
      </c>
      <c r="R185" s="10">
        <f>Table5[[#This Row],[Total_Engagement]]/Table5[[#This Row],[Impressions]]</f>
        <v>0.10132030477519921</v>
      </c>
    </row>
    <row r="186" spans="2:18" ht="15.75" customHeight="1" x14ac:dyDescent="0.25">
      <c r="B186" s="6" t="s">
        <v>360</v>
      </c>
      <c r="C186" s="6" t="s">
        <v>30</v>
      </c>
      <c r="D186" s="6" t="s">
        <v>361</v>
      </c>
      <c r="E186" s="6" t="str">
        <f>PROPER(TEXT(Table5[[#This Row],[Date]], "MMMM"))</f>
        <v>December</v>
      </c>
      <c r="F186" s="6" t="str">
        <f>TEXT(Table5[[#This Row],[Date]], "YYYY")</f>
        <v>2024</v>
      </c>
      <c r="G186" s="6" t="s">
        <v>32</v>
      </c>
      <c r="H186" s="6" t="s">
        <v>588</v>
      </c>
      <c r="I186" s="16">
        <v>360</v>
      </c>
      <c r="J186" s="16">
        <v>590</v>
      </c>
      <c r="K186" s="16">
        <v>393</v>
      </c>
      <c r="L186" s="16">
        <v>4680</v>
      </c>
      <c r="M186" s="16">
        <v>4322</v>
      </c>
      <c r="N186" s="16">
        <v>208</v>
      </c>
      <c r="O186" s="6" t="s">
        <v>53</v>
      </c>
      <c r="P186" s="6" t="s">
        <v>23</v>
      </c>
      <c r="Q186" s="6">
        <f>SUM(Table5[[#This Row],[Likes]],Table5[[#This Row],[Shares]],Table5[[#This Row],[Comments]])</f>
        <v>1343</v>
      </c>
      <c r="R186" s="10">
        <f>Table5[[#This Row],[Total_Engagement]]/Table5[[#This Row],[Impressions]]</f>
        <v>0.28696581196581195</v>
      </c>
    </row>
    <row r="187" spans="2:18" ht="15.75" customHeight="1" x14ac:dyDescent="0.25">
      <c r="B187" s="6" t="s">
        <v>362</v>
      </c>
      <c r="C187" s="6" t="s">
        <v>14</v>
      </c>
      <c r="D187" s="6" t="s">
        <v>363</v>
      </c>
      <c r="E187" s="6" t="str">
        <f>PROPER(TEXT(Table5[[#This Row],[Date]], "MMMM"))</f>
        <v>July</v>
      </c>
      <c r="F187" s="6" t="str">
        <f>TEXT(Table5[[#This Row],[Date]], "YYYY")</f>
        <v>2024</v>
      </c>
      <c r="G187" s="6" t="s">
        <v>46</v>
      </c>
      <c r="H187" s="6" t="s">
        <v>603</v>
      </c>
      <c r="I187" s="16">
        <v>3215</v>
      </c>
      <c r="J187" s="16">
        <v>960</v>
      </c>
      <c r="K187" s="16">
        <v>202</v>
      </c>
      <c r="L187" s="16">
        <v>32150</v>
      </c>
      <c r="M187" s="16">
        <v>31404</v>
      </c>
      <c r="N187" s="16">
        <v>251</v>
      </c>
      <c r="O187" s="6" t="s">
        <v>33</v>
      </c>
      <c r="P187" s="6" t="s">
        <v>18</v>
      </c>
      <c r="Q187" s="6">
        <f>SUM(Table5[[#This Row],[Likes]],Table5[[#This Row],[Shares]],Table5[[#This Row],[Comments]])</f>
        <v>4377</v>
      </c>
      <c r="R187" s="10">
        <f>Table5[[#This Row],[Total_Engagement]]/Table5[[#This Row],[Impressions]]</f>
        <v>0.13614307931570763</v>
      </c>
    </row>
    <row r="188" spans="2:18" ht="15.75" customHeight="1" x14ac:dyDescent="0.25">
      <c r="B188" s="6" t="s">
        <v>364</v>
      </c>
      <c r="C188" s="6" t="s">
        <v>30</v>
      </c>
      <c r="D188" s="6" t="s">
        <v>365</v>
      </c>
      <c r="E188" s="6" t="str">
        <f>PROPER(TEXT(Table5[[#This Row],[Date]], "MMMM"))</f>
        <v>January</v>
      </c>
      <c r="F188" s="6" t="str">
        <f>TEXT(Table5[[#This Row],[Date]], "YYYY")</f>
        <v>2025</v>
      </c>
      <c r="G188" s="6" t="s">
        <v>41</v>
      </c>
      <c r="H188" s="6" t="s">
        <v>600</v>
      </c>
      <c r="I188" s="16">
        <v>4523</v>
      </c>
      <c r="J188" s="16">
        <v>61</v>
      </c>
      <c r="K188" s="16">
        <v>157</v>
      </c>
      <c r="L188" s="16">
        <v>49753</v>
      </c>
      <c r="M188" s="16">
        <v>49329</v>
      </c>
      <c r="N188" s="16">
        <v>71</v>
      </c>
      <c r="O188" s="6" t="s">
        <v>33</v>
      </c>
      <c r="P188" s="6" t="s">
        <v>584</v>
      </c>
      <c r="Q188" s="6">
        <f>SUM(Table5[[#This Row],[Likes]],Table5[[#This Row],[Shares]],Table5[[#This Row],[Comments]])</f>
        <v>4741</v>
      </c>
      <c r="R188" s="10">
        <f>Table5[[#This Row],[Total_Engagement]]/Table5[[#This Row],[Impressions]]</f>
        <v>9.5290736237010829E-2</v>
      </c>
    </row>
    <row r="189" spans="2:18" ht="15.75" customHeight="1" x14ac:dyDescent="0.25">
      <c r="B189" s="6" t="s">
        <v>366</v>
      </c>
      <c r="C189" s="6" t="s">
        <v>39</v>
      </c>
      <c r="D189" s="6" t="s">
        <v>324</v>
      </c>
      <c r="E189" s="6" t="str">
        <f>PROPER(TEXT(Table5[[#This Row],[Date]], "MMMM"))</f>
        <v>August</v>
      </c>
      <c r="F189" s="6" t="str">
        <f>TEXT(Table5[[#This Row],[Date]], "YYYY")</f>
        <v>2024</v>
      </c>
      <c r="G189" s="6" t="s">
        <v>41</v>
      </c>
      <c r="H189" s="6" t="s">
        <v>589</v>
      </c>
      <c r="I189" s="16">
        <v>4292</v>
      </c>
      <c r="J189" s="16">
        <v>51</v>
      </c>
      <c r="K189" s="16">
        <v>392</v>
      </c>
      <c r="L189" s="16">
        <v>55796</v>
      </c>
      <c r="M189" s="16">
        <v>54826</v>
      </c>
      <c r="N189" s="16">
        <v>264</v>
      </c>
      <c r="O189" s="6" t="s">
        <v>33</v>
      </c>
      <c r="P189" s="6" t="s">
        <v>28</v>
      </c>
      <c r="Q189" s="6">
        <f>SUM(Table5[[#This Row],[Likes]],Table5[[#This Row],[Shares]],Table5[[#This Row],[Comments]])</f>
        <v>4735</v>
      </c>
      <c r="R189" s="10">
        <f>Table5[[#This Row],[Total_Engagement]]/Table5[[#This Row],[Impressions]]</f>
        <v>8.4862714173059003E-2</v>
      </c>
    </row>
    <row r="190" spans="2:18" ht="15.75" customHeight="1" x14ac:dyDescent="0.25">
      <c r="B190" s="6" t="s">
        <v>367</v>
      </c>
      <c r="C190" s="6" t="s">
        <v>14</v>
      </c>
      <c r="D190" s="6" t="s">
        <v>368</v>
      </c>
      <c r="E190" s="6" t="str">
        <f>PROPER(TEXT(Table5[[#This Row],[Date]], "MMMM"))</f>
        <v>December</v>
      </c>
      <c r="F190" s="6" t="str">
        <f>TEXT(Table5[[#This Row],[Date]], "YYYY")</f>
        <v>2024</v>
      </c>
      <c r="G190" s="6" t="s">
        <v>16</v>
      </c>
      <c r="H190" s="6" t="s">
        <v>585</v>
      </c>
      <c r="I190" s="16">
        <v>1644</v>
      </c>
      <c r="J190" s="16">
        <v>546</v>
      </c>
      <c r="K190" s="16">
        <v>150</v>
      </c>
      <c r="L190" s="16">
        <v>27948</v>
      </c>
      <c r="M190" s="16">
        <v>27184</v>
      </c>
      <c r="N190" s="16">
        <v>300</v>
      </c>
      <c r="O190" s="6" t="s">
        <v>33</v>
      </c>
      <c r="P190" s="6" t="s">
        <v>28</v>
      </c>
      <c r="Q190" s="6">
        <f>SUM(Table5[[#This Row],[Likes]],Table5[[#This Row],[Shares]],Table5[[#This Row],[Comments]])</f>
        <v>2340</v>
      </c>
      <c r="R190" s="10">
        <f>Table5[[#This Row],[Total_Engagement]]/Table5[[#This Row],[Impressions]]</f>
        <v>8.3726921425504502E-2</v>
      </c>
    </row>
    <row r="191" spans="2:18" ht="15.75" customHeight="1" x14ac:dyDescent="0.25">
      <c r="B191" s="6" t="s">
        <v>369</v>
      </c>
      <c r="C191" s="6" t="s">
        <v>25</v>
      </c>
      <c r="D191" s="6" t="s">
        <v>202</v>
      </c>
      <c r="E191" s="6" t="str">
        <f>PROPER(TEXT(Table5[[#This Row],[Date]], "MMMM"))</f>
        <v>June</v>
      </c>
      <c r="F191" s="6" t="str">
        <f>TEXT(Table5[[#This Row],[Date]], "YYYY")</f>
        <v>2024</v>
      </c>
      <c r="G191" s="6" t="s">
        <v>16</v>
      </c>
      <c r="H191" s="6" t="s">
        <v>587</v>
      </c>
      <c r="I191" s="16">
        <v>2728</v>
      </c>
      <c r="J191" s="16">
        <v>533</v>
      </c>
      <c r="K191" s="16">
        <v>215</v>
      </c>
      <c r="L191" s="16">
        <v>40920</v>
      </c>
      <c r="M191" s="16">
        <v>40816</v>
      </c>
      <c r="N191" s="16">
        <v>137</v>
      </c>
      <c r="O191" s="6" t="s">
        <v>53</v>
      </c>
      <c r="P191" s="6" t="s">
        <v>23</v>
      </c>
      <c r="Q191" s="6">
        <f>SUM(Table5[[#This Row],[Likes]],Table5[[#This Row],[Shares]],Table5[[#This Row],[Comments]])</f>
        <v>3476</v>
      </c>
      <c r="R191" s="10">
        <f>Table5[[#This Row],[Total_Engagement]]/Table5[[#This Row],[Impressions]]</f>
        <v>8.4946236559139784E-2</v>
      </c>
    </row>
    <row r="192" spans="2:18" ht="15.75" customHeight="1" x14ac:dyDescent="0.25">
      <c r="B192" s="6" t="s">
        <v>370</v>
      </c>
      <c r="C192" s="6" t="s">
        <v>39</v>
      </c>
      <c r="D192" s="6" t="s">
        <v>210</v>
      </c>
      <c r="E192" s="6" t="str">
        <f>PROPER(TEXT(Table5[[#This Row],[Date]], "MMMM"))</f>
        <v>March</v>
      </c>
      <c r="F192" s="6" t="str">
        <f>TEXT(Table5[[#This Row],[Date]], "YYYY")</f>
        <v>2025</v>
      </c>
      <c r="G192" s="6" t="s">
        <v>16</v>
      </c>
      <c r="H192" s="6" t="s">
        <v>594</v>
      </c>
      <c r="I192" s="16">
        <v>3360</v>
      </c>
      <c r="J192" s="16">
        <v>525</v>
      </c>
      <c r="K192" s="16">
        <v>500</v>
      </c>
      <c r="L192" s="16">
        <v>60480</v>
      </c>
      <c r="M192" s="16">
        <v>59610</v>
      </c>
      <c r="N192" s="16">
        <v>192</v>
      </c>
      <c r="O192" s="6" t="s">
        <v>27</v>
      </c>
      <c r="P192" s="6" t="s">
        <v>18</v>
      </c>
      <c r="Q192" s="6">
        <f>SUM(Table5[[#This Row],[Likes]],Table5[[#This Row],[Shares]],Table5[[#This Row],[Comments]])</f>
        <v>4385</v>
      </c>
      <c r="R192" s="10">
        <f>Table5[[#This Row],[Total_Engagement]]/Table5[[#This Row],[Impressions]]</f>
        <v>7.2503306878306875E-2</v>
      </c>
    </row>
    <row r="193" spans="2:18" ht="15.75" customHeight="1" x14ac:dyDescent="0.25">
      <c r="B193" s="6" t="s">
        <v>371</v>
      </c>
      <c r="C193" s="6" t="s">
        <v>25</v>
      </c>
      <c r="D193" s="6" t="s">
        <v>372</v>
      </c>
      <c r="E193" s="6" t="str">
        <f>PROPER(TEXT(Table5[[#This Row],[Date]], "MMMM"))</f>
        <v>October</v>
      </c>
      <c r="F193" s="6" t="str">
        <f>TEXT(Table5[[#This Row],[Date]], "YYYY")</f>
        <v>2024</v>
      </c>
      <c r="G193" s="6" t="s">
        <v>21</v>
      </c>
      <c r="H193" s="6" t="s">
        <v>601</v>
      </c>
      <c r="I193" s="16">
        <v>1963</v>
      </c>
      <c r="J193" s="16">
        <v>213</v>
      </c>
      <c r="K193" s="16">
        <v>19</v>
      </c>
      <c r="L193" s="16">
        <v>39260</v>
      </c>
      <c r="M193" s="16">
        <v>38771</v>
      </c>
      <c r="N193" s="16">
        <v>145</v>
      </c>
      <c r="O193" s="6" t="s">
        <v>53</v>
      </c>
      <c r="P193" s="6" t="s">
        <v>584</v>
      </c>
      <c r="Q193" s="6">
        <f>SUM(Table5[[#This Row],[Likes]],Table5[[#This Row],[Shares]],Table5[[#This Row],[Comments]])</f>
        <v>2195</v>
      </c>
      <c r="R193" s="10">
        <f>Table5[[#This Row],[Total_Engagement]]/Table5[[#This Row],[Impressions]]</f>
        <v>5.5909322465613857E-2</v>
      </c>
    </row>
    <row r="194" spans="2:18" ht="15.75" customHeight="1" x14ac:dyDescent="0.25">
      <c r="B194" s="6" t="s">
        <v>373</v>
      </c>
      <c r="C194" s="6" t="s">
        <v>25</v>
      </c>
      <c r="D194" s="6" t="s">
        <v>338</v>
      </c>
      <c r="E194" s="6" t="str">
        <f>PROPER(TEXT(Table5[[#This Row],[Date]], "MMMM"))</f>
        <v>December</v>
      </c>
      <c r="F194" s="6" t="str">
        <f>TEXT(Table5[[#This Row],[Date]], "YYYY")</f>
        <v>2024</v>
      </c>
      <c r="G194" s="6" t="s">
        <v>32</v>
      </c>
      <c r="H194" s="6" t="s">
        <v>606</v>
      </c>
      <c r="I194" s="16">
        <v>4285</v>
      </c>
      <c r="J194" s="16">
        <v>886</v>
      </c>
      <c r="K194" s="16">
        <v>376</v>
      </c>
      <c r="L194" s="16">
        <v>55705</v>
      </c>
      <c r="M194" s="16">
        <v>55556</v>
      </c>
      <c r="N194" s="16">
        <v>51</v>
      </c>
      <c r="O194" s="6" t="s">
        <v>53</v>
      </c>
      <c r="P194" s="6" t="s">
        <v>28</v>
      </c>
      <c r="Q194" s="6">
        <f>SUM(Table5[[#This Row],[Likes]],Table5[[#This Row],[Shares]],Table5[[#This Row],[Comments]])</f>
        <v>5547</v>
      </c>
      <c r="R194" s="10">
        <f>Table5[[#This Row],[Total_Engagement]]/Table5[[#This Row],[Impressions]]</f>
        <v>9.9578134817341346E-2</v>
      </c>
    </row>
    <row r="195" spans="2:18" ht="15.75" customHeight="1" x14ac:dyDescent="0.25">
      <c r="B195" s="6" t="s">
        <v>374</v>
      </c>
      <c r="C195" s="6" t="s">
        <v>30</v>
      </c>
      <c r="D195" s="6" t="s">
        <v>375</v>
      </c>
      <c r="E195" s="6" t="str">
        <f>PROPER(TEXT(Table5[[#This Row],[Date]], "MMMM"))</f>
        <v>November</v>
      </c>
      <c r="F195" s="6" t="str">
        <f>TEXT(Table5[[#This Row],[Date]], "YYYY")</f>
        <v>2024</v>
      </c>
      <c r="G195" s="6" t="s">
        <v>62</v>
      </c>
      <c r="H195" s="6" t="s">
        <v>599</v>
      </c>
      <c r="I195" s="16">
        <v>1176</v>
      </c>
      <c r="J195" s="16">
        <v>464</v>
      </c>
      <c r="K195" s="16">
        <v>394</v>
      </c>
      <c r="L195" s="16">
        <v>14112</v>
      </c>
      <c r="M195" s="16">
        <v>13588</v>
      </c>
      <c r="N195" s="16">
        <v>272</v>
      </c>
      <c r="O195" s="6" t="s">
        <v>33</v>
      </c>
      <c r="P195" s="6" t="s">
        <v>584</v>
      </c>
      <c r="Q195" s="6">
        <f>SUM(Table5[[#This Row],[Likes]],Table5[[#This Row],[Shares]],Table5[[#This Row],[Comments]])</f>
        <v>2034</v>
      </c>
      <c r="R195" s="10">
        <f>Table5[[#This Row],[Total_Engagement]]/Table5[[#This Row],[Impressions]]</f>
        <v>0.1441326530612245</v>
      </c>
    </row>
    <row r="196" spans="2:18" ht="15.75" customHeight="1" x14ac:dyDescent="0.25">
      <c r="B196" s="6" t="s">
        <v>376</v>
      </c>
      <c r="C196" s="6" t="s">
        <v>14</v>
      </c>
      <c r="D196" s="6" t="s">
        <v>377</v>
      </c>
      <c r="E196" s="6" t="str">
        <f>PROPER(TEXT(Table5[[#This Row],[Date]], "MMMM"))</f>
        <v>September</v>
      </c>
      <c r="F196" s="6" t="str">
        <f>TEXT(Table5[[#This Row],[Date]], "YYYY")</f>
        <v>2024</v>
      </c>
      <c r="G196" s="6" t="s">
        <v>46</v>
      </c>
      <c r="H196" s="6" t="s">
        <v>603</v>
      </c>
      <c r="I196" s="16">
        <v>4858</v>
      </c>
      <c r="J196" s="16">
        <v>317</v>
      </c>
      <c r="K196" s="16">
        <v>129</v>
      </c>
      <c r="L196" s="16">
        <v>53438</v>
      </c>
      <c r="M196" s="16">
        <v>52687</v>
      </c>
      <c r="N196" s="16">
        <v>223</v>
      </c>
      <c r="O196" s="6" t="s">
        <v>33</v>
      </c>
      <c r="P196" s="6" t="s">
        <v>28</v>
      </c>
      <c r="Q196" s="6">
        <f>SUM(Table5[[#This Row],[Likes]],Table5[[#This Row],[Shares]],Table5[[#This Row],[Comments]])</f>
        <v>5304</v>
      </c>
      <c r="R196" s="10">
        <f>Table5[[#This Row],[Total_Engagement]]/Table5[[#This Row],[Impressions]]</f>
        <v>9.9255211647142488E-2</v>
      </c>
    </row>
    <row r="197" spans="2:18" ht="15.75" customHeight="1" x14ac:dyDescent="0.25">
      <c r="B197" s="6" t="s">
        <v>378</v>
      </c>
      <c r="C197" s="6" t="s">
        <v>25</v>
      </c>
      <c r="D197" s="6" t="s">
        <v>250</v>
      </c>
      <c r="E197" s="6" t="str">
        <f>PROPER(TEXT(Table5[[#This Row],[Date]], "MMMM"))</f>
        <v>October</v>
      </c>
      <c r="F197" s="6" t="str">
        <f>TEXT(Table5[[#This Row],[Date]], "YYYY")</f>
        <v>2024</v>
      </c>
      <c r="G197" s="6" t="s">
        <v>32</v>
      </c>
      <c r="H197" s="6" t="s">
        <v>606</v>
      </c>
      <c r="I197" s="16">
        <v>4350</v>
      </c>
      <c r="J197" s="16">
        <v>771</v>
      </c>
      <c r="K197" s="16">
        <v>7</v>
      </c>
      <c r="L197" s="16">
        <v>60900</v>
      </c>
      <c r="M197" s="16">
        <v>60592</v>
      </c>
      <c r="N197" s="16">
        <v>195</v>
      </c>
      <c r="O197" s="6" t="s">
        <v>33</v>
      </c>
      <c r="P197" s="6" t="s">
        <v>18</v>
      </c>
      <c r="Q197" s="6">
        <f>SUM(Table5[[#This Row],[Likes]],Table5[[#This Row],[Shares]],Table5[[#This Row],[Comments]])</f>
        <v>5128</v>
      </c>
      <c r="R197" s="10">
        <f>Table5[[#This Row],[Total_Engagement]]/Table5[[#This Row],[Impressions]]</f>
        <v>8.4203612479474554E-2</v>
      </c>
    </row>
    <row r="198" spans="2:18" ht="15.75" customHeight="1" x14ac:dyDescent="0.25">
      <c r="B198" s="6" t="s">
        <v>379</v>
      </c>
      <c r="C198" s="6" t="s">
        <v>30</v>
      </c>
      <c r="D198" s="6" t="s">
        <v>380</v>
      </c>
      <c r="E198" s="6" t="str">
        <f>PROPER(TEXT(Table5[[#This Row],[Date]], "MMMM"))</f>
        <v>August</v>
      </c>
      <c r="F198" s="6" t="str">
        <f>TEXT(Table5[[#This Row],[Date]], "YYYY")</f>
        <v>2024</v>
      </c>
      <c r="G198" s="6" t="s">
        <v>41</v>
      </c>
      <c r="H198" s="6" t="s">
        <v>600</v>
      </c>
      <c r="I198" s="16">
        <v>914</v>
      </c>
      <c r="J198" s="16">
        <v>464</v>
      </c>
      <c r="K198" s="16">
        <v>246</v>
      </c>
      <c r="L198" s="16">
        <v>11882</v>
      </c>
      <c r="M198" s="16">
        <v>11500</v>
      </c>
      <c r="N198" s="16">
        <v>282</v>
      </c>
      <c r="O198" s="6" t="s">
        <v>193</v>
      </c>
      <c r="P198" s="6" t="s">
        <v>34</v>
      </c>
      <c r="Q198" s="6">
        <f>SUM(Table5[[#This Row],[Likes]],Table5[[#This Row],[Shares]],Table5[[#This Row],[Comments]])</f>
        <v>1624</v>
      </c>
      <c r="R198" s="10">
        <f>Table5[[#This Row],[Total_Engagement]]/Table5[[#This Row],[Impressions]]</f>
        <v>0.13667732704931829</v>
      </c>
    </row>
    <row r="199" spans="2:18" ht="15.75" customHeight="1" x14ac:dyDescent="0.25">
      <c r="B199" s="6" t="s">
        <v>381</v>
      </c>
      <c r="C199" s="6" t="s">
        <v>30</v>
      </c>
      <c r="D199" s="6" t="s">
        <v>382</v>
      </c>
      <c r="E199" s="6" t="str">
        <f>PROPER(TEXT(Table5[[#This Row],[Date]], "MMMM"))</f>
        <v>December</v>
      </c>
      <c r="F199" s="6" t="str">
        <f>TEXT(Table5[[#This Row],[Date]], "YYYY")</f>
        <v>2024</v>
      </c>
      <c r="G199" s="6" t="s">
        <v>21</v>
      </c>
      <c r="H199" s="6" t="s">
        <v>602</v>
      </c>
      <c r="I199" s="16">
        <v>1813</v>
      </c>
      <c r="J199" s="16">
        <v>623</v>
      </c>
      <c r="K199" s="16">
        <v>72</v>
      </c>
      <c r="L199" s="16">
        <v>19943</v>
      </c>
      <c r="M199" s="16">
        <v>18959</v>
      </c>
      <c r="N199" s="16">
        <v>85</v>
      </c>
      <c r="O199" s="6" t="s">
        <v>33</v>
      </c>
      <c r="P199" s="6" t="s">
        <v>28</v>
      </c>
      <c r="Q199" s="6">
        <f>SUM(Table5[[#This Row],[Likes]],Table5[[#This Row],[Shares]],Table5[[#This Row],[Comments]])</f>
        <v>2508</v>
      </c>
      <c r="R199" s="10">
        <f>Table5[[#This Row],[Total_Engagement]]/Table5[[#This Row],[Impressions]]</f>
        <v>0.12575841147269717</v>
      </c>
    </row>
    <row r="200" spans="2:18" ht="15.75" customHeight="1" x14ac:dyDescent="0.25">
      <c r="B200" s="6" t="s">
        <v>383</v>
      </c>
      <c r="C200" s="6" t="s">
        <v>14</v>
      </c>
      <c r="D200" s="6" t="s">
        <v>317</v>
      </c>
      <c r="E200" s="6" t="str">
        <f>PROPER(TEXT(Table5[[#This Row],[Date]], "MMMM"))</f>
        <v>October</v>
      </c>
      <c r="F200" s="6" t="str">
        <f>TEXT(Table5[[#This Row],[Date]], "YYYY")</f>
        <v>2024</v>
      </c>
      <c r="G200" s="6" t="s">
        <v>16</v>
      </c>
      <c r="H200" s="6" t="s">
        <v>585</v>
      </c>
      <c r="I200" s="16">
        <v>4782</v>
      </c>
      <c r="J200" s="16">
        <v>721</v>
      </c>
      <c r="K200" s="16">
        <v>82</v>
      </c>
      <c r="L200" s="16">
        <v>86076</v>
      </c>
      <c r="M200" s="16">
        <v>85339</v>
      </c>
      <c r="N200" s="16">
        <v>19</v>
      </c>
      <c r="O200" s="6" t="s">
        <v>33</v>
      </c>
      <c r="P200" s="6" t="s">
        <v>18</v>
      </c>
      <c r="Q200" s="6">
        <f>SUM(Table5[[#This Row],[Likes]],Table5[[#This Row],[Shares]],Table5[[#This Row],[Comments]])</f>
        <v>5585</v>
      </c>
      <c r="R200" s="10">
        <f>Table5[[#This Row],[Total_Engagement]]/Table5[[#This Row],[Impressions]]</f>
        <v>6.4884520656164318E-2</v>
      </c>
    </row>
    <row r="201" spans="2:18" ht="15.75" customHeight="1" x14ac:dyDescent="0.25">
      <c r="B201" s="6" t="s">
        <v>384</v>
      </c>
      <c r="C201" s="6" t="s">
        <v>14</v>
      </c>
      <c r="D201" s="6" t="s">
        <v>385</v>
      </c>
      <c r="E201" s="6" t="str">
        <f>PROPER(TEXT(Table5[[#This Row],[Date]], "MMMM"))</f>
        <v>September</v>
      </c>
      <c r="F201" s="6" t="str">
        <f>TEXT(Table5[[#This Row],[Date]], "YYYY")</f>
        <v>2024</v>
      </c>
      <c r="G201" s="6" t="s">
        <v>46</v>
      </c>
      <c r="H201" s="6" t="s">
        <v>603</v>
      </c>
      <c r="I201" s="16">
        <v>1048</v>
      </c>
      <c r="J201" s="16">
        <v>374</v>
      </c>
      <c r="K201" s="16">
        <v>450</v>
      </c>
      <c r="L201" s="16">
        <v>9432</v>
      </c>
      <c r="M201" s="16">
        <v>8882</v>
      </c>
      <c r="N201" s="16">
        <v>158</v>
      </c>
      <c r="O201" s="6" t="s">
        <v>27</v>
      </c>
      <c r="P201" s="6" t="s">
        <v>28</v>
      </c>
      <c r="Q201" s="6">
        <f>SUM(Table5[[#This Row],[Likes]],Table5[[#This Row],[Shares]],Table5[[#This Row],[Comments]])</f>
        <v>1872</v>
      </c>
      <c r="R201" s="10">
        <f>Table5[[#This Row],[Total_Engagement]]/Table5[[#This Row],[Impressions]]</f>
        <v>0.19847328244274809</v>
      </c>
    </row>
    <row r="202" spans="2:18" ht="15.75" customHeight="1" x14ac:dyDescent="0.25">
      <c r="B202" s="6" t="s">
        <v>386</v>
      </c>
      <c r="C202" s="6" t="s">
        <v>25</v>
      </c>
      <c r="D202" s="6" t="s">
        <v>103</v>
      </c>
      <c r="E202" s="6" t="str">
        <f>PROPER(TEXT(Table5[[#This Row],[Date]], "MMMM"))</f>
        <v>November</v>
      </c>
      <c r="F202" s="6" t="str">
        <f>TEXT(Table5[[#This Row],[Date]], "YYYY")</f>
        <v>2024</v>
      </c>
      <c r="G202" s="6" t="s">
        <v>41</v>
      </c>
      <c r="H202" s="6" t="s">
        <v>595</v>
      </c>
      <c r="I202" s="16">
        <v>2509</v>
      </c>
      <c r="J202" s="16">
        <v>324</v>
      </c>
      <c r="K202" s="16">
        <v>171</v>
      </c>
      <c r="L202" s="16">
        <v>35126</v>
      </c>
      <c r="M202" s="16">
        <v>34685</v>
      </c>
      <c r="N202" s="16">
        <v>277</v>
      </c>
      <c r="O202" s="6" t="s">
        <v>27</v>
      </c>
      <c r="P202" s="6" t="s">
        <v>23</v>
      </c>
      <c r="Q202" s="6">
        <f>SUM(Table5[[#This Row],[Likes]],Table5[[#This Row],[Shares]],Table5[[#This Row],[Comments]])</f>
        <v>3004</v>
      </c>
      <c r="R202" s="10">
        <f>Table5[[#This Row],[Total_Engagement]]/Table5[[#This Row],[Impressions]]</f>
        <v>8.5520696919660646E-2</v>
      </c>
    </row>
    <row r="203" spans="2:18" ht="15.75" customHeight="1" x14ac:dyDescent="0.25">
      <c r="B203" s="6" t="s">
        <v>387</v>
      </c>
      <c r="C203" s="6" t="s">
        <v>39</v>
      </c>
      <c r="D203" s="6" t="s">
        <v>388</v>
      </c>
      <c r="E203" s="6" t="str">
        <f>PROPER(TEXT(Table5[[#This Row],[Date]], "MMMM"))</f>
        <v>April</v>
      </c>
      <c r="F203" s="6" t="str">
        <f>TEXT(Table5[[#This Row],[Date]], "YYYY")</f>
        <v>2025</v>
      </c>
      <c r="G203" s="6" t="s">
        <v>16</v>
      </c>
      <c r="H203" s="6" t="s">
        <v>594</v>
      </c>
      <c r="I203" s="16">
        <v>3718</v>
      </c>
      <c r="J203" s="16">
        <v>385</v>
      </c>
      <c r="K203" s="16">
        <v>310</v>
      </c>
      <c r="L203" s="16">
        <v>70642</v>
      </c>
      <c r="M203" s="16">
        <v>69749</v>
      </c>
      <c r="N203" s="16">
        <v>233</v>
      </c>
      <c r="O203" s="6" t="s">
        <v>27</v>
      </c>
      <c r="P203" s="6" t="s">
        <v>23</v>
      </c>
      <c r="Q203" s="6">
        <f>SUM(Table5[[#This Row],[Likes]],Table5[[#This Row],[Shares]],Table5[[#This Row],[Comments]])</f>
        <v>4413</v>
      </c>
      <c r="R203" s="10">
        <f>Table5[[#This Row],[Total_Engagement]]/Table5[[#This Row],[Impressions]]</f>
        <v>6.246991874522239E-2</v>
      </c>
    </row>
    <row r="204" spans="2:18" ht="15.75" customHeight="1" x14ac:dyDescent="0.25">
      <c r="B204" s="6" t="s">
        <v>389</v>
      </c>
      <c r="C204" s="6" t="s">
        <v>14</v>
      </c>
      <c r="D204" s="6" t="s">
        <v>390</v>
      </c>
      <c r="E204" s="6" t="str">
        <f>PROPER(TEXT(Table5[[#This Row],[Date]], "MMMM"))</f>
        <v>January</v>
      </c>
      <c r="F204" s="6" t="str">
        <f>TEXT(Table5[[#This Row],[Date]], "YYYY")</f>
        <v>2025</v>
      </c>
      <c r="G204" s="6" t="s">
        <v>16</v>
      </c>
      <c r="H204" s="6" t="s">
        <v>585</v>
      </c>
      <c r="I204" s="16">
        <v>802</v>
      </c>
      <c r="J204" s="16">
        <v>262</v>
      </c>
      <c r="K204" s="16">
        <v>244</v>
      </c>
      <c r="L204" s="16">
        <v>14436</v>
      </c>
      <c r="M204" s="16">
        <v>14280</v>
      </c>
      <c r="N204" s="16">
        <v>49</v>
      </c>
      <c r="O204" s="6" t="s">
        <v>33</v>
      </c>
      <c r="P204" s="6" t="s">
        <v>18</v>
      </c>
      <c r="Q204" s="6">
        <f>SUM(Table5[[#This Row],[Likes]],Table5[[#This Row],[Shares]],Table5[[#This Row],[Comments]])</f>
        <v>1308</v>
      </c>
      <c r="R204" s="10">
        <f>Table5[[#This Row],[Total_Engagement]]/Table5[[#This Row],[Impressions]]</f>
        <v>9.0606816292601824E-2</v>
      </c>
    </row>
    <row r="205" spans="2:18" ht="15.75" customHeight="1" x14ac:dyDescent="0.25">
      <c r="B205" s="6" t="s">
        <v>391</v>
      </c>
      <c r="C205" s="6" t="s">
        <v>39</v>
      </c>
      <c r="D205" s="6" t="s">
        <v>392</v>
      </c>
      <c r="E205" s="6" t="str">
        <f>PROPER(TEXT(Table5[[#This Row],[Date]], "MMMM"))</f>
        <v>June</v>
      </c>
      <c r="F205" s="6" t="str">
        <f>TEXT(Table5[[#This Row],[Date]], "YYYY")</f>
        <v>2024</v>
      </c>
      <c r="G205" s="6" t="s">
        <v>46</v>
      </c>
      <c r="H205" s="6" t="s">
        <v>593</v>
      </c>
      <c r="I205" s="16">
        <v>1871</v>
      </c>
      <c r="J205" s="16">
        <v>252</v>
      </c>
      <c r="K205" s="16">
        <v>335</v>
      </c>
      <c r="L205" s="16">
        <v>29936</v>
      </c>
      <c r="M205" s="16">
        <v>29576</v>
      </c>
      <c r="N205" s="16">
        <v>288</v>
      </c>
      <c r="O205" s="6" t="s">
        <v>33</v>
      </c>
      <c r="P205" s="6" t="s">
        <v>28</v>
      </c>
      <c r="Q205" s="6">
        <f>SUM(Table5[[#This Row],[Likes]],Table5[[#This Row],[Shares]],Table5[[#This Row],[Comments]])</f>
        <v>2458</v>
      </c>
      <c r="R205" s="10">
        <f>Table5[[#This Row],[Total_Engagement]]/Table5[[#This Row],[Impressions]]</f>
        <v>8.2108498129342594E-2</v>
      </c>
    </row>
    <row r="206" spans="2:18" ht="15.75" customHeight="1" x14ac:dyDescent="0.25">
      <c r="B206" s="6" t="s">
        <v>393</v>
      </c>
      <c r="C206" s="6" t="s">
        <v>30</v>
      </c>
      <c r="D206" s="6" t="s">
        <v>394</v>
      </c>
      <c r="E206" s="6" t="str">
        <f>PROPER(TEXT(Table5[[#This Row],[Date]], "MMMM"))</f>
        <v>November</v>
      </c>
      <c r="F206" s="6" t="str">
        <f>TEXT(Table5[[#This Row],[Date]], "YYYY")</f>
        <v>2024</v>
      </c>
      <c r="G206" s="6" t="s">
        <v>41</v>
      </c>
      <c r="H206" s="6" t="s">
        <v>600</v>
      </c>
      <c r="I206" s="16">
        <v>3773</v>
      </c>
      <c r="J206" s="16">
        <v>299</v>
      </c>
      <c r="K206" s="16">
        <v>38</v>
      </c>
      <c r="L206" s="16">
        <v>71687</v>
      </c>
      <c r="M206" s="16">
        <v>71447</v>
      </c>
      <c r="N206" s="16">
        <v>286</v>
      </c>
      <c r="O206" s="6" t="s">
        <v>53</v>
      </c>
      <c r="P206" s="6" t="s">
        <v>18</v>
      </c>
      <c r="Q206" s="6">
        <f>SUM(Table5[[#This Row],[Likes]],Table5[[#This Row],[Shares]],Table5[[#This Row],[Comments]])</f>
        <v>4110</v>
      </c>
      <c r="R206" s="10">
        <f>Table5[[#This Row],[Total_Engagement]]/Table5[[#This Row],[Impressions]]</f>
        <v>5.7332570758993957E-2</v>
      </c>
    </row>
    <row r="207" spans="2:18" ht="15.75" customHeight="1" x14ac:dyDescent="0.25">
      <c r="B207" s="6" t="s">
        <v>395</v>
      </c>
      <c r="C207" s="6" t="s">
        <v>30</v>
      </c>
      <c r="D207" s="6" t="s">
        <v>312</v>
      </c>
      <c r="E207" s="6" t="str">
        <f>PROPER(TEXT(Table5[[#This Row],[Date]], "MMMM"))</f>
        <v>January</v>
      </c>
      <c r="F207" s="6" t="str">
        <f>TEXT(Table5[[#This Row],[Date]], "YYYY")</f>
        <v>2025</v>
      </c>
      <c r="G207" s="6" t="s">
        <v>41</v>
      </c>
      <c r="H207" s="6" t="s">
        <v>600</v>
      </c>
      <c r="I207" s="16">
        <v>2234</v>
      </c>
      <c r="J207" s="16">
        <v>653</v>
      </c>
      <c r="K207" s="16">
        <v>432</v>
      </c>
      <c r="L207" s="16">
        <v>11170</v>
      </c>
      <c r="M207" s="16">
        <v>10569</v>
      </c>
      <c r="N207" s="16">
        <v>198</v>
      </c>
      <c r="O207" s="6" t="s">
        <v>53</v>
      </c>
      <c r="P207" s="6" t="s">
        <v>28</v>
      </c>
      <c r="Q207" s="6">
        <f>SUM(Table5[[#This Row],[Likes]],Table5[[#This Row],[Shares]],Table5[[#This Row],[Comments]])</f>
        <v>3319</v>
      </c>
      <c r="R207" s="10">
        <f>Table5[[#This Row],[Total_Engagement]]/Table5[[#This Row],[Impressions]]</f>
        <v>0.29713518352730528</v>
      </c>
    </row>
    <row r="208" spans="2:18" ht="15.75" customHeight="1" x14ac:dyDescent="0.25">
      <c r="B208" s="6" t="s">
        <v>396</v>
      </c>
      <c r="C208" s="6" t="s">
        <v>14</v>
      </c>
      <c r="D208" s="6" t="s">
        <v>281</v>
      </c>
      <c r="E208" s="6" t="str">
        <f>PROPER(TEXT(Table5[[#This Row],[Date]], "MMMM"))</f>
        <v>April</v>
      </c>
      <c r="F208" s="6" t="str">
        <f>TEXT(Table5[[#This Row],[Date]], "YYYY")</f>
        <v>2025</v>
      </c>
      <c r="G208" s="6" t="s">
        <v>62</v>
      </c>
      <c r="H208" s="6" t="s">
        <v>604</v>
      </c>
      <c r="I208" s="16">
        <v>3820</v>
      </c>
      <c r="J208" s="16">
        <v>697</v>
      </c>
      <c r="K208" s="16">
        <v>268</v>
      </c>
      <c r="L208" s="16">
        <v>45840</v>
      </c>
      <c r="M208" s="16">
        <v>45631</v>
      </c>
      <c r="N208" s="16">
        <v>171</v>
      </c>
      <c r="O208" s="6" t="s">
        <v>397</v>
      </c>
      <c r="P208" s="6" t="s">
        <v>34</v>
      </c>
      <c r="Q208" s="6">
        <f>SUM(Table5[[#This Row],[Likes]],Table5[[#This Row],[Shares]],Table5[[#This Row],[Comments]])</f>
        <v>4785</v>
      </c>
      <c r="R208" s="10">
        <f>Table5[[#This Row],[Total_Engagement]]/Table5[[#This Row],[Impressions]]</f>
        <v>0.1043848167539267</v>
      </c>
    </row>
    <row r="209" spans="2:18" ht="15.75" customHeight="1" x14ac:dyDescent="0.25">
      <c r="B209" s="6" t="s">
        <v>398</v>
      </c>
      <c r="C209" s="6" t="s">
        <v>14</v>
      </c>
      <c r="D209" s="6" t="s">
        <v>43</v>
      </c>
      <c r="E209" s="6" t="str">
        <f>PROPER(TEXT(Table5[[#This Row],[Date]], "MMMM"))</f>
        <v>June</v>
      </c>
      <c r="F209" s="6" t="str">
        <f>TEXT(Table5[[#This Row],[Date]], "YYYY")</f>
        <v>2024</v>
      </c>
      <c r="G209" s="6" t="s">
        <v>21</v>
      </c>
      <c r="H209" s="6" t="s">
        <v>586</v>
      </c>
      <c r="I209" s="16">
        <v>941</v>
      </c>
      <c r="J209" s="16">
        <v>121</v>
      </c>
      <c r="K209" s="16">
        <v>458</v>
      </c>
      <c r="L209" s="16">
        <v>14115</v>
      </c>
      <c r="M209" s="16">
        <v>13838</v>
      </c>
      <c r="N209" s="16">
        <v>87</v>
      </c>
      <c r="O209" s="6" t="s">
        <v>33</v>
      </c>
      <c r="P209" s="6" t="s">
        <v>18</v>
      </c>
      <c r="Q209" s="6">
        <f>SUM(Table5[[#This Row],[Likes]],Table5[[#This Row],[Shares]],Table5[[#This Row],[Comments]])</f>
        <v>1520</v>
      </c>
      <c r="R209" s="10">
        <f>Table5[[#This Row],[Total_Engagement]]/Table5[[#This Row],[Impressions]]</f>
        <v>0.10768685795253277</v>
      </c>
    </row>
    <row r="210" spans="2:18" ht="15.75" customHeight="1" x14ac:dyDescent="0.25">
      <c r="B210" s="6" t="s">
        <v>399</v>
      </c>
      <c r="C210" s="6" t="s">
        <v>14</v>
      </c>
      <c r="D210" s="6" t="s">
        <v>400</v>
      </c>
      <c r="E210" s="6" t="str">
        <f>PROPER(TEXT(Table5[[#This Row],[Date]], "MMMM"))</f>
        <v>December</v>
      </c>
      <c r="F210" s="6" t="str">
        <f>TEXT(Table5[[#This Row],[Date]], "YYYY")</f>
        <v>2024</v>
      </c>
      <c r="G210" s="6" t="s">
        <v>41</v>
      </c>
      <c r="H210" s="6" t="s">
        <v>590</v>
      </c>
      <c r="I210" s="16">
        <v>4274</v>
      </c>
      <c r="J210" s="16">
        <v>340</v>
      </c>
      <c r="K210" s="16">
        <v>281</v>
      </c>
      <c r="L210" s="16">
        <v>34192</v>
      </c>
      <c r="M210" s="16">
        <v>33446</v>
      </c>
      <c r="N210" s="16">
        <v>129</v>
      </c>
      <c r="O210" s="6" t="s">
        <v>397</v>
      </c>
      <c r="P210" s="6" t="s">
        <v>28</v>
      </c>
      <c r="Q210" s="6">
        <f>SUM(Table5[[#This Row],[Likes]],Table5[[#This Row],[Shares]],Table5[[#This Row],[Comments]])</f>
        <v>4895</v>
      </c>
      <c r="R210" s="10">
        <f>Table5[[#This Row],[Total_Engagement]]/Table5[[#This Row],[Impressions]]</f>
        <v>0.14316214319138981</v>
      </c>
    </row>
    <row r="211" spans="2:18" ht="15.75" customHeight="1" x14ac:dyDescent="0.25">
      <c r="B211" s="6" t="s">
        <v>401</v>
      </c>
      <c r="C211" s="6" t="s">
        <v>25</v>
      </c>
      <c r="D211" s="6" t="s">
        <v>43</v>
      </c>
      <c r="E211" s="6" t="str">
        <f>PROPER(TEXT(Table5[[#This Row],[Date]], "MMMM"))</f>
        <v>June</v>
      </c>
      <c r="F211" s="6" t="str">
        <f>TEXT(Table5[[#This Row],[Date]], "YYYY")</f>
        <v>2024</v>
      </c>
      <c r="G211" s="6" t="s">
        <v>62</v>
      </c>
      <c r="H211" s="6" t="s">
        <v>608</v>
      </c>
      <c r="I211" s="16">
        <v>2949</v>
      </c>
      <c r="J211" s="16">
        <v>476</v>
      </c>
      <c r="K211" s="16">
        <v>403</v>
      </c>
      <c r="L211" s="16">
        <v>44235</v>
      </c>
      <c r="M211" s="16">
        <v>43705</v>
      </c>
      <c r="N211" s="16">
        <v>135</v>
      </c>
      <c r="O211" s="6" t="s">
        <v>27</v>
      </c>
      <c r="P211" s="6" t="s">
        <v>23</v>
      </c>
      <c r="Q211" s="6">
        <f>SUM(Table5[[#This Row],[Likes]],Table5[[#This Row],[Shares]],Table5[[#This Row],[Comments]])</f>
        <v>3828</v>
      </c>
      <c r="R211" s="10">
        <f>Table5[[#This Row],[Total_Engagement]]/Table5[[#This Row],[Impressions]]</f>
        <v>8.6537809426924378E-2</v>
      </c>
    </row>
    <row r="212" spans="2:18" ht="15.75" customHeight="1" x14ac:dyDescent="0.25">
      <c r="B212" s="6" t="s">
        <v>402</v>
      </c>
      <c r="C212" s="6" t="s">
        <v>14</v>
      </c>
      <c r="D212" s="6" t="s">
        <v>403</v>
      </c>
      <c r="E212" s="6" t="str">
        <f>PROPER(TEXT(Table5[[#This Row],[Date]], "MMMM"))</f>
        <v>March</v>
      </c>
      <c r="F212" s="6" t="str">
        <f>TEXT(Table5[[#This Row],[Date]], "YYYY")</f>
        <v>2025</v>
      </c>
      <c r="G212" s="6" t="s">
        <v>62</v>
      </c>
      <c r="H212" s="6" t="s">
        <v>604</v>
      </c>
      <c r="I212" s="16">
        <v>3160</v>
      </c>
      <c r="J212" s="16">
        <v>204</v>
      </c>
      <c r="K212" s="16">
        <v>297</v>
      </c>
      <c r="L212" s="16">
        <v>44240</v>
      </c>
      <c r="M212" s="16">
        <v>43666</v>
      </c>
      <c r="N212" s="16">
        <v>49</v>
      </c>
      <c r="O212" s="6" t="s">
        <v>17</v>
      </c>
      <c r="P212" s="6" t="s">
        <v>34</v>
      </c>
      <c r="Q212" s="6">
        <f>SUM(Table5[[#This Row],[Likes]],Table5[[#This Row],[Shares]],Table5[[#This Row],[Comments]])</f>
        <v>3661</v>
      </c>
      <c r="R212" s="10">
        <f>Table5[[#This Row],[Total_Engagement]]/Table5[[#This Row],[Impressions]]</f>
        <v>8.2753164556962022E-2</v>
      </c>
    </row>
    <row r="213" spans="2:18" ht="15.75" customHeight="1" x14ac:dyDescent="0.25">
      <c r="B213" s="6" t="s">
        <v>404</v>
      </c>
      <c r="C213" s="6" t="s">
        <v>25</v>
      </c>
      <c r="D213" s="6" t="s">
        <v>326</v>
      </c>
      <c r="E213" s="6" t="str">
        <f>PROPER(TEXT(Table5[[#This Row],[Date]], "MMMM"))</f>
        <v>February</v>
      </c>
      <c r="F213" s="6" t="str">
        <f>TEXT(Table5[[#This Row],[Date]], "YYYY")</f>
        <v>2025</v>
      </c>
      <c r="G213" s="6" t="s">
        <v>46</v>
      </c>
      <c r="H213" s="6" t="s">
        <v>591</v>
      </c>
      <c r="I213" s="16">
        <v>257</v>
      </c>
      <c r="J213" s="16">
        <v>966</v>
      </c>
      <c r="K213" s="16">
        <v>398</v>
      </c>
      <c r="L213" s="16">
        <v>3341</v>
      </c>
      <c r="M213" s="16">
        <v>2753</v>
      </c>
      <c r="N213" s="16">
        <v>287</v>
      </c>
      <c r="O213" s="6" t="s">
        <v>53</v>
      </c>
      <c r="P213" s="6" t="s">
        <v>18</v>
      </c>
      <c r="Q213" s="6">
        <f>SUM(Table5[[#This Row],[Likes]],Table5[[#This Row],[Shares]],Table5[[#This Row],[Comments]])</f>
        <v>1621</v>
      </c>
      <c r="R213" s="10">
        <f>Table5[[#This Row],[Total_Engagement]]/Table5[[#This Row],[Impressions]]</f>
        <v>0.48518407662376534</v>
      </c>
    </row>
    <row r="214" spans="2:18" ht="15.75" customHeight="1" x14ac:dyDescent="0.25">
      <c r="B214" s="6" t="s">
        <v>405</v>
      </c>
      <c r="C214" s="6" t="s">
        <v>14</v>
      </c>
      <c r="D214" s="6" t="s">
        <v>406</v>
      </c>
      <c r="E214" s="6" t="str">
        <f>PROPER(TEXT(Table5[[#This Row],[Date]], "MMMM"))</f>
        <v>July</v>
      </c>
      <c r="F214" s="6" t="str">
        <f>TEXT(Table5[[#This Row],[Date]], "YYYY")</f>
        <v>2024</v>
      </c>
      <c r="G214" s="6" t="s">
        <v>41</v>
      </c>
      <c r="H214" s="6" t="s">
        <v>590</v>
      </c>
      <c r="I214" s="16">
        <v>2120</v>
      </c>
      <c r="J214" s="16">
        <v>38</v>
      </c>
      <c r="K214" s="16">
        <v>212</v>
      </c>
      <c r="L214" s="16">
        <v>12720</v>
      </c>
      <c r="M214" s="16">
        <v>12564</v>
      </c>
      <c r="N214" s="16">
        <v>21</v>
      </c>
      <c r="O214" s="6" t="s">
        <v>53</v>
      </c>
      <c r="P214" s="6" t="s">
        <v>34</v>
      </c>
      <c r="Q214" s="6">
        <f>SUM(Table5[[#This Row],[Likes]],Table5[[#This Row],[Shares]],Table5[[#This Row],[Comments]])</f>
        <v>2370</v>
      </c>
      <c r="R214" s="10">
        <f>Table5[[#This Row],[Total_Engagement]]/Table5[[#This Row],[Impressions]]</f>
        <v>0.18632075471698112</v>
      </c>
    </row>
    <row r="215" spans="2:18" ht="15.75" customHeight="1" x14ac:dyDescent="0.25">
      <c r="B215" s="6" t="s">
        <v>407</v>
      </c>
      <c r="C215" s="6" t="s">
        <v>25</v>
      </c>
      <c r="D215" s="6" t="s">
        <v>175</v>
      </c>
      <c r="E215" s="6" t="str">
        <f>PROPER(TEXT(Table5[[#This Row],[Date]], "MMMM"))</f>
        <v>March</v>
      </c>
      <c r="F215" s="6" t="str">
        <f>TEXT(Table5[[#This Row],[Date]], "YYYY")</f>
        <v>2025</v>
      </c>
      <c r="G215" s="6" t="s">
        <v>62</v>
      </c>
      <c r="H215" s="6" t="s">
        <v>608</v>
      </c>
      <c r="I215" s="16">
        <v>3874</v>
      </c>
      <c r="J215" s="16">
        <v>884</v>
      </c>
      <c r="K215" s="16">
        <v>19</v>
      </c>
      <c r="L215" s="16">
        <v>38740</v>
      </c>
      <c r="M215" s="16">
        <v>38552</v>
      </c>
      <c r="N215" s="16">
        <v>219</v>
      </c>
      <c r="O215" s="6" t="s">
        <v>27</v>
      </c>
      <c r="P215" s="6" t="s">
        <v>23</v>
      </c>
      <c r="Q215" s="6">
        <f>SUM(Table5[[#This Row],[Likes]],Table5[[#This Row],[Shares]],Table5[[#This Row],[Comments]])</f>
        <v>4777</v>
      </c>
      <c r="R215" s="10">
        <f>Table5[[#This Row],[Total_Engagement]]/Table5[[#This Row],[Impressions]]</f>
        <v>0.123309241094476</v>
      </c>
    </row>
    <row r="216" spans="2:18" ht="15.75" customHeight="1" x14ac:dyDescent="0.25">
      <c r="B216" s="6" t="s">
        <v>408</v>
      </c>
      <c r="C216" s="6" t="s">
        <v>39</v>
      </c>
      <c r="D216" s="6" t="s">
        <v>409</v>
      </c>
      <c r="E216" s="6" t="str">
        <f>PROPER(TEXT(Table5[[#This Row],[Date]], "MMMM"))</f>
        <v>May</v>
      </c>
      <c r="F216" s="6" t="str">
        <f>TEXT(Table5[[#This Row],[Date]], "YYYY")</f>
        <v>2025</v>
      </c>
      <c r="G216" s="6" t="s">
        <v>41</v>
      </c>
      <c r="H216" s="6" t="s">
        <v>589</v>
      </c>
      <c r="I216" s="16">
        <v>2696</v>
      </c>
      <c r="J216" s="16">
        <v>628</v>
      </c>
      <c r="K216" s="16">
        <v>443</v>
      </c>
      <c r="L216" s="16">
        <v>45832</v>
      </c>
      <c r="M216" s="16">
        <v>45632</v>
      </c>
      <c r="N216" s="16">
        <v>248</v>
      </c>
      <c r="O216" s="6" t="s">
        <v>33</v>
      </c>
      <c r="P216" s="6" t="s">
        <v>34</v>
      </c>
      <c r="Q216" s="6">
        <f>SUM(Table5[[#This Row],[Likes]],Table5[[#This Row],[Shares]],Table5[[#This Row],[Comments]])</f>
        <v>3767</v>
      </c>
      <c r="R216" s="10">
        <f>Table5[[#This Row],[Total_Engagement]]/Table5[[#This Row],[Impressions]]</f>
        <v>8.21914819340199E-2</v>
      </c>
    </row>
    <row r="217" spans="2:18" ht="15.75" customHeight="1" x14ac:dyDescent="0.25">
      <c r="B217" s="6" t="s">
        <v>410</v>
      </c>
      <c r="C217" s="6" t="s">
        <v>30</v>
      </c>
      <c r="D217" s="6" t="s">
        <v>15</v>
      </c>
      <c r="E217" s="6" t="str">
        <f>PROPER(TEXT(Table5[[#This Row],[Date]], "MMMM"))</f>
        <v>December</v>
      </c>
      <c r="F217" s="6" t="str">
        <f>TEXT(Table5[[#This Row],[Date]], "YYYY")</f>
        <v>2024</v>
      </c>
      <c r="G217" s="6" t="s">
        <v>46</v>
      </c>
      <c r="H217" s="6" t="s">
        <v>607</v>
      </c>
      <c r="I217" s="16">
        <v>521</v>
      </c>
      <c r="J217" s="16">
        <v>746</v>
      </c>
      <c r="K217" s="16">
        <v>315</v>
      </c>
      <c r="L217" s="16">
        <v>4168</v>
      </c>
      <c r="M217" s="16">
        <v>3399</v>
      </c>
      <c r="N217" s="16">
        <v>282</v>
      </c>
      <c r="O217" s="6" t="s">
        <v>53</v>
      </c>
      <c r="P217" s="6" t="s">
        <v>23</v>
      </c>
      <c r="Q217" s="6">
        <f>SUM(Table5[[#This Row],[Likes]],Table5[[#This Row],[Shares]],Table5[[#This Row],[Comments]])</f>
        <v>1582</v>
      </c>
      <c r="R217" s="10">
        <f>Table5[[#This Row],[Total_Engagement]]/Table5[[#This Row],[Impressions]]</f>
        <v>0.37955854126679461</v>
      </c>
    </row>
    <row r="218" spans="2:18" ht="15.75" customHeight="1" x14ac:dyDescent="0.25">
      <c r="B218" s="6" t="s">
        <v>411</v>
      </c>
      <c r="C218" s="6" t="s">
        <v>39</v>
      </c>
      <c r="D218" s="6" t="s">
        <v>412</v>
      </c>
      <c r="E218" s="6" t="str">
        <f>PROPER(TEXT(Table5[[#This Row],[Date]], "MMMM"))</f>
        <v>May</v>
      </c>
      <c r="F218" s="6" t="str">
        <f>TEXT(Table5[[#This Row],[Date]], "YYYY")</f>
        <v>2025</v>
      </c>
      <c r="G218" s="6" t="s">
        <v>46</v>
      </c>
      <c r="H218" s="6" t="s">
        <v>593</v>
      </c>
      <c r="I218" s="16">
        <v>4872</v>
      </c>
      <c r="J218" s="16">
        <v>925</v>
      </c>
      <c r="K218" s="16">
        <v>176</v>
      </c>
      <c r="L218" s="16">
        <v>82824</v>
      </c>
      <c r="M218" s="16">
        <v>82543</v>
      </c>
      <c r="N218" s="16">
        <v>89</v>
      </c>
      <c r="O218" s="6" t="s">
        <v>33</v>
      </c>
      <c r="P218" s="6" t="s">
        <v>23</v>
      </c>
      <c r="Q218" s="6">
        <f>SUM(Table5[[#This Row],[Likes]],Table5[[#This Row],[Shares]],Table5[[#This Row],[Comments]])</f>
        <v>5973</v>
      </c>
      <c r="R218" s="10">
        <f>Table5[[#This Row],[Total_Engagement]]/Table5[[#This Row],[Impressions]]</f>
        <v>7.2116777745580993E-2</v>
      </c>
    </row>
    <row r="219" spans="2:18" ht="15.75" customHeight="1" x14ac:dyDescent="0.25">
      <c r="B219" s="6" t="s">
        <v>413</v>
      </c>
      <c r="C219" s="6" t="s">
        <v>25</v>
      </c>
      <c r="D219" s="6" t="s">
        <v>244</v>
      </c>
      <c r="E219" s="6" t="str">
        <f>PROPER(TEXT(Table5[[#This Row],[Date]], "MMMM"))</f>
        <v>July</v>
      </c>
      <c r="F219" s="6" t="str">
        <f>TEXT(Table5[[#This Row],[Date]], "YYYY")</f>
        <v>2024</v>
      </c>
      <c r="G219" s="6" t="s">
        <v>32</v>
      </c>
      <c r="H219" s="6" t="s">
        <v>606</v>
      </c>
      <c r="I219" s="16">
        <v>1509</v>
      </c>
      <c r="J219" s="16">
        <v>88</v>
      </c>
      <c r="K219" s="16">
        <v>163</v>
      </c>
      <c r="L219" s="16">
        <v>30180</v>
      </c>
      <c r="M219" s="16">
        <v>29689</v>
      </c>
      <c r="N219" s="16">
        <v>119</v>
      </c>
      <c r="O219" s="6" t="s">
        <v>33</v>
      </c>
      <c r="P219" s="6" t="s">
        <v>23</v>
      </c>
      <c r="Q219" s="6">
        <f>SUM(Table5[[#This Row],[Likes]],Table5[[#This Row],[Shares]],Table5[[#This Row],[Comments]])</f>
        <v>1760</v>
      </c>
      <c r="R219" s="10">
        <f>Table5[[#This Row],[Total_Engagement]]/Table5[[#This Row],[Impressions]]</f>
        <v>5.8316766070245198E-2</v>
      </c>
    </row>
    <row r="220" spans="2:18" ht="15.75" customHeight="1" x14ac:dyDescent="0.25">
      <c r="B220" s="6" t="s">
        <v>414</v>
      </c>
      <c r="C220" s="6" t="s">
        <v>39</v>
      </c>
      <c r="D220" s="6" t="s">
        <v>338</v>
      </c>
      <c r="E220" s="6" t="str">
        <f>PROPER(TEXT(Table5[[#This Row],[Date]], "MMMM"))</f>
        <v>December</v>
      </c>
      <c r="F220" s="6" t="str">
        <f>TEXT(Table5[[#This Row],[Date]], "YYYY")</f>
        <v>2024</v>
      </c>
      <c r="G220" s="6" t="s">
        <v>46</v>
      </c>
      <c r="H220" s="6" t="s">
        <v>593</v>
      </c>
      <c r="I220" s="16">
        <v>4606</v>
      </c>
      <c r="J220" s="16">
        <v>931</v>
      </c>
      <c r="K220" s="16">
        <v>230</v>
      </c>
      <c r="L220" s="16">
        <v>92120</v>
      </c>
      <c r="M220" s="16">
        <v>91440</v>
      </c>
      <c r="N220" s="16">
        <v>56</v>
      </c>
      <c r="O220" s="6" t="s">
        <v>27</v>
      </c>
      <c r="P220" s="6" t="s">
        <v>584</v>
      </c>
      <c r="Q220" s="6">
        <f>SUM(Table5[[#This Row],[Likes]],Table5[[#This Row],[Shares]],Table5[[#This Row],[Comments]])</f>
        <v>5767</v>
      </c>
      <c r="R220" s="10">
        <f>Table5[[#This Row],[Total_Engagement]]/Table5[[#This Row],[Impressions]]</f>
        <v>6.2603126356925748E-2</v>
      </c>
    </row>
    <row r="221" spans="2:18" ht="15.75" customHeight="1" x14ac:dyDescent="0.25">
      <c r="B221" s="6" t="s">
        <v>415</v>
      </c>
      <c r="C221" s="6" t="s">
        <v>39</v>
      </c>
      <c r="D221" s="6" t="s">
        <v>230</v>
      </c>
      <c r="E221" s="6" t="str">
        <f>PROPER(TEXT(Table5[[#This Row],[Date]], "MMMM"))</f>
        <v>June</v>
      </c>
      <c r="F221" s="6" t="str">
        <f>TEXT(Table5[[#This Row],[Date]], "YYYY")</f>
        <v>2024</v>
      </c>
      <c r="G221" s="6" t="s">
        <v>41</v>
      </c>
      <c r="H221" s="6" t="s">
        <v>589</v>
      </c>
      <c r="I221" s="16">
        <v>1869</v>
      </c>
      <c r="J221" s="16">
        <v>453</v>
      </c>
      <c r="K221" s="16">
        <v>490</v>
      </c>
      <c r="L221" s="16">
        <v>14952</v>
      </c>
      <c r="M221" s="16">
        <v>14309</v>
      </c>
      <c r="N221" s="16">
        <v>275</v>
      </c>
      <c r="O221" s="6" t="s">
        <v>27</v>
      </c>
      <c r="P221" s="6" t="s">
        <v>34</v>
      </c>
      <c r="Q221" s="6">
        <f>SUM(Table5[[#This Row],[Likes]],Table5[[#This Row],[Shares]],Table5[[#This Row],[Comments]])</f>
        <v>2812</v>
      </c>
      <c r="R221" s="10">
        <f>Table5[[#This Row],[Total_Engagement]]/Table5[[#This Row],[Impressions]]</f>
        <v>0.18806848582129482</v>
      </c>
    </row>
    <row r="222" spans="2:18" ht="15.75" customHeight="1" x14ac:dyDescent="0.25">
      <c r="B222" s="6" t="s">
        <v>416</v>
      </c>
      <c r="C222" s="6" t="s">
        <v>14</v>
      </c>
      <c r="D222" s="6" t="s">
        <v>152</v>
      </c>
      <c r="E222" s="6" t="str">
        <f>PROPER(TEXT(Table5[[#This Row],[Date]], "MMMM"))</f>
        <v>January</v>
      </c>
      <c r="F222" s="6" t="str">
        <f>TEXT(Table5[[#This Row],[Date]], "YYYY")</f>
        <v>2025</v>
      </c>
      <c r="G222" s="6" t="s">
        <v>16</v>
      </c>
      <c r="H222" s="6" t="s">
        <v>585</v>
      </c>
      <c r="I222" s="16">
        <v>1188</v>
      </c>
      <c r="J222" s="16">
        <v>470</v>
      </c>
      <c r="K222" s="16">
        <v>174</v>
      </c>
      <c r="L222" s="16">
        <v>7128</v>
      </c>
      <c r="M222" s="16">
        <v>6145</v>
      </c>
      <c r="N222" s="16">
        <v>270</v>
      </c>
      <c r="O222" s="6" t="s">
        <v>27</v>
      </c>
      <c r="P222" s="6" t="s">
        <v>34</v>
      </c>
      <c r="Q222" s="6">
        <f>SUM(Table5[[#This Row],[Likes]],Table5[[#This Row],[Shares]],Table5[[#This Row],[Comments]])</f>
        <v>1832</v>
      </c>
      <c r="R222" s="10">
        <f>Table5[[#This Row],[Total_Engagement]]/Table5[[#This Row],[Impressions]]</f>
        <v>0.25701459034792368</v>
      </c>
    </row>
    <row r="223" spans="2:18" ht="15.75" customHeight="1" x14ac:dyDescent="0.25">
      <c r="B223" s="6" t="s">
        <v>417</v>
      </c>
      <c r="C223" s="6" t="s">
        <v>30</v>
      </c>
      <c r="D223" s="6" t="s">
        <v>392</v>
      </c>
      <c r="E223" s="6" t="str">
        <f>PROPER(TEXT(Table5[[#This Row],[Date]], "MMMM"))</f>
        <v>June</v>
      </c>
      <c r="F223" s="6" t="str">
        <f>TEXT(Table5[[#This Row],[Date]], "YYYY")</f>
        <v>2024</v>
      </c>
      <c r="G223" s="6" t="s">
        <v>32</v>
      </c>
      <c r="H223" s="6" t="s">
        <v>588</v>
      </c>
      <c r="I223" s="16">
        <v>84</v>
      </c>
      <c r="J223" s="16">
        <v>897</v>
      </c>
      <c r="K223" s="16">
        <v>85</v>
      </c>
      <c r="L223" s="16">
        <v>588</v>
      </c>
      <c r="M223" s="16">
        <v>8</v>
      </c>
      <c r="N223" s="16">
        <v>12</v>
      </c>
      <c r="O223" s="6" t="s">
        <v>33</v>
      </c>
      <c r="P223" s="6" t="s">
        <v>584</v>
      </c>
      <c r="Q223" s="6">
        <f>SUM(Table5[[#This Row],[Likes]],Table5[[#This Row],[Shares]],Table5[[#This Row],[Comments]])</f>
        <v>1066</v>
      </c>
      <c r="R223" s="10">
        <f>Table5[[#This Row],[Total_Engagement]]/Table5[[#This Row],[Impressions]]</f>
        <v>1.8129251700680271</v>
      </c>
    </row>
    <row r="224" spans="2:18" ht="15.75" customHeight="1" x14ac:dyDescent="0.25">
      <c r="B224" s="6" t="s">
        <v>418</v>
      </c>
      <c r="C224" s="6" t="s">
        <v>39</v>
      </c>
      <c r="D224" s="6" t="s">
        <v>232</v>
      </c>
      <c r="E224" s="6" t="str">
        <f>PROPER(TEXT(Table5[[#This Row],[Date]], "MMMM"))</f>
        <v>March</v>
      </c>
      <c r="F224" s="6" t="str">
        <f>TEXT(Table5[[#This Row],[Date]], "YYYY")</f>
        <v>2025</v>
      </c>
      <c r="G224" s="6" t="s">
        <v>62</v>
      </c>
      <c r="H224" s="6" t="s">
        <v>597</v>
      </c>
      <c r="I224" s="16">
        <v>4453</v>
      </c>
      <c r="J224" s="16">
        <v>111</v>
      </c>
      <c r="K224" s="16">
        <v>420</v>
      </c>
      <c r="L224" s="16">
        <v>31171</v>
      </c>
      <c r="M224" s="16">
        <v>30565</v>
      </c>
      <c r="N224" s="16">
        <v>23</v>
      </c>
      <c r="O224" s="6" t="s">
        <v>27</v>
      </c>
      <c r="P224" s="6" t="s">
        <v>584</v>
      </c>
      <c r="Q224" s="6">
        <f>SUM(Table5[[#This Row],[Likes]],Table5[[#This Row],[Shares]],Table5[[#This Row],[Comments]])</f>
        <v>4984</v>
      </c>
      <c r="R224" s="10">
        <f>Table5[[#This Row],[Total_Engagement]]/Table5[[#This Row],[Impressions]]</f>
        <v>0.15989220750056141</v>
      </c>
    </row>
    <row r="225" spans="2:18" ht="15.75" customHeight="1" x14ac:dyDescent="0.25">
      <c r="B225" s="6" t="s">
        <v>419</v>
      </c>
      <c r="C225" s="6" t="s">
        <v>39</v>
      </c>
      <c r="D225" s="6" t="s">
        <v>420</v>
      </c>
      <c r="E225" s="6" t="str">
        <f>PROPER(TEXT(Table5[[#This Row],[Date]], "MMMM"))</f>
        <v>October</v>
      </c>
      <c r="F225" s="6" t="str">
        <f>TEXT(Table5[[#This Row],[Date]], "YYYY")</f>
        <v>2024</v>
      </c>
      <c r="G225" s="6" t="s">
        <v>16</v>
      </c>
      <c r="H225" s="6" t="s">
        <v>594</v>
      </c>
      <c r="I225" s="16">
        <v>1814</v>
      </c>
      <c r="J225" s="16">
        <v>653</v>
      </c>
      <c r="K225" s="16">
        <v>363</v>
      </c>
      <c r="L225" s="16">
        <v>25396</v>
      </c>
      <c r="M225" s="16">
        <v>25286</v>
      </c>
      <c r="N225" s="16">
        <v>39</v>
      </c>
      <c r="O225" s="6" t="s">
        <v>421</v>
      </c>
      <c r="P225" s="6" t="s">
        <v>18</v>
      </c>
      <c r="Q225" s="6">
        <f>SUM(Table5[[#This Row],[Likes]],Table5[[#This Row],[Shares]],Table5[[#This Row],[Comments]])</f>
        <v>2830</v>
      </c>
      <c r="R225" s="10">
        <f>Table5[[#This Row],[Total_Engagement]]/Table5[[#This Row],[Impressions]]</f>
        <v>0.11143487163332809</v>
      </c>
    </row>
    <row r="226" spans="2:18" ht="15.75" customHeight="1" x14ac:dyDescent="0.25">
      <c r="B226" s="6" t="s">
        <v>422</v>
      </c>
      <c r="C226" s="6" t="s">
        <v>14</v>
      </c>
      <c r="D226" s="6" t="s">
        <v>336</v>
      </c>
      <c r="E226" s="6" t="str">
        <f>PROPER(TEXT(Table5[[#This Row],[Date]], "MMMM"))</f>
        <v>November</v>
      </c>
      <c r="F226" s="6" t="str">
        <f>TEXT(Table5[[#This Row],[Date]], "YYYY")</f>
        <v>2024</v>
      </c>
      <c r="G226" s="6" t="s">
        <v>46</v>
      </c>
      <c r="H226" s="6" t="s">
        <v>603</v>
      </c>
      <c r="I226" s="16">
        <v>3338</v>
      </c>
      <c r="J226" s="16">
        <v>277</v>
      </c>
      <c r="K226" s="16">
        <v>118</v>
      </c>
      <c r="L226" s="16">
        <v>60084</v>
      </c>
      <c r="M226" s="16">
        <v>59842</v>
      </c>
      <c r="N226" s="16">
        <v>252</v>
      </c>
      <c r="O226" s="6" t="s">
        <v>27</v>
      </c>
      <c r="P226" s="6" t="s">
        <v>584</v>
      </c>
      <c r="Q226" s="6">
        <f>SUM(Table5[[#This Row],[Likes]],Table5[[#This Row],[Shares]],Table5[[#This Row],[Comments]])</f>
        <v>3733</v>
      </c>
      <c r="R226" s="10">
        <f>Table5[[#This Row],[Total_Engagement]]/Table5[[#This Row],[Impressions]]</f>
        <v>6.2129685107516146E-2</v>
      </c>
    </row>
    <row r="227" spans="2:18" ht="15.75" customHeight="1" x14ac:dyDescent="0.25">
      <c r="B227" s="6" t="s">
        <v>423</v>
      </c>
      <c r="C227" s="6" t="s">
        <v>39</v>
      </c>
      <c r="D227" s="6" t="s">
        <v>424</v>
      </c>
      <c r="E227" s="6" t="str">
        <f>PROPER(TEXT(Table5[[#This Row],[Date]], "MMMM"))</f>
        <v>May</v>
      </c>
      <c r="F227" s="6" t="str">
        <f>TEXT(Table5[[#This Row],[Date]], "YYYY")</f>
        <v>2025</v>
      </c>
      <c r="G227" s="6" t="s">
        <v>46</v>
      </c>
      <c r="H227" s="6" t="s">
        <v>593</v>
      </c>
      <c r="I227" s="16">
        <v>602</v>
      </c>
      <c r="J227" s="16">
        <v>594</v>
      </c>
      <c r="K227" s="16">
        <v>156</v>
      </c>
      <c r="L227" s="16">
        <v>4214</v>
      </c>
      <c r="M227" s="16">
        <v>3363</v>
      </c>
      <c r="N227" s="16">
        <v>164</v>
      </c>
      <c r="O227" s="6" t="s">
        <v>27</v>
      </c>
      <c r="P227" s="6" t="s">
        <v>28</v>
      </c>
      <c r="Q227" s="6">
        <f>SUM(Table5[[#This Row],[Likes]],Table5[[#This Row],[Shares]],Table5[[#This Row],[Comments]])</f>
        <v>1352</v>
      </c>
      <c r="R227" s="10">
        <f>Table5[[#This Row],[Total_Engagement]]/Table5[[#This Row],[Impressions]]</f>
        <v>0.32083531086853345</v>
      </c>
    </row>
    <row r="228" spans="2:18" ht="15.75" customHeight="1" x14ac:dyDescent="0.25">
      <c r="B228" s="6" t="s">
        <v>425</v>
      </c>
      <c r="C228" s="6" t="s">
        <v>14</v>
      </c>
      <c r="D228" s="6" t="s">
        <v>351</v>
      </c>
      <c r="E228" s="6" t="str">
        <f>PROPER(TEXT(Table5[[#This Row],[Date]], "MMMM"))</f>
        <v>June</v>
      </c>
      <c r="F228" s="6" t="str">
        <f>TEXT(Table5[[#This Row],[Date]], "YYYY")</f>
        <v>2024</v>
      </c>
      <c r="G228" s="6" t="s">
        <v>41</v>
      </c>
      <c r="H228" s="6" t="s">
        <v>590</v>
      </c>
      <c r="I228" s="16">
        <v>4672</v>
      </c>
      <c r="J228" s="16">
        <v>325</v>
      </c>
      <c r="K228" s="16">
        <v>32</v>
      </c>
      <c r="L228" s="16">
        <v>88768</v>
      </c>
      <c r="M228" s="16">
        <v>87833</v>
      </c>
      <c r="N228" s="16">
        <v>118</v>
      </c>
      <c r="O228" s="6" t="s">
        <v>33</v>
      </c>
      <c r="P228" s="6" t="s">
        <v>584</v>
      </c>
      <c r="Q228" s="6">
        <f>SUM(Table5[[#This Row],[Likes]],Table5[[#This Row],[Shares]],Table5[[#This Row],[Comments]])</f>
        <v>5029</v>
      </c>
      <c r="R228" s="10">
        <f>Table5[[#This Row],[Total_Engagement]]/Table5[[#This Row],[Impressions]]</f>
        <v>5.6653298485940883E-2</v>
      </c>
    </row>
    <row r="229" spans="2:18" ht="15.75" customHeight="1" x14ac:dyDescent="0.25">
      <c r="B229" s="6" t="s">
        <v>426</v>
      </c>
      <c r="C229" s="6" t="s">
        <v>30</v>
      </c>
      <c r="D229" s="6" t="s">
        <v>427</v>
      </c>
      <c r="E229" s="6" t="str">
        <f>PROPER(TEXT(Table5[[#This Row],[Date]], "MMMM"))</f>
        <v>August</v>
      </c>
      <c r="F229" s="6" t="str">
        <f>TEXT(Table5[[#This Row],[Date]], "YYYY")</f>
        <v>2024</v>
      </c>
      <c r="G229" s="6" t="s">
        <v>41</v>
      </c>
      <c r="H229" s="6" t="s">
        <v>600</v>
      </c>
      <c r="I229" s="16">
        <v>1741</v>
      </c>
      <c r="J229" s="16">
        <v>164</v>
      </c>
      <c r="K229" s="16">
        <v>318</v>
      </c>
      <c r="L229" s="16">
        <v>8705</v>
      </c>
      <c r="M229" s="16">
        <v>8272</v>
      </c>
      <c r="N229" s="16">
        <v>121</v>
      </c>
      <c r="O229" s="6" t="s">
        <v>27</v>
      </c>
      <c r="P229" s="6" t="s">
        <v>584</v>
      </c>
      <c r="Q229" s="6">
        <f>SUM(Table5[[#This Row],[Likes]],Table5[[#This Row],[Shares]],Table5[[#This Row],[Comments]])</f>
        <v>2223</v>
      </c>
      <c r="R229" s="10">
        <f>Table5[[#This Row],[Total_Engagement]]/Table5[[#This Row],[Impressions]]</f>
        <v>0.25537047673750718</v>
      </c>
    </row>
    <row r="230" spans="2:18" ht="15.75" customHeight="1" x14ac:dyDescent="0.25">
      <c r="B230" s="6" t="s">
        <v>428</v>
      </c>
      <c r="C230" s="6" t="s">
        <v>30</v>
      </c>
      <c r="D230" s="6" t="s">
        <v>429</v>
      </c>
      <c r="E230" s="6" t="str">
        <f>PROPER(TEXT(Table5[[#This Row],[Date]], "MMMM"))</f>
        <v>June</v>
      </c>
      <c r="F230" s="6" t="str">
        <f>TEXT(Table5[[#This Row],[Date]], "YYYY")</f>
        <v>2024</v>
      </c>
      <c r="G230" s="6" t="s">
        <v>21</v>
      </c>
      <c r="H230" s="6" t="s">
        <v>602</v>
      </c>
      <c r="I230" s="16">
        <v>246</v>
      </c>
      <c r="J230" s="16">
        <v>149</v>
      </c>
      <c r="K230" s="16">
        <v>130</v>
      </c>
      <c r="L230" s="16">
        <v>4674</v>
      </c>
      <c r="M230" s="16">
        <v>4390</v>
      </c>
      <c r="N230" s="16">
        <v>217</v>
      </c>
      <c r="O230" s="6" t="s">
        <v>53</v>
      </c>
      <c r="P230" s="6" t="s">
        <v>28</v>
      </c>
      <c r="Q230" s="6">
        <f>SUM(Table5[[#This Row],[Likes]],Table5[[#This Row],[Shares]],Table5[[#This Row],[Comments]])</f>
        <v>525</v>
      </c>
      <c r="R230" s="10">
        <f>Table5[[#This Row],[Total_Engagement]]/Table5[[#This Row],[Impressions]]</f>
        <v>0.11232349165596919</v>
      </c>
    </row>
    <row r="231" spans="2:18" ht="15.75" customHeight="1" x14ac:dyDescent="0.25">
      <c r="B231" s="6" t="s">
        <v>430</v>
      </c>
      <c r="C231" s="6" t="s">
        <v>30</v>
      </c>
      <c r="D231" s="6" t="s">
        <v>431</v>
      </c>
      <c r="E231" s="6" t="str">
        <f>PROPER(TEXT(Table5[[#This Row],[Date]], "MMMM"))</f>
        <v>July</v>
      </c>
      <c r="F231" s="6" t="str">
        <f>TEXT(Table5[[#This Row],[Date]], "YYYY")</f>
        <v>2024</v>
      </c>
      <c r="G231" s="6" t="s">
        <v>32</v>
      </c>
      <c r="H231" s="6" t="s">
        <v>588</v>
      </c>
      <c r="I231" s="16">
        <v>4808</v>
      </c>
      <c r="J231" s="16">
        <v>772</v>
      </c>
      <c r="K231" s="16">
        <v>320</v>
      </c>
      <c r="L231" s="16">
        <v>72120</v>
      </c>
      <c r="M231" s="16">
        <v>71696</v>
      </c>
      <c r="N231" s="16">
        <v>195</v>
      </c>
      <c r="O231" s="6" t="s">
        <v>33</v>
      </c>
      <c r="P231" s="6" t="s">
        <v>18</v>
      </c>
      <c r="Q231" s="6">
        <f>SUM(Table5[[#This Row],[Likes]],Table5[[#This Row],[Shares]],Table5[[#This Row],[Comments]])</f>
        <v>5900</v>
      </c>
      <c r="R231" s="10">
        <f>Table5[[#This Row],[Total_Engagement]]/Table5[[#This Row],[Impressions]]</f>
        <v>8.1808097615085965E-2</v>
      </c>
    </row>
    <row r="232" spans="2:18" ht="15.75" customHeight="1" x14ac:dyDescent="0.25">
      <c r="B232" s="6" t="s">
        <v>432</v>
      </c>
      <c r="C232" s="6" t="s">
        <v>30</v>
      </c>
      <c r="D232" s="6" t="s">
        <v>132</v>
      </c>
      <c r="E232" s="6" t="str">
        <f>PROPER(TEXT(Table5[[#This Row],[Date]], "MMMM"))</f>
        <v>July</v>
      </c>
      <c r="F232" s="6" t="str">
        <f>TEXT(Table5[[#This Row],[Date]], "YYYY")</f>
        <v>2024</v>
      </c>
      <c r="G232" s="6" t="s">
        <v>41</v>
      </c>
      <c r="H232" s="6" t="s">
        <v>600</v>
      </c>
      <c r="I232" s="16">
        <v>4799</v>
      </c>
      <c r="J232" s="16">
        <v>694</v>
      </c>
      <c r="K232" s="16">
        <v>289</v>
      </c>
      <c r="L232" s="16">
        <v>43191</v>
      </c>
      <c r="M232" s="16">
        <v>42228</v>
      </c>
      <c r="N232" s="16">
        <v>118</v>
      </c>
      <c r="O232" s="6" t="s">
        <v>27</v>
      </c>
      <c r="P232" s="6" t="s">
        <v>584</v>
      </c>
      <c r="Q232" s="6">
        <f>SUM(Table5[[#This Row],[Likes]],Table5[[#This Row],[Shares]],Table5[[#This Row],[Comments]])</f>
        <v>5782</v>
      </c>
      <c r="R232" s="10">
        <f>Table5[[#This Row],[Total_Engagement]]/Table5[[#This Row],[Impressions]]</f>
        <v>0.13387048227640017</v>
      </c>
    </row>
    <row r="233" spans="2:18" ht="15.75" customHeight="1" x14ac:dyDescent="0.25">
      <c r="B233" s="6" t="s">
        <v>433</v>
      </c>
      <c r="C233" s="6" t="s">
        <v>39</v>
      </c>
      <c r="D233" s="6" t="s">
        <v>291</v>
      </c>
      <c r="E233" s="6" t="str">
        <f>PROPER(TEXT(Table5[[#This Row],[Date]], "MMMM"))</f>
        <v>July</v>
      </c>
      <c r="F233" s="6" t="str">
        <f>TEXT(Table5[[#This Row],[Date]], "YYYY")</f>
        <v>2024</v>
      </c>
      <c r="G233" s="6" t="s">
        <v>16</v>
      </c>
      <c r="H233" s="6" t="s">
        <v>594</v>
      </c>
      <c r="I233" s="16">
        <v>3663</v>
      </c>
      <c r="J233" s="16">
        <v>17</v>
      </c>
      <c r="K233" s="16">
        <v>295</v>
      </c>
      <c r="L233" s="16">
        <v>51282</v>
      </c>
      <c r="M233" s="16">
        <v>50567</v>
      </c>
      <c r="N233" s="16">
        <v>84</v>
      </c>
      <c r="O233" s="6" t="s">
        <v>33</v>
      </c>
      <c r="P233" s="6" t="s">
        <v>28</v>
      </c>
      <c r="Q233" s="6">
        <f>SUM(Table5[[#This Row],[Likes]],Table5[[#This Row],[Shares]],Table5[[#This Row],[Comments]])</f>
        <v>3975</v>
      </c>
      <c r="R233" s="10">
        <f>Table5[[#This Row],[Total_Engagement]]/Table5[[#This Row],[Impressions]]</f>
        <v>7.7512577512577507E-2</v>
      </c>
    </row>
    <row r="234" spans="2:18" ht="15.75" customHeight="1" x14ac:dyDescent="0.25">
      <c r="B234" s="6" t="s">
        <v>434</v>
      </c>
      <c r="C234" s="6" t="s">
        <v>30</v>
      </c>
      <c r="D234" s="6" t="s">
        <v>409</v>
      </c>
      <c r="E234" s="6" t="str">
        <f>PROPER(TEXT(Table5[[#This Row],[Date]], "MMMM"))</f>
        <v>May</v>
      </c>
      <c r="F234" s="6" t="str">
        <f>TEXT(Table5[[#This Row],[Date]], "YYYY")</f>
        <v>2025</v>
      </c>
      <c r="G234" s="6" t="s">
        <v>21</v>
      </c>
      <c r="H234" s="6" t="s">
        <v>602</v>
      </c>
      <c r="I234" s="16">
        <v>1430</v>
      </c>
      <c r="J234" s="16">
        <v>376</v>
      </c>
      <c r="K234" s="16">
        <v>33</v>
      </c>
      <c r="L234" s="16">
        <v>21450</v>
      </c>
      <c r="M234" s="16">
        <v>20509</v>
      </c>
      <c r="N234" s="16">
        <v>251</v>
      </c>
      <c r="O234" s="6" t="s">
        <v>53</v>
      </c>
      <c r="P234" s="6" t="s">
        <v>18</v>
      </c>
      <c r="Q234" s="6">
        <f>SUM(Table5[[#This Row],[Likes]],Table5[[#This Row],[Shares]],Table5[[#This Row],[Comments]])</f>
        <v>1839</v>
      </c>
      <c r="R234" s="10">
        <f>Table5[[#This Row],[Total_Engagement]]/Table5[[#This Row],[Impressions]]</f>
        <v>8.5734265734265735E-2</v>
      </c>
    </row>
    <row r="235" spans="2:18" ht="15.75" customHeight="1" x14ac:dyDescent="0.25">
      <c r="B235" s="6" t="s">
        <v>435</v>
      </c>
      <c r="C235" s="6" t="s">
        <v>14</v>
      </c>
      <c r="D235" s="6" t="s">
        <v>436</v>
      </c>
      <c r="E235" s="6" t="str">
        <f>PROPER(TEXT(Table5[[#This Row],[Date]], "MMMM"))</f>
        <v>April</v>
      </c>
      <c r="F235" s="6" t="str">
        <f>TEXT(Table5[[#This Row],[Date]], "YYYY")</f>
        <v>2025</v>
      </c>
      <c r="G235" s="6" t="s">
        <v>32</v>
      </c>
      <c r="H235" s="6" t="s">
        <v>605</v>
      </c>
      <c r="I235" s="16">
        <v>249</v>
      </c>
      <c r="J235" s="16">
        <v>592</v>
      </c>
      <c r="K235" s="16">
        <v>230</v>
      </c>
      <c r="L235" s="16">
        <v>1494</v>
      </c>
      <c r="M235" s="16">
        <v>1044</v>
      </c>
      <c r="N235" s="16">
        <v>201</v>
      </c>
      <c r="O235" s="6" t="s">
        <v>33</v>
      </c>
      <c r="P235" s="6" t="s">
        <v>34</v>
      </c>
      <c r="Q235" s="6">
        <f>SUM(Table5[[#This Row],[Likes]],Table5[[#This Row],[Shares]],Table5[[#This Row],[Comments]])</f>
        <v>1071</v>
      </c>
      <c r="R235" s="10">
        <f>Table5[[#This Row],[Total_Engagement]]/Table5[[#This Row],[Impressions]]</f>
        <v>0.7168674698795181</v>
      </c>
    </row>
    <row r="236" spans="2:18" ht="15.75" customHeight="1" x14ac:dyDescent="0.25">
      <c r="B236" s="6" t="s">
        <v>437</v>
      </c>
      <c r="C236" s="6" t="s">
        <v>39</v>
      </c>
      <c r="D236" s="6" t="s">
        <v>115</v>
      </c>
      <c r="E236" s="6" t="str">
        <f>PROPER(TEXT(Table5[[#This Row],[Date]], "MMMM"))</f>
        <v>March</v>
      </c>
      <c r="F236" s="6" t="str">
        <f>TEXT(Table5[[#This Row],[Date]], "YYYY")</f>
        <v>2025</v>
      </c>
      <c r="G236" s="6" t="s">
        <v>46</v>
      </c>
      <c r="H236" s="6" t="s">
        <v>593</v>
      </c>
      <c r="I236" s="16">
        <v>2382</v>
      </c>
      <c r="J236" s="16">
        <v>265</v>
      </c>
      <c r="K236" s="16">
        <v>134</v>
      </c>
      <c r="L236" s="16">
        <v>38112</v>
      </c>
      <c r="M236" s="16">
        <v>37437</v>
      </c>
      <c r="N236" s="16">
        <v>249</v>
      </c>
      <c r="O236" s="6" t="s">
        <v>53</v>
      </c>
      <c r="P236" s="6" t="s">
        <v>34</v>
      </c>
      <c r="Q236" s="6">
        <f>SUM(Table5[[#This Row],[Likes]],Table5[[#This Row],[Shares]],Table5[[#This Row],[Comments]])</f>
        <v>2781</v>
      </c>
      <c r="R236" s="10">
        <f>Table5[[#This Row],[Total_Engagement]]/Table5[[#This Row],[Impressions]]</f>
        <v>7.2969143576826198E-2</v>
      </c>
    </row>
    <row r="237" spans="2:18" ht="15.75" customHeight="1" x14ac:dyDescent="0.25">
      <c r="B237" s="6" t="s">
        <v>438</v>
      </c>
      <c r="C237" s="6" t="s">
        <v>39</v>
      </c>
      <c r="D237" s="6" t="s">
        <v>439</v>
      </c>
      <c r="E237" s="6" t="str">
        <f>PROPER(TEXT(Table5[[#This Row],[Date]], "MMMM"))</f>
        <v>June</v>
      </c>
      <c r="F237" s="6" t="str">
        <f>TEXT(Table5[[#This Row],[Date]], "YYYY")</f>
        <v>2024</v>
      </c>
      <c r="G237" s="6" t="s">
        <v>21</v>
      </c>
      <c r="H237" s="6" t="s">
        <v>592</v>
      </c>
      <c r="I237" s="16">
        <v>1272</v>
      </c>
      <c r="J237" s="16">
        <v>465</v>
      </c>
      <c r="K237" s="16">
        <v>99</v>
      </c>
      <c r="L237" s="16">
        <v>24168</v>
      </c>
      <c r="M237" s="16">
        <v>23719</v>
      </c>
      <c r="N237" s="16">
        <v>42</v>
      </c>
      <c r="O237" s="6" t="s">
        <v>27</v>
      </c>
      <c r="P237" s="6" t="s">
        <v>584</v>
      </c>
      <c r="Q237" s="6">
        <f>SUM(Table5[[#This Row],[Likes]],Table5[[#This Row],[Shares]],Table5[[#This Row],[Comments]])</f>
        <v>1836</v>
      </c>
      <c r="R237" s="10">
        <f>Table5[[#This Row],[Total_Engagement]]/Table5[[#This Row],[Impressions]]</f>
        <v>7.5968222442899705E-2</v>
      </c>
    </row>
    <row r="238" spans="2:18" ht="15.75" customHeight="1" x14ac:dyDescent="0.25">
      <c r="B238" s="6" t="s">
        <v>440</v>
      </c>
      <c r="C238" s="6" t="s">
        <v>39</v>
      </c>
      <c r="D238" s="6" t="s">
        <v>368</v>
      </c>
      <c r="E238" s="6" t="str">
        <f>PROPER(TEXT(Table5[[#This Row],[Date]], "MMMM"))</f>
        <v>December</v>
      </c>
      <c r="F238" s="6" t="str">
        <f>TEXT(Table5[[#This Row],[Date]], "YYYY")</f>
        <v>2024</v>
      </c>
      <c r="G238" s="6" t="s">
        <v>46</v>
      </c>
      <c r="H238" s="6" t="s">
        <v>593</v>
      </c>
      <c r="I238" s="16">
        <v>3196</v>
      </c>
      <c r="J238" s="16">
        <v>941</v>
      </c>
      <c r="K238" s="16">
        <v>376</v>
      </c>
      <c r="L238" s="16">
        <v>35156</v>
      </c>
      <c r="M238" s="16">
        <v>34444</v>
      </c>
      <c r="N238" s="16">
        <v>241</v>
      </c>
      <c r="O238" s="6" t="s">
        <v>27</v>
      </c>
      <c r="P238" s="6" t="s">
        <v>28</v>
      </c>
      <c r="Q238" s="6">
        <f>SUM(Table5[[#This Row],[Likes]],Table5[[#This Row],[Shares]],Table5[[#This Row],[Comments]])</f>
        <v>4513</v>
      </c>
      <c r="R238" s="10">
        <f>Table5[[#This Row],[Total_Engagement]]/Table5[[#This Row],[Impressions]]</f>
        <v>0.1283706906360223</v>
      </c>
    </row>
    <row r="239" spans="2:18" ht="15.75" customHeight="1" x14ac:dyDescent="0.25">
      <c r="B239" s="6" t="s">
        <v>441</v>
      </c>
      <c r="C239" s="6" t="s">
        <v>39</v>
      </c>
      <c r="D239" s="6" t="s">
        <v>68</v>
      </c>
      <c r="E239" s="6" t="str">
        <f>PROPER(TEXT(Table5[[#This Row],[Date]], "MMMM"))</f>
        <v>August</v>
      </c>
      <c r="F239" s="6" t="str">
        <f>TEXT(Table5[[#This Row],[Date]], "YYYY")</f>
        <v>2024</v>
      </c>
      <c r="G239" s="6" t="s">
        <v>21</v>
      </c>
      <c r="H239" s="6" t="s">
        <v>592</v>
      </c>
      <c r="I239" s="16">
        <v>1257</v>
      </c>
      <c r="J239" s="16">
        <v>19</v>
      </c>
      <c r="K239" s="16">
        <v>351</v>
      </c>
      <c r="L239" s="16">
        <v>12570</v>
      </c>
      <c r="M239" s="16">
        <v>11660</v>
      </c>
      <c r="N239" s="16">
        <v>194</v>
      </c>
      <c r="O239" s="6" t="s">
        <v>442</v>
      </c>
      <c r="P239" s="6" t="s">
        <v>23</v>
      </c>
      <c r="Q239" s="6">
        <f>SUM(Table5[[#This Row],[Likes]],Table5[[#This Row],[Shares]],Table5[[#This Row],[Comments]])</f>
        <v>1627</v>
      </c>
      <c r="R239" s="10">
        <f>Table5[[#This Row],[Total_Engagement]]/Table5[[#This Row],[Impressions]]</f>
        <v>0.12943516308671441</v>
      </c>
    </row>
    <row r="240" spans="2:18" ht="15.75" customHeight="1" x14ac:dyDescent="0.25">
      <c r="B240" s="6" t="s">
        <v>443</v>
      </c>
      <c r="C240" s="6" t="s">
        <v>30</v>
      </c>
      <c r="D240" s="6" t="s">
        <v>317</v>
      </c>
      <c r="E240" s="6" t="str">
        <f>PROPER(TEXT(Table5[[#This Row],[Date]], "MMMM"))</f>
        <v>October</v>
      </c>
      <c r="F240" s="6" t="str">
        <f>TEXT(Table5[[#This Row],[Date]], "YYYY")</f>
        <v>2024</v>
      </c>
      <c r="G240" s="6" t="s">
        <v>32</v>
      </c>
      <c r="H240" s="6" t="s">
        <v>588</v>
      </c>
      <c r="I240" s="16">
        <v>3770</v>
      </c>
      <c r="J240" s="16">
        <v>917</v>
      </c>
      <c r="K240" s="16">
        <v>129</v>
      </c>
      <c r="L240" s="16">
        <v>71630</v>
      </c>
      <c r="M240" s="16">
        <v>71322</v>
      </c>
      <c r="N240" s="16">
        <v>76</v>
      </c>
      <c r="O240" s="6" t="s">
        <v>53</v>
      </c>
      <c r="P240" s="6" t="s">
        <v>18</v>
      </c>
      <c r="Q240" s="6">
        <f>SUM(Table5[[#This Row],[Likes]],Table5[[#This Row],[Shares]],Table5[[#This Row],[Comments]])</f>
        <v>4816</v>
      </c>
      <c r="R240" s="10">
        <f>Table5[[#This Row],[Total_Engagement]]/Table5[[#This Row],[Impressions]]</f>
        <v>6.7234398994834563E-2</v>
      </c>
    </row>
    <row r="241" spans="2:18" ht="15.75" customHeight="1" x14ac:dyDescent="0.25">
      <c r="B241" s="6" t="s">
        <v>444</v>
      </c>
      <c r="C241" s="6" t="s">
        <v>14</v>
      </c>
      <c r="D241" s="6" t="s">
        <v>445</v>
      </c>
      <c r="E241" s="6" t="str">
        <f>PROPER(TEXT(Table5[[#This Row],[Date]], "MMMM"))</f>
        <v>July</v>
      </c>
      <c r="F241" s="6" t="str">
        <f>TEXT(Table5[[#This Row],[Date]], "YYYY")</f>
        <v>2024</v>
      </c>
      <c r="G241" s="6" t="s">
        <v>21</v>
      </c>
      <c r="H241" s="6" t="s">
        <v>586</v>
      </c>
      <c r="I241" s="16">
        <v>4725</v>
      </c>
      <c r="J241" s="16">
        <v>400</v>
      </c>
      <c r="K241" s="16">
        <v>362</v>
      </c>
      <c r="L241" s="16">
        <v>75600</v>
      </c>
      <c r="M241" s="16">
        <v>74927</v>
      </c>
      <c r="N241" s="16">
        <v>43</v>
      </c>
      <c r="O241" s="6" t="s">
        <v>53</v>
      </c>
      <c r="P241" s="6" t="s">
        <v>34</v>
      </c>
      <c r="Q241" s="6">
        <f>SUM(Table5[[#This Row],[Likes]],Table5[[#This Row],[Shares]],Table5[[#This Row],[Comments]])</f>
        <v>5487</v>
      </c>
      <c r="R241" s="10">
        <f>Table5[[#This Row],[Total_Engagement]]/Table5[[#This Row],[Impressions]]</f>
        <v>7.2579365079365077E-2</v>
      </c>
    </row>
    <row r="242" spans="2:18" ht="15.75" customHeight="1" x14ac:dyDescent="0.25">
      <c r="B242" s="6" t="s">
        <v>446</v>
      </c>
      <c r="C242" s="6" t="s">
        <v>25</v>
      </c>
      <c r="D242" s="6" t="s">
        <v>127</v>
      </c>
      <c r="E242" s="6" t="str">
        <f>PROPER(TEXT(Table5[[#This Row],[Date]], "MMMM"))</f>
        <v>February</v>
      </c>
      <c r="F242" s="6" t="str">
        <f>TEXT(Table5[[#This Row],[Date]], "YYYY")</f>
        <v>2025</v>
      </c>
      <c r="G242" s="6" t="s">
        <v>21</v>
      </c>
      <c r="H242" s="6" t="s">
        <v>601</v>
      </c>
      <c r="I242" s="16">
        <v>4188</v>
      </c>
      <c r="J242" s="16">
        <v>942</v>
      </c>
      <c r="K242" s="16">
        <v>118</v>
      </c>
      <c r="L242" s="16">
        <v>20940</v>
      </c>
      <c r="M242" s="16">
        <v>20471</v>
      </c>
      <c r="N242" s="16">
        <v>102</v>
      </c>
      <c r="O242" s="6" t="s">
        <v>53</v>
      </c>
      <c r="P242" s="6" t="s">
        <v>584</v>
      </c>
      <c r="Q242" s="6">
        <f>SUM(Table5[[#This Row],[Likes]],Table5[[#This Row],[Shares]],Table5[[#This Row],[Comments]])</f>
        <v>5248</v>
      </c>
      <c r="R242" s="10">
        <f>Table5[[#This Row],[Total_Engagement]]/Table5[[#This Row],[Impressions]]</f>
        <v>0.25062082139446035</v>
      </c>
    </row>
    <row r="243" spans="2:18" ht="15.75" customHeight="1" x14ac:dyDescent="0.25">
      <c r="B243" s="6" t="s">
        <v>447</v>
      </c>
      <c r="C243" s="6" t="s">
        <v>14</v>
      </c>
      <c r="D243" s="6" t="s">
        <v>64</v>
      </c>
      <c r="E243" s="6" t="str">
        <f>PROPER(TEXT(Table5[[#This Row],[Date]], "MMMM"))</f>
        <v>August</v>
      </c>
      <c r="F243" s="6" t="str">
        <f>TEXT(Table5[[#This Row],[Date]], "YYYY")</f>
        <v>2024</v>
      </c>
      <c r="G243" s="6" t="s">
        <v>41</v>
      </c>
      <c r="H243" s="6" t="s">
        <v>590</v>
      </c>
      <c r="I243" s="16">
        <v>929</v>
      </c>
      <c r="J243" s="16">
        <v>192</v>
      </c>
      <c r="K243" s="16">
        <v>322</v>
      </c>
      <c r="L243" s="16">
        <v>16722</v>
      </c>
      <c r="M243" s="16">
        <v>15996</v>
      </c>
      <c r="N243" s="16">
        <v>145</v>
      </c>
      <c r="O243" s="6" t="s">
        <v>153</v>
      </c>
      <c r="P243" s="6" t="s">
        <v>28</v>
      </c>
      <c r="Q243" s="6">
        <f>SUM(Table5[[#This Row],[Likes]],Table5[[#This Row],[Shares]],Table5[[#This Row],[Comments]])</f>
        <v>1443</v>
      </c>
      <c r="R243" s="10">
        <f>Table5[[#This Row],[Total_Engagement]]/Table5[[#This Row],[Impressions]]</f>
        <v>8.6293505561535699E-2</v>
      </c>
    </row>
    <row r="244" spans="2:18" ht="15.75" customHeight="1" x14ac:dyDescent="0.25">
      <c r="B244" s="6" t="s">
        <v>448</v>
      </c>
      <c r="C244" s="6" t="s">
        <v>39</v>
      </c>
      <c r="D244" s="6" t="s">
        <v>449</v>
      </c>
      <c r="E244" s="6" t="str">
        <f>PROPER(TEXT(Table5[[#This Row],[Date]], "MMMM"))</f>
        <v>January</v>
      </c>
      <c r="F244" s="6" t="str">
        <f>TEXT(Table5[[#This Row],[Date]], "YYYY")</f>
        <v>2025</v>
      </c>
      <c r="G244" s="6" t="s">
        <v>32</v>
      </c>
      <c r="H244" s="6" t="s">
        <v>596</v>
      </c>
      <c r="I244" s="16">
        <v>4321</v>
      </c>
      <c r="J244" s="16">
        <v>874</v>
      </c>
      <c r="K244" s="16">
        <v>172</v>
      </c>
      <c r="L244" s="16">
        <v>30247</v>
      </c>
      <c r="M244" s="16">
        <v>29254</v>
      </c>
      <c r="N244" s="16">
        <v>122</v>
      </c>
      <c r="O244" s="6" t="s">
        <v>27</v>
      </c>
      <c r="P244" s="6" t="s">
        <v>34</v>
      </c>
      <c r="Q244" s="6">
        <f>SUM(Table5[[#This Row],[Likes]],Table5[[#This Row],[Shares]],Table5[[#This Row],[Comments]])</f>
        <v>5367</v>
      </c>
      <c r="R244" s="10">
        <f>Table5[[#This Row],[Total_Engagement]]/Table5[[#This Row],[Impressions]]</f>
        <v>0.17743908486792079</v>
      </c>
    </row>
    <row r="245" spans="2:18" ht="15.75" customHeight="1" x14ac:dyDescent="0.25">
      <c r="B245" s="6" t="s">
        <v>450</v>
      </c>
      <c r="C245" s="6" t="s">
        <v>39</v>
      </c>
      <c r="D245" s="6" t="s">
        <v>204</v>
      </c>
      <c r="E245" s="6" t="str">
        <f>PROPER(TEXT(Table5[[#This Row],[Date]], "MMMM"))</f>
        <v>July</v>
      </c>
      <c r="F245" s="6" t="str">
        <f>TEXT(Table5[[#This Row],[Date]], "YYYY")</f>
        <v>2024</v>
      </c>
      <c r="G245" s="6" t="s">
        <v>16</v>
      </c>
      <c r="H245" s="6" t="s">
        <v>594</v>
      </c>
      <c r="I245" s="16">
        <v>4767</v>
      </c>
      <c r="J245" s="16">
        <v>190</v>
      </c>
      <c r="K245" s="16">
        <v>340</v>
      </c>
      <c r="L245" s="16">
        <v>28602</v>
      </c>
      <c r="M245" s="16">
        <v>28044</v>
      </c>
      <c r="N245" s="16">
        <v>210</v>
      </c>
      <c r="O245" s="6" t="s">
        <v>33</v>
      </c>
      <c r="P245" s="6" t="s">
        <v>28</v>
      </c>
      <c r="Q245" s="6">
        <f>SUM(Table5[[#This Row],[Likes]],Table5[[#This Row],[Shares]],Table5[[#This Row],[Comments]])</f>
        <v>5297</v>
      </c>
      <c r="R245" s="10">
        <f>Table5[[#This Row],[Total_Engagement]]/Table5[[#This Row],[Impressions]]</f>
        <v>0.18519683938186141</v>
      </c>
    </row>
    <row r="246" spans="2:18" ht="15.75" customHeight="1" x14ac:dyDescent="0.25">
      <c r="B246" s="6" t="s">
        <v>451</v>
      </c>
      <c r="C246" s="6" t="s">
        <v>14</v>
      </c>
      <c r="D246" s="6" t="s">
        <v>452</v>
      </c>
      <c r="E246" s="6" t="str">
        <f>PROPER(TEXT(Table5[[#This Row],[Date]], "MMMM"))</f>
        <v>March</v>
      </c>
      <c r="F246" s="6" t="str">
        <f>TEXT(Table5[[#This Row],[Date]], "YYYY")</f>
        <v>2025</v>
      </c>
      <c r="G246" s="6" t="s">
        <v>46</v>
      </c>
      <c r="H246" s="6" t="s">
        <v>603</v>
      </c>
      <c r="I246" s="16">
        <v>3592</v>
      </c>
      <c r="J246" s="16">
        <v>911</v>
      </c>
      <c r="K246" s="16">
        <v>375</v>
      </c>
      <c r="L246" s="16">
        <v>50288</v>
      </c>
      <c r="M246" s="16">
        <v>49490</v>
      </c>
      <c r="N246" s="16">
        <v>32</v>
      </c>
      <c r="O246" s="6" t="s">
        <v>53</v>
      </c>
      <c r="P246" s="6" t="s">
        <v>34</v>
      </c>
      <c r="Q246" s="6">
        <f>SUM(Table5[[#This Row],[Likes]],Table5[[#This Row],[Shares]],Table5[[#This Row],[Comments]])</f>
        <v>4878</v>
      </c>
      <c r="R246" s="10">
        <f>Table5[[#This Row],[Total_Engagement]]/Table5[[#This Row],[Impressions]]</f>
        <v>9.7001272669424113E-2</v>
      </c>
    </row>
    <row r="247" spans="2:18" ht="15.75" customHeight="1" x14ac:dyDescent="0.25">
      <c r="B247" s="6" t="s">
        <v>453</v>
      </c>
      <c r="C247" s="6" t="s">
        <v>25</v>
      </c>
      <c r="D247" s="6" t="s">
        <v>454</v>
      </c>
      <c r="E247" s="6" t="str">
        <f>PROPER(TEXT(Table5[[#This Row],[Date]], "MMMM"))</f>
        <v>October</v>
      </c>
      <c r="F247" s="6" t="str">
        <f>TEXT(Table5[[#This Row],[Date]], "YYYY")</f>
        <v>2024</v>
      </c>
      <c r="G247" s="6" t="s">
        <v>62</v>
      </c>
      <c r="H247" s="6" t="s">
        <v>608</v>
      </c>
      <c r="I247" s="16">
        <v>4661</v>
      </c>
      <c r="J247" s="16">
        <v>935</v>
      </c>
      <c r="K247" s="16">
        <v>433</v>
      </c>
      <c r="L247" s="16">
        <v>23305</v>
      </c>
      <c r="M247" s="16">
        <v>22583</v>
      </c>
      <c r="N247" s="16">
        <v>63</v>
      </c>
      <c r="O247" s="6" t="s">
        <v>53</v>
      </c>
      <c r="P247" s="6" t="s">
        <v>28</v>
      </c>
      <c r="Q247" s="6">
        <f>SUM(Table5[[#This Row],[Likes]],Table5[[#This Row],[Shares]],Table5[[#This Row],[Comments]])</f>
        <v>6029</v>
      </c>
      <c r="R247" s="10">
        <f>Table5[[#This Row],[Total_Engagement]]/Table5[[#This Row],[Impressions]]</f>
        <v>0.25869984981763572</v>
      </c>
    </row>
    <row r="248" spans="2:18" ht="15.75" customHeight="1" x14ac:dyDescent="0.25">
      <c r="B248" s="6" t="s">
        <v>455</v>
      </c>
      <c r="C248" s="6" t="s">
        <v>39</v>
      </c>
      <c r="D248" s="6" t="s">
        <v>456</v>
      </c>
      <c r="E248" s="6" t="str">
        <f>PROPER(TEXT(Table5[[#This Row],[Date]], "MMMM"))</f>
        <v>January</v>
      </c>
      <c r="F248" s="6" t="str">
        <f>TEXT(Table5[[#This Row],[Date]], "YYYY")</f>
        <v>2025</v>
      </c>
      <c r="G248" s="6" t="s">
        <v>16</v>
      </c>
      <c r="H248" s="6" t="s">
        <v>594</v>
      </c>
      <c r="I248" s="16">
        <v>4134</v>
      </c>
      <c r="J248" s="16">
        <v>824</v>
      </c>
      <c r="K248" s="16">
        <v>99</v>
      </c>
      <c r="L248" s="16">
        <v>41340</v>
      </c>
      <c r="M248" s="16">
        <v>41050</v>
      </c>
      <c r="N248" s="16">
        <v>177</v>
      </c>
      <c r="O248" s="6" t="s">
        <v>33</v>
      </c>
      <c r="P248" s="6" t="s">
        <v>18</v>
      </c>
      <c r="Q248" s="6">
        <f>SUM(Table5[[#This Row],[Likes]],Table5[[#This Row],[Shares]],Table5[[#This Row],[Comments]])</f>
        <v>5057</v>
      </c>
      <c r="R248" s="10">
        <f>Table5[[#This Row],[Total_Engagement]]/Table5[[#This Row],[Impressions]]</f>
        <v>0.12232704402515723</v>
      </c>
    </row>
    <row r="249" spans="2:18" ht="15.75" customHeight="1" x14ac:dyDescent="0.25">
      <c r="B249" s="6" t="s">
        <v>457</v>
      </c>
      <c r="C249" s="6" t="s">
        <v>39</v>
      </c>
      <c r="D249" s="6" t="s">
        <v>458</v>
      </c>
      <c r="E249" s="6" t="str">
        <f>PROPER(TEXT(Table5[[#This Row],[Date]], "MMMM"))</f>
        <v>October</v>
      </c>
      <c r="F249" s="6" t="str">
        <f>TEXT(Table5[[#This Row],[Date]], "YYYY")</f>
        <v>2024</v>
      </c>
      <c r="G249" s="6" t="s">
        <v>46</v>
      </c>
      <c r="H249" s="6" t="s">
        <v>593</v>
      </c>
      <c r="I249" s="16">
        <v>400</v>
      </c>
      <c r="J249" s="16">
        <v>680</v>
      </c>
      <c r="K249" s="16">
        <v>434</v>
      </c>
      <c r="L249" s="16">
        <v>6400</v>
      </c>
      <c r="M249" s="16">
        <v>5472</v>
      </c>
      <c r="N249" s="16">
        <v>160</v>
      </c>
      <c r="O249" s="6" t="s">
        <v>53</v>
      </c>
      <c r="P249" s="6" t="s">
        <v>23</v>
      </c>
      <c r="Q249" s="6">
        <f>SUM(Table5[[#This Row],[Likes]],Table5[[#This Row],[Shares]],Table5[[#This Row],[Comments]])</f>
        <v>1514</v>
      </c>
      <c r="R249" s="10">
        <f>Table5[[#This Row],[Total_Engagement]]/Table5[[#This Row],[Impressions]]</f>
        <v>0.23656250000000001</v>
      </c>
    </row>
    <row r="250" spans="2:18" ht="15.75" customHeight="1" x14ac:dyDescent="0.25">
      <c r="B250" s="6" t="s">
        <v>459</v>
      </c>
      <c r="C250" s="6" t="s">
        <v>39</v>
      </c>
      <c r="D250" s="6" t="s">
        <v>460</v>
      </c>
      <c r="E250" s="6" t="str">
        <f>PROPER(TEXT(Table5[[#This Row],[Date]], "MMMM"))</f>
        <v>August</v>
      </c>
      <c r="F250" s="6" t="str">
        <f>TEXT(Table5[[#This Row],[Date]], "YYYY")</f>
        <v>2024</v>
      </c>
      <c r="G250" s="6" t="s">
        <v>16</v>
      </c>
      <c r="H250" s="6" t="s">
        <v>594</v>
      </c>
      <c r="I250" s="16">
        <v>3960</v>
      </c>
      <c r="J250" s="16">
        <v>266</v>
      </c>
      <c r="K250" s="16">
        <v>8</v>
      </c>
      <c r="L250" s="16">
        <v>35640</v>
      </c>
      <c r="M250" s="16">
        <v>34850</v>
      </c>
      <c r="N250" s="16">
        <v>208</v>
      </c>
      <c r="O250" s="6" t="s">
        <v>461</v>
      </c>
      <c r="P250" s="6" t="s">
        <v>584</v>
      </c>
      <c r="Q250" s="6">
        <f>SUM(Table5[[#This Row],[Likes]],Table5[[#This Row],[Shares]],Table5[[#This Row],[Comments]])</f>
        <v>4234</v>
      </c>
      <c r="R250" s="10">
        <f>Table5[[#This Row],[Total_Engagement]]/Table5[[#This Row],[Impressions]]</f>
        <v>0.11879910213243547</v>
      </c>
    </row>
    <row r="251" spans="2:18" ht="15.75" customHeight="1" x14ac:dyDescent="0.25">
      <c r="B251" s="6" t="s">
        <v>462</v>
      </c>
      <c r="C251" s="6" t="s">
        <v>39</v>
      </c>
      <c r="D251" s="6" t="s">
        <v>52</v>
      </c>
      <c r="E251" s="6" t="str">
        <f>PROPER(TEXT(Table5[[#This Row],[Date]], "MMMM"))</f>
        <v>February</v>
      </c>
      <c r="F251" s="6" t="str">
        <f>TEXT(Table5[[#This Row],[Date]], "YYYY")</f>
        <v>2025</v>
      </c>
      <c r="G251" s="6" t="s">
        <v>32</v>
      </c>
      <c r="H251" s="6" t="s">
        <v>596</v>
      </c>
      <c r="I251" s="16">
        <v>886</v>
      </c>
      <c r="J251" s="16">
        <v>126</v>
      </c>
      <c r="K251" s="16">
        <v>153</v>
      </c>
      <c r="L251" s="16">
        <v>4430</v>
      </c>
      <c r="M251" s="16">
        <v>4037</v>
      </c>
      <c r="N251" s="16">
        <v>212</v>
      </c>
      <c r="O251" s="6" t="s">
        <v>33</v>
      </c>
      <c r="P251" s="6" t="s">
        <v>584</v>
      </c>
      <c r="Q251" s="6">
        <f>SUM(Table5[[#This Row],[Likes]],Table5[[#This Row],[Shares]],Table5[[#This Row],[Comments]])</f>
        <v>1165</v>
      </c>
      <c r="R251" s="10">
        <f>Table5[[#This Row],[Total_Engagement]]/Table5[[#This Row],[Impressions]]</f>
        <v>0.26297968397291194</v>
      </c>
    </row>
    <row r="252" spans="2:18" ht="15.75" customHeight="1" x14ac:dyDescent="0.25">
      <c r="B252" s="6" t="s">
        <v>463</v>
      </c>
      <c r="C252" s="6" t="s">
        <v>14</v>
      </c>
      <c r="D252" s="6" t="s">
        <v>406</v>
      </c>
      <c r="E252" s="6" t="str">
        <f>PROPER(TEXT(Table5[[#This Row],[Date]], "MMMM"))</f>
        <v>July</v>
      </c>
      <c r="F252" s="6" t="str">
        <f>TEXT(Table5[[#This Row],[Date]], "YYYY")</f>
        <v>2024</v>
      </c>
      <c r="G252" s="6" t="s">
        <v>46</v>
      </c>
      <c r="H252" s="6" t="s">
        <v>603</v>
      </c>
      <c r="I252" s="16">
        <v>827</v>
      </c>
      <c r="J252" s="16">
        <v>77</v>
      </c>
      <c r="K252" s="16">
        <v>402</v>
      </c>
      <c r="L252" s="16">
        <v>14886</v>
      </c>
      <c r="M252" s="16">
        <v>14129</v>
      </c>
      <c r="N252" s="16">
        <v>254</v>
      </c>
      <c r="O252" s="6" t="s">
        <v>33</v>
      </c>
      <c r="P252" s="6" t="s">
        <v>23</v>
      </c>
      <c r="Q252" s="6">
        <f>SUM(Table5[[#This Row],[Likes]],Table5[[#This Row],[Shares]],Table5[[#This Row],[Comments]])</f>
        <v>1306</v>
      </c>
      <c r="R252" s="10">
        <f>Table5[[#This Row],[Total_Engagement]]/Table5[[#This Row],[Impressions]]</f>
        <v>8.7733440816874911E-2</v>
      </c>
    </row>
    <row r="253" spans="2:18" ht="15.75" customHeight="1" x14ac:dyDescent="0.25">
      <c r="B253" s="6" t="s">
        <v>464</v>
      </c>
      <c r="C253" s="6" t="s">
        <v>39</v>
      </c>
      <c r="D253" s="6" t="s">
        <v>150</v>
      </c>
      <c r="E253" s="6" t="str">
        <f>PROPER(TEXT(Table5[[#This Row],[Date]], "MMMM"))</f>
        <v>June</v>
      </c>
      <c r="F253" s="6" t="str">
        <f>TEXT(Table5[[#This Row],[Date]], "YYYY")</f>
        <v>2024</v>
      </c>
      <c r="G253" s="6" t="s">
        <v>16</v>
      </c>
      <c r="H253" s="6" t="s">
        <v>594</v>
      </c>
      <c r="I253" s="16">
        <v>3813</v>
      </c>
      <c r="J253" s="16">
        <v>935</v>
      </c>
      <c r="K253" s="16">
        <v>274</v>
      </c>
      <c r="L253" s="16">
        <v>68634</v>
      </c>
      <c r="M253" s="16">
        <v>68488</v>
      </c>
      <c r="N253" s="16">
        <v>251</v>
      </c>
      <c r="O253" s="6" t="s">
        <v>53</v>
      </c>
      <c r="P253" s="6" t="s">
        <v>584</v>
      </c>
      <c r="Q253" s="6">
        <f>SUM(Table5[[#This Row],[Likes]],Table5[[#This Row],[Shares]],Table5[[#This Row],[Comments]])</f>
        <v>5022</v>
      </c>
      <c r="R253" s="10">
        <f>Table5[[#This Row],[Total_Engagement]]/Table5[[#This Row],[Impressions]]</f>
        <v>7.3170731707317069E-2</v>
      </c>
    </row>
    <row r="254" spans="2:18" ht="15.75" customHeight="1" x14ac:dyDescent="0.25">
      <c r="B254" s="6" t="s">
        <v>465</v>
      </c>
      <c r="C254" s="6" t="s">
        <v>30</v>
      </c>
      <c r="D254" s="6" t="s">
        <v>466</v>
      </c>
      <c r="E254" s="6" t="str">
        <f>PROPER(TEXT(Table5[[#This Row],[Date]], "MMMM"))</f>
        <v>March</v>
      </c>
      <c r="F254" s="6" t="str">
        <f>TEXT(Table5[[#This Row],[Date]], "YYYY")</f>
        <v>2025</v>
      </c>
      <c r="G254" s="6" t="s">
        <v>41</v>
      </c>
      <c r="H254" s="6" t="s">
        <v>600</v>
      </c>
      <c r="I254" s="16">
        <v>1377</v>
      </c>
      <c r="J254" s="16">
        <v>796</v>
      </c>
      <c r="K254" s="16">
        <v>387</v>
      </c>
      <c r="L254" s="16">
        <v>22032</v>
      </c>
      <c r="M254" s="16">
        <v>21869</v>
      </c>
      <c r="N254" s="16">
        <v>189</v>
      </c>
      <c r="O254" s="6" t="s">
        <v>53</v>
      </c>
      <c r="P254" s="6" t="s">
        <v>584</v>
      </c>
      <c r="Q254" s="6">
        <f>SUM(Table5[[#This Row],[Likes]],Table5[[#This Row],[Shares]],Table5[[#This Row],[Comments]])</f>
        <v>2560</v>
      </c>
      <c r="R254" s="10">
        <f>Table5[[#This Row],[Total_Engagement]]/Table5[[#This Row],[Impressions]]</f>
        <v>0.11619462599854757</v>
      </c>
    </row>
    <row r="255" spans="2:18" ht="15.75" customHeight="1" x14ac:dyDescent="0.25">
      <c r="B255" s="6" t="s">
        <v>467</v>
      </c>
      <c r="C255" s="6" t="s">
        <v>39</v>
      </c>
      <c r="D255" s="6" t="s">
        <v>340</v>
      </c>
      <c r="E255" s="6" t="str">
        <f>PROPER(TEXT(Table5[[#This Row],[Date]], "MMMM"))</f>
        <v>April</v>
      </c>
      <c r="F255" s="6" t="str">
        <f>TEXT(Table5[[#This Row],[Date]], "YYYY")</f>
        <v>2025</v>
      </c>
      <c r="G255" s="6" t="s">
        <v>41</v>
      </c>
      <c r="H255" s="6" t="s">
        <v>589</v>
      </c>
      <c r="I255" s="16">
        <v>2089</v>
      </c>
      <c r="J255" s="16">
        <v>476</v>
      </c>
      <c r="K255" s="16">
        <v>69</v>
      </c>
      <c r="L255" s="16">
        <v>16712</v>
      </c>
      <c r="M255" s="16">
        <v>16309</v>
      </c>
      <c r="N255" s="16">
        <v>64</v>
      </c>
      <c r="O255" s="6" t="s">
        <v>53</v>
      </c>
      <c r="P255" s="6" t="s">
        <v>28</v>
      </c>
      <c r="Q255" s="6">
        <f>SUM(Table5[[#This Row],[Likes]],Table5[[#This Row],[Shares]],Table5[[#This Row],[Comments]])</f>
        <v>2634</v>
      </c>
      <c r="R255" s="10">
        <f>Table5[[#This Row],[Total_Engagement]]/Table5[[#This Row],[Impressions]]</f>
        <v>0.15761129727142173</v>
      </c>
    </row>
    <row r="256" spans="2:18" ht="15.75" customHeight="1" x14ac:dyDescent="0.25">
      <c r="B256" s="6" t="s">
        <v>468</v>
      </c>
      <c r="C256" s="6" t="s">
        <v>14</v>
      </c>
      <c r="D256" s="6" t="s">
        <v>469</v>
      </c>
      <c r="E256" s="6" t="str">
        <f>PROPER(TEXT(Table5[[#This Row],[Date]], "MMMM"))</f>
        <v>August</v>
      </c>
      <c r="F256" s="6" t="str">
        <f>TEXT(Table5[[#This Row],[Date]], "YYYY")</f>
        <v>2024</v>
      </c>
      <c r="G256" s="6" t="s">
        <v>16</v>
      </c>
      <c r="H256" s="6" t="s">
        <v>585</v>
      </c>
      <c r="I256" s="16">
        <v>3791</v>
      </c>
      <c r="J256" s="16">
        <v>593</v>
      </c>
      <c r="K256" s="16">
        <v>228</v>
      </c>
      <c r="L256" s="16">
        <v>53074</v>
      </c>
      <c r="M256" s="16">
        <v>52613</v>
      </c>
      <c r="N256" s="16">
        <v>205</v>
      </c>
      <c r="O256" s="6" t="s">
        <v>33</v>
      </c>
      <c r="P256" s="6" t="s">
        <v>584</v>
      </c>
      <c r="Q256" s="6">
        <f>SUM(Table5[[#This Row],[Likes]],Table5[[#This Row],[Shares]],Table5[[#This Row],[Comments]])</f>
        <v>4612</v>
      </c>
      <c r="R256" s="10">
        <f>Table5[[#This Row],[Total_Engagement]]/Table5[[#This Row],[Impressions]]</f>
        <v>8.6897539284772202E-2</v>
      </c>
    </row>
    <row r="257" spans="2:18" ht="15.75" customHeight="1" x14ac:dyDescent="0.25">
      <c r="B257" s="6" t="s">
        <v>470</v>
      </c>
      <c r="C257" s="6" t="s">
        <v>14</v>
      </c>
      <c r="D257" s="6" t="s">
        <v>471</v>
      </c>
      <c r="E257" s="6" t="str">
        <f>PROPER(TEXT(Table5[[#This Row],[Date]], "MMMM"))</f>
        <v>January</v>
      </c>
      <c r="F257" s="6" t="str">
        <f>TEXT(Table5[[#This Row],[Date]], "YYYY")</f>
        <v>2025</v>
      </c>
      <c r="G257" s="6" t="s">
        <v>46</v>
      </c>
      <c r="H257" s="6" t="s">
        <v>603</v>
      </c>
      <c r="I257" s="16">
        <v>2692</v>
      </c>
      <c r="J257" s="16">
        <v>115</v>
      </c>
      <c r="K257" s="16">
        <v>64</v>
      </c>
      <c r="L257" s="16">
        <v>21536</v>
      </c>
      <c r="M257" s="16">
        <v>21120</v>
      </c>
      <c r="N257" s="16">
        <v>224</v>
      </c>
      <c r="O257" s="6" t="s">
        <v>53</v>
      </c>
      <c r="P257" s="6" t="s">
        <v>23</v>
      </c>
      <c r="Q257" s="6">
        <f>SUM(Table5[[#This Row],[Likes]],Table5[[#This Row],[Shares]],Table5[[#This Row],[Comments]])</f>
        <v>2871</v>
      </c>
      <c r="R257" s="10">
        <f>Table5[[#This Row],[Total_Engagement]]/Table5[[#This Row],[Impressions]]</f>
        <v>0.13331166419019316</v>
      </c>
    </row>
    <row r="258" spans="2:18" ht="15.75" customHeight="1" x14ac:dyDescent="0.25">
      <c r="B258" s="6" t="s">
        <v>472</v>
      </c>
      <c r="C258" s="6" t="s">
        <v>39</v>
      </c>
      <c r="D258" s="6" t="s">
        <v>20</v>
      </c>
      <c r="E258" s="6" t="str">
        <f>PROPER(TEXT(Table5[[#This Row],[Date]], "MMMM"))</f>
        <v>April</v>
      </c>
      <c r="F258" s="6" t="str">
        <f>TEXT(Table5[[#This Row],[Date]], "YYYY")</f>
        <v>2025</v>
      </c>
      <c r="G258" s="6" t="s">
        <v>32</v>
      </c>
      <c r="H258" s="6" t="s">
        <v>596</v>
      </c>
      <c r="I258" s="16">
        <v>3767</v>
      </c>
      <c r="J258" s="16">
        <v>514</v>
      </c>
      <c r="K258" s="16">
        <v>238</v>
      </c>
      <c r="L258" s="16">
        <v>37670</v>
      </c>
      <c r="M258" s="16">
        <v>36807</v>
      </c>
      <c r="N258" s="16">
        <v>226</v>
      </c>
      <c r="O258" s="6" t="s">
        <v>53</v>
      </c>
      <c r="P258" s="6" t="s">
        <v>34</v>
      </c>
      <c r="Q258" s="6">
        <f>SUM(Table5[[#This Row],[Likes]],Table5[[#This Row],[Shares]],Table5[[#This Row],[Comments]])</f>
        <v>4519</v>
      </c>
      <c r="R258" s="10">
        <f>Table5[[#This Row],[Total_Engagement]]/Table5[[#This Row],[Impressions]]</f>
        <v>0.11996283514733209</v>
      </c>
    </row>
    <row r="259" spans="2:18" ht="15.75" customHeight="1" x14ac:dyDescent="0.25">
      <c r="B259" s="6" t="s">
        <v>473</v>
      </c>
      <c r="C259" s="6" t="s">
        <v>25</v>
      </c>
      <c r="D259" s="6" t="s">
        <v>228</v>
      </c>
      <c r="E259" s="6" t="str">
        <f>PROPER(TEXT(Table5[[#This Row],[Date]], "MMMM"))</f>
        <v>September</v>
      </c>
      <c r="F259" s="6" t="str">
        <f>TEXT(Table5[[#This Row],[Date]], "YYYY")</f>
        <v>2024</v>
      </c>
      <c r="G259" s="6" t="s">
        <v>41</v>
      </c>
      <c r="H259" s="6" t="s">
        <v>595</v>
      </c>
      <c r="I259" s="16">
        <v>2143</v>
      </c>
      <c r="J259" s="16">
        <v>12</v>
      </c>
      <c r="K259" s="16">
        <v>204</v>
      </c>
      <c r="L259" s="16">
        <v>40717</v>
      </c>
      <c r="M259" s="16">
        <v>40125</v>
      </c>
      <c r="N259" s="16">
        <v>248</v>
      </c>
      <c r="O259" s="6" t="s">
        <v>33</v>
      </c>
      <c r="P259" s="6" t="s">
        <v>23</v>
      </c>
      <c r="Q259" s="6">
        <f>SUM(Table5[[#This Row],[Likes]],Table5[[#This Row],[Shares]],Table5[[#This Row],[Comments]])</f>
        <v>2359</v>
      </c>
      <c r="R259" s="10">
        <f>Table5[[#This Row],[Total_Engagement]]/Table5[[#This Row],[Impressions]]</f>
        <v>5.7936488444630008E-2</v>
      </c>
    </row>
    <row r="260" spans="2:18" ht="15.75" customHeight="1" x14ac:dyDescent="0.25">
      <c r="B260" s="6" t="s">
        <v>474</v>
      </c>
      <c r="C260" s="6" t="s">
        <v>39</v>
      </c>
      <c r="D260" s="6" t="s">
        <v>267</v>
      </c>
      <c r="E260" s="6" t="str">
        <f>PROPER(TEXT(Table5[[#This Row],[Date]], "MMMM"))</f>
        <v>April</v>
      </c>
      <c r="F260" s="6" t="str">
        <f>TEXT(Table5[[#This Row],[Date]], "YYYY")</f>
        <v>2025</v>
      </c>
      <c r="G260" s="6" t="s">
        <v>46</v>
      </c>
      <c r="H260" s="6" t="s">
        <v>593</v>
      </c>
      <c r="I260" s="16">
        <v>3090</v>
      </c>
      <c r="J260" s="16">
        <v>697</v>
      </c>
      <c r="K260" s="16">
        <v>164</v>
      </c>
      <c r="L260" s="16">
        <v>49440</v>
      </c>
      <c r="M260" s="16">
        <v>48524</v>
      </c>
      <c r="N260" s="16">
        <v>25</v>
      </c>
      <c r="O260" s="6" t="s">
        <v>475</v>
      </c>
      <c r="P260" s="6" t="s">
        <v>23</v>
      </c>
      <c r="Q260" s="6">
        <f>SUM(Table5[[#This Row],[Likes]],Table5[[#This Row],[Shares]],Table5[[#This Row],[Comments]])</f>
        <v>3951</v>
      </c>
      <c r="R260" s="10">
        <f>Table5[[#This Row],[Total_Engagement]]/Table5[[#This Row],[Impressions]]</f>
        <v>7.9915048543689318E-2</v>
      </c>
    </row>
    <row r="261" spans="2:18" ht="15.75" customHeight="1" x14ac:dyDescent="0.25">
      <c r="B261" s="6" t="s">
        <v>476</v>
      </c>
      <c r="C261" s="6" t="s">
        <v>30</v>
      </c>
      <c r="D261" s="6" t="s">
        <v>477</v>
      </c>
      <c r="E261" s="6" t="str">
        <f>PROPER(TEXT(Table5[[#This Row],[Date]], "MMMM"))</f>
        <v>August</v>
      </c>
      <c r="F261" s="6" t="str">
        <f>TEXT(Table5[[#This Row],[Date]], "YYYY")</f>
        <v>2024</v>
      </c>
      <c r="G261" s="6" t="s">
        <v>32</v>
      </c>
      <c r="H261" s="6" t="s">
        <v>588</v>
      </c>
      <c r="I261" s="16">
        <v>3601</v>
      </c>
      <c r="J261" s="16">
        <v>695</v>
      </c>
      <c r="K261" s="16">
        <v>75</v>
      </c>
      <c r="L261" s="16">
        <v>21606</v>
      </c>
      <c r="M261" s="16">
        <v>21454</v>
      </c>
      <c r="N261" s="16">
        <v>172</v>
      </c>
      <c r="O261" s="6" t="s">
        <v>33</v>
      </c>
      <c r="P261" s="6" t="s">
        <v>23</v>
      </c>
      <c r="Q261" s="6">
        <f>SUM(Table5[[#This Row],[Likes]],Table5[[#This Row],[Shares]],Table5[[#This Row],[Comments]])</f>
        <v>4371</v>
      </c>
      <c r="R261" s="10">
        <f>Table5[[#This Row],[Total_Engagement]]/Table5[[#This Row],[Impressions]]</f>
        <v>0.2023049153013052</v>
      </c>
    </row>
    <row r="262" spans="2:18" ht="15.75" customHeight="1" x14ac:dyDescent="0.25">
      <c r="B262" s="6" t="s">
        <v>478</v>
      </c>
      <c r="C262" s="6" t="s">
        <v>39</v>
      </c>
      <c r="D262" s="6" t="s">
        <v>225</v>
      </c>
      <c r="E262" s="6" t="str">
        <f>PROPER(TEXT(Table5[[#This Row],[Date]], "MMMM"))</f>
        <v>February</v>
      </c>
      <c r="F262" s="6" t="str">
        <f>TEXT(Table5[[#This Row],[Date]], "YYYY")</f>
        <v>2025</v>
      </c>
      <c r="G262" s="6" t="s">
        <v>21</v>
      </c>
      <c r="H262" s="6" t="s">
        <v>592</v>
      </c>
      <c r="I262" s="16">
        <v>562</v>
      </c>
      <c r="J262" s="16">
        <v>158</v>
      </c>
      <c r="K262" s="16">
        <v>149</v>
      </c>
      <c r="L262" s="16">
        <v>3372</v>
      </c>
      <c r="M262" s="16">
        <v>2940</v>
      </c>
      <c r="N262" s="16">
        <v>93</v>
      </c>
      <c r="O262" s="6" t="s">
        <v>27</v>
      </c>
      <c r="P262" s="6" t="s">
        <v>18</v>
      </c>
      <c r="Q262" s="6">
        <f>SUM(Table5[[#This Row],[Likes]],Table5[[#This Row],[Shares]],Table5[[#This Row],[Comments]])</f>
        <v>869</v>
      </c>
      <c r="R262" s="10">
        <f>Table5[[#This Row],[Total_Engagement]]/Table5[[#This Row],[Impressions]]</f>
        <v>0.25771055753262156</v>
      </c>
    </row>
    <row r="263" spans="2:18" ht="15.75" customHeight="1" x14ac:dyDescent="0.25">
      <c r="B263" s="6" t="s">
        <v>479</v>
      </c>
      <c r="C263" s="6" t="s">
        <v>30</v>
      </c>
      <c r="D263" s="6" t="s">
        <v>480</v>
      </c>
      <c r="E263" s="6" t="str">
        <f>PROPER(TEXT(Table5[[#This Row],[Date]], "MMMM"))</f>
        <v>February</v>
      </c>
      <c r="F263" s="6" t="str">
        <f>TEXT(Table5[[#This Row],[Date]], "YYYY")</f>
        <v>2025</v>
      </c>
      <c r="G263" s="6" t="s">
        <v>32</v>
      </c>
      <c r="H263" s="6" t="s">
        <v>588</v>
      </c>
      <c r="I263" s="16">
        <v>4332</v>
      </c>
      <c r="J263" s="16">
        <v>771</v>
      </c>
      <c r="K263" s="16">
        <v>219</v>
      </c>
      <c r="L263" s="16">
        <v>60648</v>
      </c>
      <c r="M263" s="16">
        <v>60397</v>
      </c>
      <c r="N263" s="16">
        <v>10</v>
      </c>
      <c r="O263" s="6" t="s">
        <v>481</v>
      </c>
      <c r="P263" s="6" t="s">
        <v>28</v>
      </c>
      <c r="Q263" s="6">
        <f>SUM(Table5[[#This Row],[Likes]],Table5[[#This Row],[Shares]],Table5[[#This Row],[Comments]])</f>
        <v>5322</v>
      </c>
      <c r="R263" s="10">
        <f>Table5[[#This Row],[Total_Engagement]]/Table5[[#This Row],[Impressions]]</f>
        <v>8.7752275425405618E-2</v>
      </c>
    </row>
    <row r="264" spans="2:18" ht="15.75" customHeight="1" x14ac:dyDescent="0.25">
      <c r="B264" s="6" t="s">
        <v>482</v>
      </c>
      <c r="C264" s="6" t="s">
        <v>30</v>
      </c>
      <c r="D264" s="6" t="s">
        <v>483</v>
      </c>
      <c r="E264" s="6" t="str">
        <f>PROPER(TEXT(Table5[[#This Row],[Date]], "MMMM"))</f>
        <v>October</v>
      </c>
      <c r="F264" s="6" t="str">
        <f>TEXT(Table5[[#This Row],[Date]], "YYYY")</f>
        <v>2024</v>
      </c>
      <c r="G264" s="6" t="s">
        <v>46</v>
      </c>
      <c r="H264" s="6" t="s">
        <v>607</v>
      </c>
      <c r="I264" s="16">
        <v>4853</v>
      </c>
      <c r="J264" s="16">
        <v>837</v>
      </c>
      <c r="K264" s="16">
        <v>340</v>
      </c>
      <c r="L264" s="16">
        <v>72795</v>
      </c>
      <c r="M264" s="16">
        <v>72237</v>
      </c>
      <c r="N264" s="16">
        <v>170</v>
      </c>
      <c r="O264" s="6" t="s">
        <v>33</v>
      </c>
      <c r="P264" s="6" t="s">
        <v>18</v>
      </c>
      <c r="Q264" s="6">
        <f>SUM(Table5[[#This Row],[Likes]],Table5[[#This Row],[Shares]],Table5[[#This Row],[Comments]])</f>
        <v>6030</v>
      </c>
      <c r="R264" s="10">
        <f>Table5[[#This Row],[Total_Engagement]]/Table5[[#This Row],[Impressions]]</f>
        <v>8.2835359571399134E-2</v>
      </c>
    </row>
    <row r="265" spans="2:18" ht="15.75" customHeight="1" x14ac:dyDescent="0.25">
      <c r="B265" s="6" t="s">
        <v>484</v>
      </c>
      <c r="C265" s="6" t="s">
        <v>25</v>
      </c>
      <c r="D265" s="6" t="s">
        <v>449</v>
      </c>
      <c r="E265" s="6" t="str">
        <f>PROPER(TEXT(Table5[[#This Row],[Date]], "MMMM"))</f>
        <v>January</v>
      </c>
      <c r="F265" s="6" t="str">
        <f>TEXT(Table5[[#This Row],[Date]], "YYYY")</f>
        <v>2025</v>
      </c>
      <c r="G265" s="6" t="s">
        <v>46</v>
      </c>
      <c r="H265" s="6" t="s">
        <v>591</v>
      </c>
      <c r="I265" s="16">
        <v>1206</v>
      </c>
      <c r="J265" s="16">
        <v>238</v>
      </c>
      <c r="K265" s="16">
        <v>36</v>
      </c>
      <c r="L265" s="16">
        <v>9648</v>
      </c>
      <c r="M265" s="16">
        <v>9417</v>
      </c>
      <c r="N265" s="16">
        <v>237</v>
      </c>
      <c r="O265" s="6" t="s">
        <v>27</v>
      </c>
      <c r="P265" s="6" t="s">
        <v>584</v>
      </c>
      <c r="Q265" s="6">
        <f>SUM(Table5[[#This Row],[Likes]],Table5[[#This Row],[Shares]],Table5[[#This Row],[Comments]])</f>
        <v>1480</v>
      </c>
      <c r="R265" s="10">
        <f>Table5[[#This Row],[Total_Engagement]]/Table5[[#This Row],[Impressions]]</f>
        <v>0.15339966832504145</v>
      </c>
    </row>
    <row r="266" spans="2:18" ht="15.75" customHeight="1" x14ac:dyDescent="0.25">
      <c r="B266" s="6" t="s">
        <v>485</v>
      </c>
      <c r="C266" s="6" t="s">
        <v>30</v>
      </c>
      <c r="D266" s="6" t="s">
        <v>486</v>
      </c>
      <c r="E266" s="6" t="str">
        <f>PROPER(TEXT(Table5[[#This Row],[Date]], "MMMM"))</f>
        <v>August</v>
      </c>
      <c r="F266" s="6" t="str">
        <f>TEXT(Table5[[#This Row],[Date]], "YYYY")</f>
        <v>2024</v>
      </c>
      <c r="G266" s="6" t="s">
        <v>16</v>
      </c>
      <c r="H266" s="6" t="s">
        <v>598</v>
      </c>
      <c r="I266" s="16">
        <v>2603</v>
      </c>
      <c r="J266" s="16">
        <v>690</v>
      </c>
      <c r="K266" s="16">
        <v>205</v>
      </c>
      <c r="L266" s="16">
        <v>13015</v>
      </c>
      <c r="M266" s="16">
        <v>12130</v>
      </c>
      <c r="N266" s="16">
        <v>20</v>
      </c>
      <c r="O266" s="6" t="s">
        <v>53</v>
      </c>
      <c r="P266" s="6" t="s">
        <v>23</v>
      </c>
      <c r="Q266" s="6">
        <f>SUM(Table5[[#This Row],[Likes]],Table5[[#This Row],[Shares]],Table5[[#This Row],[Comments]])</f>
        <v>3498</v>
      </c>
      <c r="R266" s="10">
        <f>Table5[[#This Row],[Total_Engagement]]/Table5[[#This Row],[Impressions]]</f>
        <v>0.26876680752977333</v>
      </c>
    </row>
    <row r="267" spans="2:18" ht="15.75" customHeight="1" x14ac:dyDescent="0.25">
      <c r="B267" s="6" t="s">
        <v>487</v>
      </c>
      <c r="C267" s="6" t="s">
        <v>14</v>
      </c>
      <c r="D267" s="6" t="s">
        <v>488</v>
      </c>
      <c r="E267" s="6" t="str">
        <f>PROPER(TEXT(Table5[[#This Row],[Date]], "MMMM"))</f>
        <v>January</v>
      </c>
      <c r="F267" s="6" t="str">
        <f>TEXT(Table5[[#This Row],[Date]], "YYYY")</f>
        <v>2025</v>
      </c>
      <c r="G267" s="6" t="s">
        <v>46</v>
      </c>
      <c r="H267" s="6" t="s">
        <v>603</v>
      </c>
      <c r="I267" s="16">
        <v>59</v>
      </c>
      <c r="J267" s="16">
        <v>163</v>
      </c>
      <c r="K267" s="16">
        <v>93</v>
      </c>
      <c r="L267" s="16">
        <v>590</v>
      </c>
      <c r="M267" s="16">
        <v>475</v>
      </c>
      <c r="N267" s="16">
        <v>293</v>
      </c>
      <c r="O267" s="6" t="s">
        <v>27</v>
      </c>
      <c r="P267" s="6" t="s">
        <v>23</v>
      </c>
      <c r="Q267" s="6">
        <f>SUM(Table5[[#This Row],[Likes]],Table5[[#This Row],[Shares]],Table5[[#This Row],[Comments]])</f>
        <v>315</v>
      </c>
      <c r="R267" s="10">
        <f>Table5[[#This Row],[Total_Engagement]]/Table5[[#This Row],[Impressions]]</f>
        <v>0.53389830508474578</v>
      </c>
    </row>
    <row r="268" spans="2:18" ht="15.75" customHeight="1" x14ac:dyDescent="0.25">
      <c r="B268" s="6" t="s">
        <v>489</v>
      </c>
      <c r="C268" s="6" t="s">
        <v>14</v>
      </c>
      <c r="D268" s="6" t="s">
        <v>490</v>
      </c>
      <c r="E268" s="6" t="str">
        <f>PROPER(TEXT(Table5[[#This Row],[Date]], "MMMM"))</f>
        <v>February</v>
      </c>
      <c r="F268" s="6" t="str">
        <f>TEXT(Table5[[#This Row],[Date]], "YYYY")</f>
        <v>2025</v>
      </c>
      <c r="G268" s="6" t="s">
        <v>41</v>
      </c>
      <c r="H268" s="6" t="s">
        <v>590</v>
      </c>
      <c r="I268" s="16">
        <v>1877</v>
      </c>
      <c r="J268" s="16">
        <v>745</v>
      </c>
      <c r="K268" s="16">
        <v>225</v>
      </c>
      <c r="L268" s="16">
        <v>11262</v>
      </c>
      <c r="M268" s="16">
        <v>10967</v>
      </c>
      <c r="N268" s="16">
        <v>41</v>
      </c>
      <c r="O268" s="6" t="s">
        <v>33</v>
      </c>
      <c r="P268" s="6" t="s">
        <v>34</v>
      </c>
      <c r="Q268" s="6">
        <f>SUM(Table5[[#This Row],[Likes]],Table5[[#This Row],[Shares]],Table5[[#This Row],[Comments]])</f>
        <v>2847</v>
      </c>
      <c r="R268" s="10">
        <f>Table5[[#This Row],[Total_Engagement]]/Table5[[#This Row],[Impressions]]</f>
        <v>0.25279701651571657</v>
      </c>
    </row>
    <row r="269" spans="2:18" ht="15.75" customHeight="1" x14ac:dyDescent="0.25">
      <c r="B269" s="6" t="s">
        <v>491</v>
      </c>
      <c r="C269" s="6" t="s">
        <v>39</v>
      </c>
      <c r="D269" s="6" t="s">
        <v>111</v>
      </c>
      <c r="E269" s="6" t="str">
        <f>PROPER(TEXT(Table5[[#This Row],[Date]], "MMMM"))</f>
        <v>November</v>
      </c>
      <c r="F269" s="6" t="str">
        <f>TEXT(Table5[[#This Row],[Date]], "YYYY")</f>
        <v>2024</v>
      </c>
      <c r="G269" s="6" t="s">
        <v>32</v>
      </c>
      <c r="H269" s="6" t="s">
        <v>596</v>
      </c>
      <c r="I269" s="16">
        <v>4182</v>
      </c>
      <c r="J269" s="16">
        <v>640</v>
      </c>
      <c r="K269" s="16">
        <v>240</v>
      </c>
      <c r="L269" s="16">
        <v>50184</v>
      </c>
      <c r="M269" s="16">
        <v>49351</v>
      </c>
      <c r="N269" s="16">
        <v>10</v>
      </c>
      <c r="O269" s="6" t="s">
        <v>27</v>
      </c>
      <c r="P269" s="6" t="s">
        <v>28</v>
      </c>
      <c r="Q269" s="6">
        <f>SUM(Table5[[#This Row],[Likes]],Table5[[#This Row],[Shares]],Table5[[#This Row],[Comments]])</f>
        <v>5062</v>
      </c>
      <c r="R269" s="10">
        <f>Table5[[#This Row],[Total_Engagement]]/Table5[[#This Row],[Impressions]]</f>
        <v>0.10086880280567512</v>
      </c>
    </row>
    <row r="270" spans="2:18" ht="15.75" customHeight="1" x14ac:dyDescent="0.25">
      <c r="B270" s="6" t="s">
        <v>492</v>
      </c>
      <c r="C270" s="6" t="s">
        <v>14</v>
      </c>
      <c r="D270" s="6" t="s">
        <v>372</v>
      </c>
      <c r="E270" s="6" t="str">
        <f>PROPER(TEXT(Table5[[#This Row],[Date]], "MMMM"))</f>
        <v>October</v>
      </c>
      <c r="F270" s="6" t="str">
        <f>TEXT(Table5[[#This Row],[Date]], "YYYY")</f>
        <v>2024</v>
      </c>
      <c r="G270" s="6" t="s">
        <v>16</v>
      </c>
      <c r="H270" s="6" t="s">
        <v>585</v>
      </c>
      <c r="I270" s="16">
        <v>4187</v>
      </c>
      <c r="J270" s="16">
        <v>66</v>
      </c>
      <c r="K270" s="16">
        <v>31</v>
      </c>
      <c r="L270" s="16">
        <v>66992</v>
      </c>
      <c r="M270" s="16">
        <v>66614</v>
      </c>
      <c r="N270" s="16">
        <v>62</v>
      </c>
      <c r="O270" s="6" t="s">
        <v>53</v>
      </c>
      <c r="P270" s="6" t="s">
        <v>584</v>
      </c>
      <c r="Q270" s="6">
        <f>SUM(Table5[[#This Row],[Likes]],Table5[[#This Row],[Shares]],Table5[[#This Row],[Comments]])</f>
        <v>4284</v>
      </c>
      <c r="R270" s="10">
        <f>Table5[[#This Row],[Total_Engagement]]/Table5[[#This Row],[Impressions]]</f>
        <v>6.3947934081681396E-2</v>
      </c>
    </row>
    <row r="271" spans="2:18" ht="15.75" customHeight="1" x14ac:dyDescent="0.25">
      <c r="B271" s="6" t="s">
        <v>493</v>
      </c>
      <c r="C271" s="6" t="s">
        <v>30</v>
      </c>
      <c r="D271" s="6" t="s">
        <v>494</v>
      </c>
      <c r="E271" s="6" t="str">
        <f>PROPER(TEXT(Table5[[#This Row],[Date]], "MMMM"))</f>
        <v>April</v>
      </c>
      <c r="F271" s="6" t="str">
        <f>TEXT(Table5[[#This Row],[Date]], "YYYY")</f>
        <v>2025</v>
      </c>
      <c r="G271" s="6" t="s">
        <v>16</v>
      </c>
      <c r="H271" s="6" t="s">
        <v>598</v>
      </c>
      <c r="I271" s="16">
        <v>4579</v>
      </c>
      <c r="J271" s="16">
        <v>125</v>
      </c>
      <c r="K271" s="16">
        <v>300</v>
      </c>
      <c r="L271" s="16">
        <v>59527</v>
      </c>
      <c r="M271" s="16">
        <v>59400</v>
      </c>
      <c r="N271" s="16">
        <v>269</v>
      </c>
      <c r="O271" s="6" t="s">
        <v>33</v>
      </c>
      <c r="P271" s="6" t="s">
        <v>18</v>
      </c>
      <c r="Q271" s="6">
        <f>SUM(Table5[[#This Row],[Likes]],Table5[[#This Row],[Shares]],Table5[[#This Row],[Comments]])</f>
        <v>5004</v>
      </c>
      <c r="R271" s="10">
        <f>Table5[[#This Row],[Total_Engagement]]/Table5[[#This Row],[Impressions]]</f>
        <v>8.4062694239588759E-2</v>
      </c>
    </row>
    <row r="272" spans="2:18" ht="15.75" customHeight="1" x14ac:dyDescent="0.25">
      <c r="B272" s="6" t="s">
        <v>495</v>
      </c>
      <c r="C272" s="6" t="s">
        <v>30</v>
      </c>
      <c r="D272" s="6" t="s">
        <v>496</v>
      </c>
      <c r="E272" s="6" t="str">
        <f>PROPER(TEXT(Table5[[#This Row],[Date]], "MMMM"))</f>
        <v>November</v>
      </c>
      <c r="F272" s="6" t="str">
        <f>TEXT(Table5[[#This Row],[Date]], "YYYY")</f>
        <v>2024</v>
      </c>
      <c r="G272" s="6" t="s">
        <v>62</v>
      </c>
      <c r="H272" s="6" t="s">
        <v>599</v>
      </c>
      <c r="I272" s="16">
        <v>4561</v>
      </c>
      <c r="J272" s="16">
        <v>51</v>
      </c>
      <c r="K272" s="16">
        <v>441</v>
      </c>
      <c r="L272" s="16">
        <v>22805</v>
      </c>
      <c r="M272" s="16">
        <v>21890</v>
      </c>
      <c r="N272" s="16">
        <v>45</v>
      </c>
      <c r="O272" s="6" t="s">
        <v>27</v>
      </c>
      <c r="P272" s="6" t="s">
        <v>23</v>
      </c>
      <c r="Q272" s="6">
        <f>SUM(Table5[[#This Row],[Likes]],Table5[[#This Row],[Shares]],Table5[[#This Row],[Comments]])</f>
        <v>5053</v>
      </c>
      <c r="R272" s="10">
        <f>Table5[[#This Row],[Total_Engagement]]/Table5[[#This Row],[Impressions]]</f>
        <v>0.22157421618066214</v>
      </c>
    </row>
    <row r="273" spans="2:18" ht="15.75" customHeight="1" x14ac:dyDescent="0.25">
      <c r="B273" s="6" t="s">
        <v>497</v>
      </c>
      <c r="C273" s="6" t="s">
        <v>25</v>
      </c>
      <c r="D273" s="6" t="s">
        <v>390</v>
      </c>
      <c r="E273" s="6" t="str">
        <f>PROPER(TEXT(Table5[[#This Row],[Date]], "MMMM"))</f>
        <v>January</v>
      </c>
      <c r="F273" s="6" t="str">
        <f>TEXT(Table5[[#This Row],[Date]], "YYYY")</f>
        <v>2025</v>
      </c>
      <c r="G273" s="6" t="s">
        <v>16</v>
      </c>
      <c r="H273" s="6" t="s">
        <v>587</v>
      </c>
      <c r="I273" s="16">
        <v>3774</v>
      </c>
      <c r="J273" s="16">
        <v>239</v>
      </c>
      <c r="K273" s="16">
        <v>39</v>
      </c>
      <c r="L273" s="16">
        <v>60384</v>
      </c>
      <c r="M273" s="16">
        <v>59490</v>
      </c>
      <c r="N273" s="16">
        <v>241</v>
      </c>
      <c r="O273" s="6" t="s">
        <v>27</v>
      </c>
      <c r="P273" s="6" t="s">
        <v>28</v>
      </c>
      <c r="Q273" s="6">
        <f>SUM(Table5[[#This Row],[Likes]],Table5[[#This Row],[Shares]],Table5[[#This Row],[Comments]])</f>
        <v>4052</v>
      </c>
      <c r="R273" s="10">
        <f>Table5[[#This Row],[Total_Engagement]]/Table5[[#This Row],[Impressions]]</f>
        <v>6.7103868574456813E-2</v>
      </c>
    </row>
    <row r="274" spans="2:18" ht="15.75" customHeight="1" x14ac:dyDescent="0.25">
      <c r="B274" s="6" t="s">
        <v>498</v>
      </c>
      <c r="C274" s="6" t="s">
        <v>30</v>
      </c>
      <c r="D274" s="6" t="s">
        <v>499</v>
      </c>
      <c r="E274" s="6" t="str">
        <f>PROPER(TEXT(Table5[[#This Row],[Date]], "MMMM"))</f>
        <v>October</v>
      </c>
      <c r="F274" s="6" t="str">
        <f>TEXT(Table5[[#This Row],[Date]], "YYYY")</f>
        <v>2024</v>
      </c>
      <c r="G274" s="6" t="s">
        <v>62</v>
      </c>
      <c r="H274" s="6" t="s">
        <v>599</v>
      </c>
      <c r="I274" s="16">
        <v>3575</v>
      </c>
      <c r="J274" s="16">
        <v>749</v>
      </c>
      <c r="K274" s="16">
        <v>111</v>
      </c>
      <c r="L274" s="16">
        <v>21450</v>
      </c>
      <c r="M274" s="16">
        <v>20785</v>
      </c>
      <c r="N274" s="16">
        <v>195</v>
      </c>
      <c r="O274" s="6" t="s">
        <v>33</v>
      </c>
      <c r="P274" s="6" t="s">
        <v>23</v>
      </c>
      <c r="Q274" s="6">
        <f>SUM(Table5[[#This Row],[Likes]],Table5[[#This Row],[Shares]],Table5[[#This Row],[Comments]])</f>
        <v>4435</v>
      </c>
      <c r="R274" s="10">
        <f>Table5[[#This Row],[Total_Engagement]]/Table5[[#This Row],[Impressions]]</f>
        <v>0.20675990675990677</v>
      </c>
    </row>
    <row r="275" spans="2:18" ht="15.75" customHeight="1" x14ac:dyDescent="0.25">
      <c r="B275" s="6" t="s">
        <v>500</v>
      </c>
      <c r="C275" s="6" t="s">
        <v>30</v>
      </c>
      <c r="D275" s="6" t="s">
        <v>466</v>
      </c>
      <c r="E275" s="6" t="str">
        <f>PROPER(TEXT(Table5[[#This Row],[Date]], "MMMM"))</f>
        <v>March</v>
      </c>
      <c r="F275" s="6" t="str">
        <f>TEXT(Table5[[#This Row],[Date]], "YYYY")</f>
        <v>2025</v>
      </c>
      <c r="G275" s="6" t="s">
        <v>21</v>
      </c>
      <c r="H275" s="6" t="s">
        <v>602</v>
      </c>
      <c r="I275" s="16">
        <v>4941</v>
      </c>
      <c r="J275" s="16">
        <v>414</v>
      </c>
      <c r="K275" s="16">
        <v>266</v>
      </c>
      <c r="L275" s="16">
        <v>39528</v>
      </c>
      <c r="M275" s="16">
        <v>39154</v>
      </c>
      <c r="N275" s="16">
        <v>217</v>
      </c>
      <c r="O275" s="6" t="s">
        <v>27</v>
      </c>
      <c r="P275" s="6" t="s">
        <v>28</v>
      </c>
      <c r="Q275" s="6">
        <f>SUM(Table5[[#This Row],[Likes]],Table5[[#This Row],[Shares]],Table5[[#This Row],[Comments]])</f>
        <v>5621</v>
      </c>
      <c r="R275" s="10">
        <f>Table5[[#This Row],[Total_Engagement]]/Table5[[#This Row],[Impressions]]</f>
        <v>0.14220299534507186</v>
      </c>
    </row>
    <row r="276" spans="2:18" ht="15.75" customHeight="1" x14ac:dyDescent="0.25">
      <c r="B276" s="6" t="s">
        <v>501</v>
      </c>
      <c r="C276" s="6" t="s">
        <v>25</v>
      </c>
      <c r="D276" s="6" t="s">
        <v>502</v>
      </c>
      <c r="E276" s="6" t="str">
        <f>PROPER(TEXT(Table5[[#This Row],[Date]], "MMMM"))</f>
        <v>October</v>
      </c>
      <c r="F276" s="6" t="str">
        <f>TEXT(Table5[[#This Row],[Date]], "YYYY")</f>
        <v>2024</v>
      </c>
      <c r="G276" s="6" t="s">
        <v>32</v>
      </c>
      <c r="H276" s="6" t="s">
        <v>606</v>
      </c>
      <c r="I276" s="16">
        <v>3641</v>
      </c>
      <c r="J276" s="16">
        <v>226</v>
      </c>
      <c r="K276" s="16">
        <v>46</v>
      </c>
      <c r="L276" s="16">
        <v>40051</v>
      </c>
      <c r="M276" s="16">
        <v>39319</v>
      </c>
      <c r="N276" s="16">
        <v>296</v>
      </c>
      <c r="O276" s="6" t="s">
        <v>33</v>
      </c>
      <c r="P276" s="6" t="s">
        <v>34</v>
      </c>
      <c r="Q276" s="6">
        <f>SUM(Table5[[#This Row],[Likes]],Table5[[#This Row],[Shares]],Table5[[#This Row],[Comments]])</f>
        <v>3913</v>
      </c>
      <c r="R276" s="10">
        <f>Table5[[#This Row],[Total_Engagement]]/Table5[[#This Row],[Impressions]]</f>
        <v>9.7700431949264685E-2</v>
      </c>
    </row>
    <row r="277" spans="2:18" ht="15.75" customHeight="1" x14ac:dyDescent="0.25">
      <c r="B277" s="6" t="s">
        <v>503</v>
      </c>
      <c r="C277" s="6" t="s">
        <v>14</v>
      </c>
      <c r="D277" s="6" t="s">
        <v>312</v>
      </c>
      <c r="E277" s="6" t="str">
        <f>PROPER(TEXT(Table5[[#This Row],[Date]], "MMMM"))</f>
        <v>January</v>
      </c>
      <c r="F277" s="6" t="str">
        <f>TEXT(Table5[[#This Row],[Date]], "YYYY")</f>
        <v>2025</v>
      </c>
      <c r="G277" s="6" t="s">
        <v>41</v>
      </c>
      <c r="H277" s="6" t="s">
        <v>590</v>
      </c>
      <c r="I277" s="16">
        <v>3535</v>
      </c>
      <c r="J277" s="16">
        <v>494</v>
      </c>
      <c r="K277" s="16">
        <v>152</v>
      </c>
      <c r="L277" s="16">
        <v>53025</v>
      </c>
      <c r="M277" s="16">
        <v>52791</v>
      </c>
      <c r="N277" s="16">
        <v>44</v>
      </c>
      <c r="O277" s="6" t="s">
        <v>27</v>
      </c>
      <c r="P277" s="6" t="s">
        <v>34</v>
      </c>
      <c r="Q277" s="6">
        <f>SUM(Table5[[#This Row],[Likes]],Table5[[#This Row],[Shares]],Table5[[#This Row],[Comments]])</f>
        <v>4181</v>
      </c>
      <c r="R277" s="10">
        <f>Table5[[#This Row],[Total_Engagement]]/Table5[[#This Row],[Impressions]]</f>
        <v>7.8849599245638849E-2</v>
      </c>
    </row>
    <row r="278" spans="2:18" ht="15.75" customHeight="1" x14ac:dyDescent="0.25">
      <c r="B278" s="6" t="s">
        <v>504</v>
      </c>
      <c r="C278" s="6" t="s">
        <v>39</v>
      </c>
      <c r="D278" s="6" t="s">
        <v>477</v>
      </c>
      <c r="E278" s="6" t="str">
        <f>PROPER(TEXT(Table5[[#This Row],[Date]], "MMMM"))</f>
        <v>August</v>
      </c>
      <c r="F278" s="6" t="str">
        <f>TEXT(Table5[[#This Row],[Date]], "YYYY")</f>
        <v>2024</v>
      </c>
      <c r="G278" s="6" t="s">
        <v>16</v>
      </c>
      <c r="H278" s="6" t="s">
        <v>594</v>
      </c>
      <c r="I278" s="16">
        <v>1741</v>
      </c>
      <c r="J278" s="16">
        <v>831</v>
      </c>
      <c r="K278" s="16">
        <v>345</v>
      </c>
      <c r="L278" s="16">
        <v>17410</v>
      </c>
      <c r="M278" s="16">
        <v>16844</v>
      </c>
      <c r="N278" s="16">
        <v>58</v>
      </c>
      <c r="O278" s="6" t="s">
        <v>33</v>
      </c>
      <c r="P278" s="6" t="s">
        <v>28</v>
      </c>
      <c r="Q278" s="6">
        <f>SUM(Table5[[#This Row],[Likes]],Table5[[#This Row],[Shares]],Table5[[#This Row],[Comments]])</f>
        <v>2917</v>
      </c>
      <c r="R278" s="10">
        <f>Table5[[#This Row],[Total_Engagement]]/Table5[[#This Row],[Impressions]]</f>
        <v>0.16754738655944859</v>
      </c>
    </row>
    <row r="279" spans="2:18" ht="15.75" customHeight="1" x14ac:dyDescent="0.25">
      <c r="B279" s="6" t="s">
        <v>505</v>
      </c>
      <c r="C279" s="6" t="s">
        <v>14</v>
      </c>
      <c r="D279" s="6" t="s">
        <v>506</v>
      </c>
      <c r="E279" s="6" t="str">
        <f>PROPER(TEXT(Table5[[#This Row],[Date]], "MMMM"))</f>
        <v>June</v>
      </c>
      <c r="F279" s="6" t="str">
        <f>TEXT(Table5[[#This Row],[Date]], "YYYY")</f>
        <v>2024</v>
      </c>
      <c r="G279" s="6" t="s">
        <v>41</v>
      </c>
      <c r="H279" s="6" t="s">
        <v>590</v>
      </c>
      <c r="I279" s="16">
        <v>1556</v>
      </c>
      <c r="J279" s="16">
        <v>195</v>
      </c>
      <c r="K279" s="16">
        <v>131</v>
      </c>
      <c r="L279" s="16">
        <v>9336</v>
      </c>
      <c r="M279" s="16">
        <v>8875</v>
      </c>
      <c r="N279" s="16">
        <v>137</v>
      </c>
      <c r="O279" s="6" t="s">
        <v>27</v>
      </c>
      <c r="P279" s="6" t="s">
        <v>23</v>
      </c>
      <c r="Q279" s="6">
        <f>SUM(Table5[[#This Row],[Likes]],Table5[[#This Row],[Shares]],Table5[[#This Row],[Comments]])</f>
        <v>1882</v>
      </c>
      <c r="R279" s="10">
        <f>Table5[[#This Row],[Total_Engagement]]/Table5[[#This Row],[Impressions]]</f>
        <v>0.2015852613538989</v>
      </c>
    </row>
    <row r="280" spans="2:18" ht="15.75" customHeight="1" x14ac:dyDescent="0.25">
      <c r="B280" s="6" t="s">
        <v>507</v>
      </c>
      <c r="C280" s="6" t="s">
        <v>39</v>
      </c>
      <c r="D280" s="6" t="s">
        <v>267</v>
      </c>
      <c r="E280" s="6" t="str">
        <f>PROPER(TEXT(Table5[[#This Row],[Date]], "MMMM"))</f>
        <v>April</v>
      </c>
      <c r="F280" s="6" t="str">
        <f>TEXT(Table5[[#This Row],[Date]], "YYYY")</f>
        <v>2025</v>
      </c>
      <c r="G280" s="6" t="s">
        <v>46</v>
      </c>
      <c r="H280" s="6" t="s">
        <v>593</v>
      </c>
      <c r="I280" s="16">
        <v>4236</v>
      </c>
      <c r="J280" s="16">
        <v>711</v>
      </c>
      <c r="K280" s="16">
        <v>298</v>
      </c>
      <c r="L280" s="16">
        <v>21180</v>
      </c>
      <c r="M280" s="16">
        <v>20516</v>
      </c>
      <c r="N280" s="16">
        <v>238</v>
      </c>
      <c r="O280" s="6" t="s">
        <v>53</v>
      </c>
      <c r="P280" s="6" t="s">
        <v>18</v>
      </c>
      <c r="Q280" s="6">
        <f>SUM(Table5[[#This Row],[Likes]],Table5[[#This Row],[Shares]],Table5[[#This Row],[Comments]])</f>
        <v>5245</v>
      </c>
      <c r="R280" s="10">
        <f>Table5[[#This Row],[Total_Engagement]]/Table5[[#This Row],[Impressions]]</f>
        <v>0.24763928234183191</v>
      </c>
    </row>
    <row r="281" spans="2:18" ht="15.75" customHeight="1" x14ac:dyDescent="0.25">
      <c r="B281" s="6" t="s">
        <v>508</v>
      </c>
      <c r="C281" s="6" t="s">
        <v>14</v>
      </c>
      <c r="D281" s="6" t="s">
        <v>509</v>
      </c>
      <c r="E281" s="6" t="str">
        <f>PROPER(TEXT(Table5[[#This Row],[Date]], "MMMM"))</f>
        <v>November</v>
      </c>
      <c r="F281" s="6" t="str">
        <f>TEXT(Table5[[#This Row],[Date]], "YYYY")</f>
        <v>2024</v>
      </c>
      <c r="G281" s="6" t="s">
        <v>21</v>
      </c>
      <c r="H281" s="6" t="s">
        <v>586</v>
      </c>
      <c r="I281" s="16">
        <v>4516</v>
      </c>
      <c r="J281" s="16">
        <v>836</v>
      </c>
      <c r="K281" s="16">
        <v>169</v>
      </c>
      <c r="L281" s="16">
        <v>49676</v>
      </c>
      <c r="M281" s="16">
        <v>49257</v>
      </c>
      <c r="N281" s="16">
        <v>282</v>
      </c>
      <c r="O281" s="6" t="s">
        <v>33</v>
      </c>
      <c r="P281" s="6" t="s">
        <v>34</v>
      </c>
      <c r="Q281" s="6">
        <f>SUM(Table5[[#This Row],[Likes]],Table5[[#This Row],[Shares]],Table5[[#This Row],[Comments]])</f>
        <v>5521</v>
      </c>
      <c r="R281" s="10">
        <f>Table5[[#This Row],[Total_Engagement]]/Table5[[#This Row],[Impressions]]</f>
        <v>0.11114018842096787</v>
      </c>
    </row>
    <row r="282" spans="2:18" ht="15.75" customHeight="1" x14ac:dyDescent="0.25">
      <c r="B282" s="6" t="s">
        <v>510</v>
      </c>
      <c r="C282" s="6" t="s">
        <v>25</v>
      </c>
      <c r="D282" s="6" t="s">
        <v>173</v>
      </c>
      <c r="E282" s="6" t="str">
        <f>PROPER(TEXT(Table5[[#This Row],[Date]], "MMMM"))</f>
        <v>September</v>
      </c>
      <c r="F282" s="6" t="str">
        <f>TEXT(Table5[[#This Row],[Date]], "YYYY")</f>
        <v>2024</v>
      </c>
      <c r="G282" s="6" t="s">
        <v>46</v>
      </c>
      <c r="H282" s="6" t="s">
        <v>591</v>
      </c>
      <c r="I282" s="16">
        <v>4905</v>
      </c>
      <c r="J282" s="16">
        <v>845</v>
      </c>
      <c r="K282" s="16">
        <v>129</v>
      </c>
      <c r="L282" s="16">
        <v>98100</v>
      </c>
      <c r="M282" s="16">
        <v>97772</v>
      </c>
      <c r="N282" s="16">
        <v>279</v>
      </c>
      <c r="O282" s="6" t="s">
        <v>27</v>
      </c>
      <c r="P282" s="6" t="s">
        <v>23</v>
      </c>
      <c r="Q282" s="6">
        <f>SUM(Table5[[#This Row],[Likes]],Table5[[#This Row],[Shares]],Table5[[#This Row],[Comments]])</f>
        <v>5879</v>
      </c>
      <c r="R282" s="10">
        <f>Table5[[#This Row],[Total_Engagement]]/Table5[[#This Row],[Impressions]]</f>
        <v>5.9928644240570844E-2</v>
      </c>
    </row>
    <row r="283" spans="2:18" ht="15.75" customHeight="1" x14ac:dyDescent="0.25">
      <c r="B283" s="6" t="s">
        <v>511</v>
      </c>
      <c r="C283" s="6" t="s">
        <v>25</v>
      </c>
      <c r="D283" s="6" t="s">
        <v>146</v>
      </c>
      <c r="E283" s="6" t="str">
        <f>PROPER(TEXT(Table5[[#This Row],[Date]], "MMMM"))</f>
        <v>October</v>
      </c>
      <c r="F283" s="6" t="str">
        <f>TEXT(Table5[[#This Row],[Date]], "YYYY")</f>
        <v>2024</v>
      </c>
      <c r="G283" s="6" t="s">
        <v>62</v>
      </c>
      <c r="H283" s="6" t="s">
        <v>608</v>
      </c>
      <c r="I283" s="16">
        <v>4275</v>
      </c>
      <c r="J283" s="16">
        <v>680</v>
      </c>
      <c r="K283" s="16">
        <v>385</v>
      </c>
      <c r="L283" s="16">
        <v>64125</v>
      </c>
      <c r="M283" s="16">
        <v>63650</v>
      </c>
      <c r="N283" s="16">
        <v>104</v>
      </c>
      <c r="O283" s="6" t="s">
        <v>153</v>
      </c>
      <c r="P283" s="6" t="s">
        <v>34</v>
      </c>
      <c r="Q283" s="6">
        <f>SUM(Table5[[#This Row],[Likes]],Table5[[#This Row],[Shares]],Table5[[#This Row],[Comments]])</f>
        <v>5340</v>
      </c>
      <c r="R283" s="10">
        <f>Table5[[#This Row],[Total_Engagement]]/Table5[[#This Row],[Impressions]]</f>
        <v>8.3274853801169585E-2</v>
      </c>
    </row>
    <row r="284" spans="2:18" ht="15.75" customHeight="1" x14ac:dyDescent="0.25">
      <c r="B284" s="6" t="s">
        <v>512</v>
      </c>
      <c r="C284" s="6" t="s">
        <v>25</v>
      </c>
      <c r="D284" s="6" t="s">
        <v>513</v>
      </c>
      <c r="E284" s="6" t="str">
        <f>PROPER(TEXT(Table5[[#This Row],[Date]], "MMMM"))</f>
        <v>March</v>
      </c>
      <c r="F284" s="6" t="str">
        <f>TEXT(Table5[[#This Row],[Date]], "YYYY")</f>
        <v>2025</v>
      </c>
      <c r="G284" s="6" t="s">
        <v>46</v>
      </c>
      <c r="H284" s="6" t="s">
        <v>591</v>
      </c>
      <c r="I284" s="16">
        <v>3166</v>
      </c>
      <c r="J284" s="16">
        <v>90</v>
      </c>
      <c r="K284" s="16">
        <v>341</v>
      </c>
      <c r="L284" s="16">
        <v>56988</v>
      </c>
      <c r="M284" s="16">
        <v>56125</v>
      </c>
      <c r="N284" s="16">
        <v>135</v>
      </c>
      <c r="O284" s="6" t="s">
        <v>33</v>
      </c>
      <c r="P284" s="6" t="s">
        <v>23</v>
      </c>
      <c r="Q284" s="6">
        <f>SUM(Table5[[#This Row],[Likes]],Table5[[#This Row],[Shares]],Table5[[#This Row],[Comments]])</f>
        <v>3597</v>
      </c>
      <c r="R284" s="10">
        <f>Table5[[#This Row],[Total_Engagement]]/Table5[[#This Row],[Impressions]]</f>
        <v>6.3118551273952411E-2</v>
      </c>
    </row>
    <row r="285" spans="2:18" ht="15.75" customHeight="1" x14ac:dyDescent="0.25">
      <c r="B285" s="6" t="s">
        <v>514</v>
      </c>
      <c r="C285" s="6" t="s">
        <v>30</v>
      </c>
      <c r="D285" s="6" t="s">
        <v>515</v>
      </c>
      <c r="E285" s="6" t="str">
        <f>PROPER(TEXT(Table5[[#This Row],[Date]], "MMMM"))</f>
        <v>October</v>
      </c>
      <c r="F285" s="6" t="str">
        <f>TEXT(Table5[[#This Row],[Date]], "YYYY")</f>
        <v>2024</v>
      </c>
      <c r="G285" s="6" t="s">
        <v>62</v>
      </c>
      <c r="H285" s="6" t="s">
        <v>599</v>
      </c>
      <c r="I285" s="16">
        <v>1488</v>
      </c>
      <c r="J285" s="16">
        <v>417</v>
      </c>
      <c r="K285" s="16">
        <v>168</v>
      </c>
      <c r="L285" s="16">
        <v>19344</v>
      </c>
      <c r="M285" s="16">
        <v>18395</v>
      </c>
      <c r="N285" s="16">
        <v>30</v>
      </c>
      <c r="O285" s="6" t="s">
        <v>53</v>
      </c>
      <c r="P285" s="6" t="s">
        <v>28</v>
      </c>
      <c r="Q285" s="6">
        <f>SUM(Table5[[#This Row],[Likes]],Table5[[#This Row],[Shares]],Table5[[#This Row],[Comments]])</f>
        <v>2073</v>
      </c>
      <c r="R285" s="10">
        <f>Table5[[#This Row],[Total_Engagement]]/Table5[[#This Row],[Impressions]]</f>
        <v>0.1071650124069479</v>
      </c>
    </row>
    <row r="286" spans="2:18" ht="15.75" customHeight="1" x14ac:dyDescent="0.25">
      <c r="B286" s="6" t="s">
        <v>516</v>
      </c>
      <c r="C286" s="6" t="s">
        <v>14</v>
      </c>
      <c r="D286" s="6" t="s">
        <v>517</v>
      </c>
      <c r="E286" s="6" t="str">
        <f>PROPER(TEXT(Table5[[#This Row],[Date]], "MMMM"))</f>
        <v>May</v>
      </c>
      <c r="F286" s="6" t="str">
        <f>TEXT(Table5[[#This Row],[Date]], "YYYY")</f>
        <v>2025</v>
      </c>
      <c r="G286" s="6" t="s">
        <v>16</v>
      </c>
      <c r="H286" s="6" t="s">
        <v>585</v>
      </c>
      <c r="I286" s="16">
        <v>3367</v>
      </c>
      <c r="J286" s="16">
        <v>302</v>
      </c>
      <c r="K286" s="16">
        <v>57</v>
      </c>
      <c r="L286" s="16">
        <v>63973</v>
      </c>
      <c r="M286" s="16">
        <v>63789</v>
      </c>
      <c r="N286" s="16">
        <v>157</v>
      </c>
      <c r="O286" s="6" t="s">
        <v>53</v>
      </c>
      <c r="P286" s="6" t="s">
        <v>23</v>
      </c>
      <c r="Q286" s="6">
        <f>SUM(Table5[[#This Row],[Likes]],Table5[[#This Row],[Shares]],Table5[[#This Row],[Comments]])</f>
        <v>3726</v>
      </c>
      <c r="R286" s="10">
        <f>Table5[[#This Row],[Total_Engagement]]/Table5[[#This Row],[Impressions]]</f>
        <v>5.8243321401216137E-2</v>
      </c>
    </row>
    <row r="287" spans="2:18" ht="15.75" customHeight="1" x14ac:dyDescent="0.25">
      <c r="B287" s="6" t="s">
        <v>518</v>
      </c>
      <c r="C287" s="6" t="s">
        <v>14</v>
      </c>
      <c r="D287" s="6" t="s">
        <v>87</v>
      </c>
      <c r="E287" s="6" t="str">
        <f>PROPER(TEXT(Table5[[#This Row],[Date]], "MMMM"))</f>
        <v>September</v>
      </c>
      <c r="F287" s="6" t="str">
        <f>TEXT(Table5[[#This Row],[Date]], "YYYY")</f>
        <v>2024</v>
      </c>
      <c r="G287" s="6" t="s">
        <v>21</v>
      </c>
      <c r="H287" s="6" t="s">
        <v>586</v>
      </c>
      <c r="I287" s="16">
        <v>571</v>
      </c>
      <c r="J287" s="16">
        <v>190</v>
      </c>
      <c r="K287" s="16">
        <v>352</v>
      </c>
      <c r="L287" s="16">
        <v>9707</v>
      </c>
      <c r="M287" s="16">
        <v>9418</v>
      </c>
      <c r="N287" s="16">
        <v>231</v>
      </c>
      <c r="O287" s="6" t="s">
        <v>27</v>
      </c>
      <c r="P287" s="6" t="s">
        <v>34</v>
      </c>
      <c r="Q287" s="6">
        <f>SUM(Table5[[#This Row],[Likes]],Table5[[#This Row],[Shares]],Table5[[#This Row],[Comments]])</f>
        <v>1113</v>
      </c>
      <c r="R287" s="10">
        <f>Table5[[#This Row],[Total_Engagement]]/Table5[[#This Row],[Impressions]]</f>
        <v>0.11465952405480581</v>
      </c>
    </row>
    <row r="288" spans="2:18" ht="15.75" customHeight="1" x14ac:dyDescent="0.25">
      <c r="B288" s="6" t="s">
        <v>519</v>
      </c>
      <c r="C288" s="6" t="s">
        <v>25</v>
      </c>
      <c r="D288" s="6" t="s">
        <v>406</v>
      </c>
      <c r="E288" s="6" t="str">
        <f>PROPER(TEXT(Table5[[#This Row],[Date]], "MMMM"))</f>
        <v>July</v>
      </c>
      <c r="F288" s="6" t="str">
        <f>TEXT(Table5[[#This Row],[Date]], "YYYY")</f>
        <v>2024</v>
      </c>
      <c r="G288" s="6" t="s">
        <v>21</v>
      </c>
      <c r="H288" s="6" t="s">
        <v>601</v>
      </c>
      <c r="I288" s="16">
        <v>4021</v>
      </c>
      <c r="J288" s="16">
        <v>794</v>
      </c>
      <c r="K288" s="16">
        <v>77</v>
      </c>
      <c r="L288" s="16">
        <v>36189</v>
      </c>
      <c r="M288" s="16">
        <v>35505</v>
      </c>
      <c r="N288" s="16">
        <v>174</v>
      </c>
      <c r="O288" s="6" t="s">
        <v>33</v>
      </c>
      <c r="P288" s="6" t="s">
        <v>584</v>
      </c>
      <c r="Q288" s="6">
        <f>SUM(Table5[[#This Row],[Likes]],Table5[[#This Row],[Shares]],Table5[[#This Row],[Comments]])</f>
        <v>4892</v>
      </c>
      <c r="R288" s="10">
        <f>Table5[[#This Row],[Total_Engagement]]/Table5[[#This Row],[Impressions]]</f>
        <v>0.13517919809886983</v>
      </c>
    </row>
    <row r="289" spans="2:18" ht="15.75" customHeight="1" x14ac:dyDescent="0.25">
      <c r="B289" s="6" t="s">
        <v>520</v>
      </c>
      <c r="C289" s="6" t="s">
        <v>25</v>
      </c>
      <c r="D289" s="6" t="s">
        <v>521</v>
      </c>
      <c r="E289" s="6" t="str">
        <f>PROPER(TEXT(Table5[[#This Row],[Date]], "MMMM"))</f>
        <v>September</v>
      </c>
      <c r="F289" s="6" t="str">
        <f>TEXT(Table5[[#This Row],[Date]], "YYYY")</f>
        <v>2024</v>
      </c>
      <c r="G289" s="6" t="s">
        <v>62</v>
      </c>
      <c r="H289" s="6" t="s">
        <v>608</v>
      </c>
      <c r="I289" s="16">
        <v>3389</v>
      </c>
      <c r="J289" s="16">
        <v>344</v>
      </c>
      <c r="K289" s="16">
        <v>229</v>
      </c>
      <c r="L289" s="16">
        <v>20334</v>
      </c>
      <c r="M289" s="16">
        <v>19443</v>
      </c>
      <c r="N289" s="16">
        <v>228</v>
      </c>
      <c r="O289" s="6" t="s">
        <v>53</v>
      </c>
      <c r="P289" s="6" t="s">
        <v>28</v>
      </c>
      <c r="Q289" s="6">
        <f>SUM(Table5[[#This Row],[Likes]],Table5[[#This Row],[Shares]],Table5[[#This Row],[Comments]])</f>
        <v>3962</v>
      </c>
      <c r="R289" s="10">
        <f>Table5[[#This Row],[Total_Engagement]]/Table5[[#This Row],[Impressions]]</f>
        <v>0.19484607062063539</v>
      </c>
    </row>
    <row r="290" spans="2:18" ht="15.75" customHeight="1" x14ac:dyDescent="0.25">
      <c r="B290" s="6" t="s">
        <v>522</v>
      </c>
      <c r="C290" s="6" t="s">
        <v>30</v>
      </c>
      <c r="D290" s="6" t="s">
        <v>380</v>
      </c>
      <c r="E290" s="6" t="str">
        <f>PROPER(TEXT(Table5[[#This Row],[Date]], "MMMM"))</f>
        <v>August</v>
      </c>
      <c r="F290" s="6" t="str">
        <f>TEXT(Table5[[#This Row],[Date]], "YYYY")</f>
        <v>2024</v>
      </c>
      <c r="G290" s="6" t="s">
        <v>16</v>
      </c>
      <c r="H290" s="6" t="s">
        <v>598</v>
      </c>
      <c r="I290" s="16">
        <v>1164</v>
      </c>
      <c r="J290" s="16">
        <v>616</v>
      </c>
      <c r="K290" s="16">
        <v>324</v>
      </c>
      <c r="L290" s="16">
        <v>6984</v>
      </c>
      <c r="M290" s="16">
        <v>6636</v>
      </c>
      <c r="N290" s="16">
        <v>82</v>
      </c>
      <c r="O290" s="6" t="s">
        <v>33</v>
      </c>
      <c r="P290" s="6" t="s">
        <v>18</v>
      </c>
      <c r="Q290" s="6">
        <f>SUM(Table5[[#This Row],[Likes]],Table5[[#This Row],[Shares]],Table5[[#This Row],[Comments]])</f>
        <v>2104</v>
      </c>
      <c r="R290" s="10">
        <f>Table5[[#This Row],[Total_Engagement]]/Table5[[#This Row],[Impressions]]</f>
        <v>0.30126002290950743</v>
      </c>
    </row>
    <row r="291" spans="2:18" ht="15.75" customHeight="1" x14ac:dyDescent="0.25">
      <c r="B291" s="6" t="s">
        <v>523</v>
      </c>
      <c r="C291" s="6" t="s">
        <v>25</v>
      </c>
      <c r="D291" s="6" t="s">
        <v>524</v>
      </c>
      <c r="E291" s="6" t="str">
        <f>PROPER(TEXT(Table5[[#This Row],[Date]], "MMMM"))</f>
        <v>April</v>
      </c>
      <c r="F291" s="6" t="str">
        <f>TEXT(Table5[[#This Row],[Date]], "YYYY")</f>
        <v>2025</v>
      </c>
      <c r="G291" s="6" t="s">
        <v>41</v>
      </c>
      <c r="H291" s="6" t="s">
        <v>595</v>
      </c>
      <c r="I291" s="16">
        <v>4780</v>
      </c>
      <c r="J291" s="16">
        <v>691</v>
      </c>
      <c r="K291" s="16">
        <v>380</v>
      </c>
      <c r="L291" s="16">
        <v>86040</v>
      </c>
      <c r="M291" s="16">
        <v>85743</v>
      </c>
      <c r="N291" s="16">
        <v>262</v>
      </c>
      <c r="O291" s="6" t="s">
        <v>53</v>
      </c>
      <c r="P291" s="6" t="s">
        <v>28</v>
      </c>
      <c r="Q291" s="6">
        <f>SUM(Table5[[#This Row],[Likes]],Table5[[#This Row],[Shares]],Table5[[#This Row],[Comments]])</f>
        <v>5851</v>
      </c>
      <c r="R291" s="10">
        <f>Table5[[#This Row],[Total_Engagement]]/Table5[[#This Row],[Impressions]]</f>
        <v>6.800325430032543E-2</v>
      </c>
    </row>
    <row r="292" spans="2:18" ht="15.75" customHeight="1" x14ac:dyDescent="0.25">
      <c r="B292" s="6" t="s">
        <v>525</v>
      </c>
      <c r="C292" s="6" t="s">
        <v>39</v>
      </c>
      <c r="D292" s="6" t="s">
        <v>283</v>
      </c>
      <c r="E292" s="6" t="str">
        <f>PROPER(TEXT(Table5[[#This Row],[Date]], "MMMM"))</f>
        <v>November</v>
      </c>
      <c r="F292" s="6" t="str">
        <f>TEXT(Table5[[#This Row],[Date]], "YYYY")</f>
        <v>2024</v>
      </c>
      <c r="G292" s="6" t="s">
        <v>41</v>
      </c>
      <c r="H292" s="6" t="s">
        <v>589</v>
      </c>
      <c r="I292" s="16">
        <v>2751</v>
      </c>
      <c r="J292" s="16">
        <v>33</v>
      </c>
      <c r="K292" s="16">
        <v>430</v>
      </c>
      <c r="L292" s="16">
        <v>44016</v>
      </c>
      <c r="M292" s="16">
        <v>43415</v>
      </c>
      <c r="N292" s="16">
        <v>129</v>
      </c>
      <c r="O292" s="6" t="s">
        <v>53</v>
      </c>
      <c r="P292" s="6" t="s">
        <v>584</v>
      </c>
      <c r="Q292" s="6">
        <f>SUM(Table5[[#This Row],[Likes]],Table5[[#This Row],[Shares]],Table5[[#This Row],[Comments]])</f>
        <v>3214</v>
      </c>
      <c r="R292" s="10">
        <f>Table5[[#This Row],[Total_Engagement]]/Table5[[#This Row],[Impressions]]</f>
        <v>7.3018902217375503E-2</v>
      </c>
    </row>
    <row r="293" spans="2:18" ht="15.75" customHeight="1" x14ac:dyDescent="0.25">
      <c r="B293" s="6" t="s">
        <v>526</v>
      </c>
      <c r="C293" s="6" t="s">
        <v>30</v>
      </c>
      <c r="D293" s="6" t="s">
        <v>527</v>
      </c>
      <c r="E293" s="6" t="str">
        <f>PROPER(TEXT(Table5[[#This Row],[Date]], "MMMM"))</f>
        <v>December</v>
      </c>
      <c r="F293" s="6" t="str">
        <f>TEXT(Table5[[#This Row],[Date]], "YYYY")</f>
        <v>2024</v>
      </c>
      <c r="G293" s="6" t="s">
        <v>41</v>
      </c>
      <c r="H293" s="6" t="s">
        <v>600</v>
      </c>
      <c r="I293" s="16">
        <v>2107</v>
      </c>
      <c r="J293" s="16">
        <v>550</v>
      </c>
      <c r="K293" s="16">
        <v>349</v>
      </c>
      <c r="L293" s="16">
        <v>35819</v>
      </c>
      <c r="M293" s="16">
        <v>35340</v>
      </c>
      <c r="N293" s="16">
        <v>191</v>
      </c>
      <c r="O293" s="6" t="s">
        <v>33</v>
      </c>
      <c r="P293" s="6" t="s">
        <v>34</v>
      </c>
      <c r="Q293" s="6">
        <f>SUM(Table5[[#This Row],[Likes]],Table5[[#This Row],[Shares]],Table5[[#This Row],[Comments]])</f>
        <v>3006</v>
      </c>
      <c r="R293" s="10">
        <f>Table5[[#This Row],[Total_Engagement]]/Table5[[#This Row],[Impressions]]</f>
        <v>8.3921940869371006E-2</v>
      </c>
    </row>
    <row r="294" spans="2:18" ht="15.75" customHeight="1" x14ac:dyDescent="0.25">
      <c r="B294" s="6" t="s">
        <v>528</v>
      </c>
      <c r="C294" s="6" t="s">
        <v>39</v>
      </c>
      <c r="D294" s="6" t="s">
        <v>78</v>
      </c>
      <c r="E294" s="6" t="str">
        <f>PROPER(TEXT(Table5[[#This Row],[Date]], "MMMM"))</f>
        <v>November</v>
      </c>
      <c r="F294" s="6" t="str">
        <f>TEXT(Table5[[#This Row],[Date]], "YYYY")</f>
        <v>2024</v>
      </c>
      <c r="G294" s="6" t="s">
        <v>62</v>
      </c>
      <c r="H294" s="6" t="s">
        <v>597</v>
      </c>
      <c r="I294" s="16">
        <v>4663</v>
      </c>
      <c r="J294" s="16">
        <v>145</v>
      </c>
      <c r="K294" s="16">
        <v>225</v>
      </c>
      <c r="L294" s="16">
        <v>69945</v>
      </c>
      <c r="M294" s="16">
        <v>69596</v>
      </c>
      <c r="N294" s="16">
        <v>35</v>
      </c>
      <c r="O294" s="6" t="s">
        <v>33</v>
      </c>
      <c r="P294" s="6" t="s">
        <v>34</v>
      </c>
      <c r="Q294" s="6">
        <f>SUM(Table5[[#This Row],[Likes]],Table5[[#This Row],[Shares]],Table5[[#This Row],[Comments]])</f>
        <v>5033</v>
      </c>
      <c r="R294" s="10">
        <f>Table5[[#This Row],[Total_Engagement]]/Table5[[#This Row],[Impressions]]</f>
        <v>7.1956537279290869E-2</v>
      </c>
    </row>
    <row r="295" spans="2:18" ht="15.75" customHeight="1" x14ac:dyDescent="0.25">
      <c r="B295" s="6" t="s">
        <v>529</v>
      </c>
      <c r="C295" s="6" t="s">
        <v>39</v>
      </c>
      <c r="D295" s="6" t="s">
        <v>530</v>
      </c>
      <c r="E295" s="6" t="str">
        <f>PROPER(TEXT(Table5[[#This Row],[Date]], "MMMM"))</f>
        <v>November</v>
      </c>
      <c r="F295" s="6" t="str">
        <f>TEXT(Table5[[#This Row],[Date]], "YYYY")</f>
        <v>2024</v>
      </c>
      <c r="G295" s="6" t="s">
        <v>21</v>
      </c>
      <c r="H295" s="6" t="s">
        <v>592</v>
      </c>
      <c r="I295" s="16">
        <v>880</v>
      </c>
      <c r="J295" s="16">
        <v>297</v>
      </c>
      <c r="K295" s="16">
        <v>345</v>
      </c>
      <c r="L295" s="16">
        <v>12320</v>
      </c>
      <c r="M295" s="16">
        <v>11978</v>
      </c>
      <c r="N295" s="16">
        <v>238</v>
      </c>
      <c r="O295" s="6" t="s">
        <v>79</v>
      </c>
      <c r="P295" s="6" t="s">
        <v>584</v>
      </c>
      <c r="Q295" s="6">
        <f>SUM(Table5[[#This Row],[Likes]],Table5[[#This Row],[Shares]],Table5[[#This Row],[Comments]])</f>
        <v>1522</v>
      </c>
      <c r="R295" s="10">
        <f>Table5[[#This Row],[Total_Engagement]]/Table5[[#This Row],[Impressions]]</f>
        <v>0.12353896103896105</v>
      </c>
    </row>
    <row r="296" spans="2:18" ht="15.75" customHeight="1" x14ac:dyDescent="0.25">
      <c r="B296" s="6" t="s">
        <v>531</v>
      </c>
      <c r="C296" s="6" t="s">
        <v>39</v>
      </c>
      <c r="D296" s="6" t="s">
        <v>532</v>
      </c>
      <c r="E296" s="6" t="str">
        <f>PROPER(TEXT(Table5[[#This Row],[Date]], "MMMM"))</f>
        <v>May</v>
      </c>
      <c r="F296" s="6" t="str">
        <f>TEXT(Table5[[#This Row],[Date]], "YYYY")</f>
        <v>2025</v>
      </c>
      <c r="G296" s="6" t="s">
        <v>21</v>
      </c>
      <c r="H296" s="6" t="s">
        <v>592</v>
      </c>
      <c r="I296" s="16">
        <v>2634</v>
      </c>
      <c r="J296" s="16">
        <v>726</v>
      </c>
      <c r="K296" s="16">
        <v>241</v>
      </c>
      <c r="L296" s="16">
        <v>28974</v>
      </c>
      <c r="M296" s="16">
        <v>28102</v>
      </c>
      <c r="N296" s="16">
        <v>277</v>
      </c>
      <c r="O296" s="6" t="s">
        <v>33</v>
      </c>
      <c r="P296" s="6" t="s">
        <v>18</v>
      </c>
      <c r="Q296" s="6">
        <f>SUM(Table5[[#This Row],[Likes]],Table5[[#This Row],[Shares]],Table5[[#This Row],[Comments]])</f>
        <v>3601</v>
      </c>
      <c r="R296" s="10">
        <f>Table5[[#This Row],[Total_Engagement]]/Table5[[#This Row],[Impressions]]</f>
        <v>0.12428384068475185</v>
      </c>
    </row>
    <row r="297" spans="2:18" ht="15.75" customHeight="1" x14ac:dyDescent="0.25">
      <c r="B297" s="6" t="s">
        <v>533</v>
      </c>
      <c r="C297" s="6" t="s">
        <v>39</v>
      </c>
      <c r="D297" s="6" t="s">
        <v>534</v>
      </c>
      <c r="E297" s="6" t="str">
        <f>PROPER(TEXT(Table5[[#This Row],[Date]], "MMMM"))</f>
        <v>June</v>
      </c>
      <c r="F297" s="6" t="str">
        <f>TEXT(Table5[[#This Row],[Date]], "YYYY")</f>
        <v>2024</v>
      </c>
      <c r="G297" s="6" t="s">
        <v>41</v>
      </c>
      <c r="H297" s="6" t="s">
        <v>589</v>
      </c>
      <c r="I297" s="16">
        <v>4731</v>
      </c>
      <c r="J297" s="16">
        <v>173</v>
      </c>
      <c r="K297" s="16">
        <v>276</v>
      </c>
      <c r="L297" s="16">
        <v>28386</v>
      </c>
      <c r="M297" s="16">
        <v>28185</v>
      </c>
      <c r="N297" s="16">
        <v>89</v>
      </c>
      <c r="O297" s="6" t="s">
        <v>33</v>
      </c>
      <c r="P297" s="6" t="s">
        <v>28</v>
      </c>
      <c r="Q297" s="6">
        <f>SUM(Table5[[#This Row],[Likes]],Table5[[#This Row],[Shares]],Table5[[#This Row],[Comments]])</f>
        <v>5180</v>
      </c>
      <c r="R297" s="10">
        <f>Table5[[#This Row],[Total_Engagement]]/Table5[[#This Row],[Impressions]]</f>
        <v>0.18248432325794406</v>
      </c>
    </row>
    <row r="298" spans="2:18" ht="15.75" customHeight="1" x14ac:dyDescent="0.25">
      <c r="B298" s="6" t="s">
        <v>535</v>
      </c>
      <c r="C298" s="6" t="s">
        <v>14</v>
      </c>
      <c r="D298" s="6" t="s">
        <v>412</v>
      </c>
      <c r="E298" s="6" t="str">
        <f>PROPER(TEXT(Table5[[#This Row],[Date]], "MMMM"))</f>
        <v>May</v>
      </c>
      <c r="F298" s="6" t="str">
        <f>TEXT(Table5[[#This Row],[Date]], "YYYY")</f>
        <v>2025</v>
      </c>
      <c r="G298" s="6" t="s">
        <v>46</v>
      </c>
      <c r="H298" s="6" t="s">
        <v>603</v>
      </c>
      <c r="I298" s="16">
        <v>1952</v>
      </c>
      <c r="J298" s="16">
        <v>344</v>
      </c>
      <c r="K298" s="16">
        <v>287</v>
      </c>
      <c r="L298" s="16">
        <v>15616</v>
      </c>
      <c r="M298" s="16">
        <v>15403</v>
      </c>
      <c r="N298" s="16">
        <v>235</v>
      </c>
      <c r="O298" s="6" t="s">
        <v>193</v>
      </c>
      <c r="P298" s="6" t="s">
        <v>23</v>
      </c>
      <c r="Q298" s="6">
        <f>SUM(Table5[[#This Row],[Likes]],Table5[[#This Row],[Shares]],Table5[[#This Row],[Comments]])</f>
        <v>2583</v>
      </c>
      <c r="R298" s="10">
        <f>Table5[[#This Row],[Total_Engagement]]/Table5[[#This Row],[Impressions]]</f>
        <v>0.16540727459016394</v>
      </c>
    </row>
    <row r="299" spans="2:18" ht="15.75" customHeight="1" x14ac:dyDescent="0.25">
      <c r="B299" s="6" t="s">
        <v>536</v>
      </c>
      <c r="C299" s="6" t="s">
        <v>14</v>
      </c>
      <c r="D299" s="6" t="s">
        <v>537</v>
      </c>
      <c r="E299" s="6" t="str">
        <f>PROPER(TEXT(Table5[[#This Row],[Date]], "MMMM"))</f>
        <v>February</v>
      </c>
      <c r="F299" s="6" t="str">
        <f>TEXT(Table5[[#This Row],[Date]], "YYYY")</f>
        <v>2025</v>
      </c>
      <c r="G299" s="6" t="s">
        <v>62</v>
      </c>
      <c r="H299" s="6" t="s">
        <v>604</v>
      </c>
      <c r="I299" s="16">
        <v>3440</v>
      </c>
      <c r="J299" s="16">
        <v>13</v>
      </c>
      <c r="K299" s="16">
        <v>20</v>
      </c>
      <c r="L299" s="16">
        <v>58480</v>
      </c>
      <c r="M299" s="16">
        <v>58146</v>
      </c>
      <c r="N299" s="16">
        <v>210</v>
      </c>
      <c r="O299" s="6" t="s">
        <v>397</v>
      </c>
      <c r="P299" s="6" t="s">
        <v>34</v>
      </c>
      <c r="Q299" s="6">
        <f>SUM(Table5[[#This Row],[Likes]],Table5[[#This Row],[Shares]],Table5[[#This Row],[Comments]])</f>
        <v>3473</v>
      </c>
      <c r="R299" s="10">
        <f>Table5[[#This Row],[Total_Engagement]]/Table5[[#This Row],[Impressions]]</f>
        <v>5.9387824897400819E-2</v>
      </c>
    </row>
    <row r="300" spans="2:18" ht="15.75" customHeight="1" x14ac:dyDescent="0.25">
      <c r="B300" s="6" t="s">
        <v>538</v>
      </c>
      <c r="C300" s="6" t="s">
        <v>14</v>
      </c>
      <c r="D300" s="6" t="s">
        <v>539</v>
      </c>
      <c r="E300" s="6" t="str">
        <f>PROPER(TEXT(Table5[[#This Row],[Date]], "MMMM"))</f>
        <v>December</v>
      </c>
      <c r="F300" s="6" t="str">
        <f>TEXT(Table5[[#This Row],[Date]], "YYYY")</f>
        <v>2024</v>
      </c>
      <c r="G300" s="6" t="s">
        <v>21</v>
      </c>
      <c r="H300" s="6" t="s">
        <v>586</v>
      </c>
      <c r="I300" s="16">
        <v>2166</v>
      </c>
      <c r="J300" s="16">
        <v>354</v>
      </c>
      <c r="K300" s="16">
        <v>117</v>
      </c>
      <c r="L300" s="16">
        <v>10830</v>
      </c>
      <c r="M300" s="16">
        <v>10245</v>
      </c>
      <c r="N300" s="16">
        <v>24</v>
      </c>
      <c r="O300" s="6" t="s">
        <v>33</v>
      </c>
      <c r="P300" s="6" t="s">
        <v>34</v>
      </c>
      <c r="Q300" s="6">
        <f>SUM(Table5[[#This Row],[Likes]],Table5[[#This Row],[Shares]],Table5[[#This Row],[Comments]])</f>
        <v>2637</v>
      </c>
      <c r="R300" s="10">
        <f>Table5[[#This Row],[Total_Engagement]]/Table5[[#This Row],[Impressions]]</f>
        <v>0.24349030470914126</v>
      </c>
    </row>
    <row r="301" spans="2:18" ht="15.75" customHeight="1" x14ac:dyDescent="0.25">
      <c r="B301" s="6" t="s">
        <v>540</v>
      </c>
      <c r="C301" s="6" t="s">
        <v>39</v>
      </c>
      <c r="D301" s="6" t="s">
        <v>61</v>
      </c>
      <c r="E301" s="6" t="str">
        <f>PROPER(TEXT(Table5[[#This Row],[Date]], "MMMM"))</f>
        <v>October</v>
      </c>
      <c r="F301" s="6" t="str">
        <f>TEXT(Table5[[#This Row],[Date]], "YYYY")</f>
        <v>2024</v>
      </c>
      <c r="G301" s="6" t="s">
        <v>46</v>
      </c>
      <c r="H301" s="6" t="s">
        <v>593</v>
      </c>
      <c r="I301" s="16">
        <v>4303</v>
      </c>
      <c r="J301" s="16">
        <v>451</v>
      </c>
      <c r="K301" s="16">
        <v>286</v>
      </c>
      <c r="L301" s="16">
        <v>86060</v>
      </c>
      <c r="M301" s="16">
        <v>85823</v>
      </c>
      <c r="N301" s="16">
        <v>14</v>
      </c>
      <c r="O301" s="6" t="s">
        <v>27</v>
      </c>
      <c r="P301" s="6" t="s">
        <v>28</v>
      </c>
      <c r="Q301" s="6">
        <f>SUM(Table5[[#This Row],[Likes]],Table5[[#This Row],[Shares]],Table5[[#This Row],[Comments]])</f>
        <v>5040</v>
      </c>
      <c r="R301" s="10">
        <f>Table5[[#This Row],[Total_Engagement]]/Table5[[#This Row],[Impressions]]</f>
        <v>5.8563792702765516E-2</v>
      </c>
    </row>
    <row r="302" spans="2:18" ht="15.75" customHeight="1" x14ac:dyDescent="0.25">
      <c r="B302" s="6" t="s">
        <v>541</v>
      </c>
      <c r="C302" s="6" t="s">
        <v>39</v>
      </c>
      <c r="D302" s="6" t="s">
        <v>64</v>
      </c>
      <c r="E302" s="6" t="str">
        <f>PROPER(TEXT(Table5[[#This Row],[Date]], "MMMM"))</f>
        <v>August</v>
      </c>
      <c r="F302" s="6" t="str">
        <f>TEXT(Table5[[#This Row],[Date]], "YYYY")</f>
        <v>2024</v>
      </c>
      <c r="G302" s="6" t="s">
        <v>46</v>
      </c>
      <c r="H302" s="6" t="s">
        <v>593</v>
      </c>
      <c r="I302" s="16">
        <v>2581</v>
      </c>
      <c r="J302" s="16">
        <v>517</v>
      </c>
      <c r="K302" s="16">
        <v>117</v>
      </c>
      <c r="L302" s="16">
        <v>23229</v>
      </c>
      <c r="M302" s="16">
        <v>22331</v>
      </c>
      <c r="N302" s="16">
        <v>70</v>
      </c>
      <c r="O302" s="6" t="s">
        <v>53</v>
      </c>
      <c r="P302" s="6" t="s">
        <v>28</v>
      </c>
      <c r="Q302" s="6">
        <f>SUM(Table5[[#This Row],[Likes]],Table5[[#This Row],[Shares]],Table5[[#This Row],[Comments]])</f>
        <v>3215</v>
      </c>
      <c r="R302" s="10">
        <f>Table5[[#This Row],[Total_Engagement]]/Table5[[#This Row],[Impressions]]</f>
        <v>0.13840458048129492</v>
      </c>
    </row>
    <row r="303" spans="2:18" ht="15.75" customHeight="1" x14ac:dyDescent="0.25">
      <c r="B303" s="6" t="s">
        <v>542</v>
      </c>
      <c r="C303" s="6" t="s">
        <v>14</v>
      </c>
      <c r="D303" s="6" t="s">
        <v>294</v>
      </c>
      <c r="E303" s="6" t="str">
        <f>PROPER(TEXT(Table5[[#This Row],[Date]], "MMMM"))</f>
        <v>August</v>
      </c>
      <c r="F303" s="6" t="str">
        <f>TEXT(Table5[[#This Row],[Date]], "YYYY")</f>
        <v>2024</v>
      </c>
      <c r="G303" s="6" t="s">
        <v>41</v>
      </c>
      <c r="H303" s="6" t="s">
        <v>590</v>
      </c>
      <c r="I303" s="16">
        <v>4494</v>
      </c>
      <c r="J303" s="16">
        <v>717</v>
      </c>
      <c r="K303" s="16">
        <v>45</v>
      </c>
      <c r="L303" s="16">
        <v>62916</v>
      </c>
      <c r="M303" s="16">
        <v>62688</v>
      </c>
      <c r="N303" s="16">
        <v>191</v>
      </c>
      <c r="O303" s="6" t="s">
        <v>481</v>
      </c>
      <c r="P303" s="6" t="s">
        <v>18</v>
      </c>
      <c r="Q303" s="6">
        <f>SUM(Table5[[#This Row],[Likes]],Table5[[#This Row],[Shares]],Table5[[#This Row],[Comments]])</f>
        <v>5256</v>
      </c>
      <c r="R303" s="10">
        <f>Table5[[#This Row],[Total_Engagement]]/Table5[[#This Row],[Impressions]]</f>
        <v>8.3539958039290485E-2</v>
      </c>
    </row>
    <row r="304" spans="2:18" ht="15.75" customHeight="1" x14ac:dyDescent="0.25">
      <c r="B304" s="2"/>
      <c r="C304" s="2"/>
      <c r="D304" s="2"/>
      <c r="E304" s="2"/>
      <c r="F304" s="2"/>
      <c r="G304" s="2"/>
      <c r="H304" s="2"/>
      <c r="I304" s="2"/>
      <c r="J304" s="2"/>
      <c r="K304" s="2"/>
      <c r="L304" s="2"/>
      <c r="M304" s="2"/>
      <c r="N304" s="2"/>
      <c r="O304" s="2"/>
      <c r="P304" s="2"/>
    </row>
    <row r="305" spans="2:16" ht="15.75" customHeight="1" x14ac:dyDescent="0.25">
      <c r="B305" s="2"/>
      <c r="C305" s="2"/>
      <c r="D305" s="2"/>
      <c r="E305" s="2"/>
      <c r="F305" s="2"/>
      <c r="G305" s="2"/>
      <c r="H305" s="2"/>
      <c r="I305" s="2"/>
      <c r="J305" s="2"/>
      <c r="K305" s="2"/>
      <c r="L305" s="2"/>
      <c r="M305" s="2"/>
      <c r="N305" s="2"/>
      <c r="O305" s="2"/>
      <c r="P305" s="2"/>
    </row>
    <row r="306" spans="2:16" ht="15.75" customHeight="1" x14ac:dyDescent="0.25">
      <c r="B306" s="2"/>
      <c r="C306" s="2"/>
      <c r="D306" s="2"/>
      <c r="E306" s="2"/>
      <c r="F306" s="2"/>
      <c r="G306" s="2"/>
      <c r="H306" s="2"/>
      <c r="I306" s="2"/>
      <c r="J306" s="2"/>
      <c r="K306" s="2"/>
      <c r="L306" s="2"/>
      <c r="M306" s="2"/>
      <c r="N306" s="2"/>
      <c r="O306" s="2"/>
      <c r="P306" s="2"/>
    </row>
    <row r="307" spans="2:16" ht="15.75" customHeight="1" x14ac:dyDescent="0.25">
      <c r="B307" s="2"/>
      <c r="C307" s="2"/>
      <c r="D307" s="2"/>
      <c r="E307" s="2"/>
      <c r="F307" s="2"/>
      <c r="G307" s="2"/>
      <c r="H307" s="2"/>
      <c r="I307" s="2"/>
      <c r="J307" s="2"/>
      <c r="K307" s="2"/>
      <c r="L307" s="2"/>
      <c r="M307" s="2"/>
      <c r="N307" s="2"/>
      <c r="O307" s="2"/>
      <c r="P307" s="2"/>
    </row>
    <row r="308" spans="2:16" ht="15.75" customHeight="1" x14ac:dyDescent="0.25">
      <c r="B308" s="2"/>
      <c r="C308" s="2"/>
      <c r="D308" s="2"/>
      <c r="E308" s="2"/>
      <c r="F308" s="2"/>
      <c r="G308" s="2"/>
      <c r="H308" s="2"/>
      <c r="I308" s="2"/>
      <c r="J308" s="2"/>
      <c r="K308" s="2"/>
      <c r="L308" s="2"/>
      <c r="M308" s="2"/>
      <c r="N308" s="2"/>
      <c r="O308" s="2"/>
      <c r="P308" s="2"/>
    </row>
    <row r="309" spans="2:16" ht="15.75" customHeight="1" x14ac:dyDescent="0.25">
      <c r="B309" s="2"/>
      <c r="C309" s="2"/>
      <c r="D309" s="2"/>
      <c r="E309" s="2"/>
      <c r="F309" s="2"/>
      <c r="G309" s="2"/>
      <c r="H309" s="2"/>
      <c r="I309" s="2"/>
      <c r="J309" s="2"/>
      <c r="K309" s="2"/>
      <c r="L309" s="2"/>
      <c r="M309" s="2"/>
      <c r="N309" s="2"/>
      <c r="O309" s="2"/>
      <c r="P309" s="2"/>
    </row>
    <row r="310" spans="2:16" ht="15.75" customHeight="1" x14ac:dyDescent="0.25">
      <c r="B310" s="2"/>
      <c r="C310" s="2"/>
      <c r="D310" s="2"/>
      <c r="E310" s="2"/>
      <c r="F310" s="2"/>
      <c r="G310" s="2"/>
      <c r="H310" s="2"/>
      <c r="I310" s="2"/>
      <c r="J310" s="2"/>
      <c r="K310" s="2"/>
      <c r="L310" s="2"/>
      <c r="M310" s="2"/>
      <c r="N310" s="2"/>
      <c r="O310" s="2"/>
      <c r="P310" s="2"/>
    </row>
    <row r="311" spans="2:16" ht="15.75" customHeight="1" x14ac:dyDescent="0.25">
      <c r="B311" s="2"/>
      <c r="C311" s="2"/>
      <c r="D311" s="2"/>
      <c r="E311" s="2"/>
      <c r="F311" s="2"/>
      <c r="G311" s="2"/>
      <c r="H311" s="2"/>
      <c r="I311" s="2"/>
      <c r="J311" s="2"/>
      <c r="K311" s="2"/>
      <c r="L311" s="2"/>
      <c r="M311" s="2"/>
      <c r="N311" s="2"/>
      <c r="O311" s="2"/>
      <c r="P311" s="2"/>
    </row>
    <row r="312" spans="2:16" ht="15.75" customHeight="1" x14ac:dyDescent="0.25">
      <c r="B312" s="2"/>
      <c r="C312" s="2"/>
      <c r="D312" s="2"/>
      <c r="E312" s="2"/>
      <c r="F312" s="2"/>
      <c r="G312" s="2"/>
      <c r="H312" s="2"/>
      <c r="I312" s="2"/>
      <c r="J312" s="2"/>
      <c r="K312" s="2"/>
      <c r="L312" s="2"/>
      <c r="M312" s="2"/>
      <c r="N312" s="2"/>
      <c r="O312" s="2"/>
      <c r="P312" s="2"/>
    </row>
    <row r="313" spans="2:16" ht="15.75" customHeight="1" x14ac:dyDescent="0.25">
      <c r="B313" s="2"/>
      <c r="C313" s="2"/>
      <c r="D313" s="2"/>
      <c r="E313" s="2"/>
      <c r="F313" s="2"/>
      <c r="G313" s="2"/>
      <c r="H313" s="2"/>
      <c r="I313" s="2"/>
      <c r="J313" s="2"/>
      <c r="K313" s="2"/>
      <c r="L313" s="2"/>
      <c r="M313" s="2"/>
      <c r="N313" s="2"/>
      <c r="O313" s="2"/>
      <c r="P313" s="2"/>
    </row>
    <row r="314" spans="2:16" ht="15.75" customHeight="1" x14ac:dyDescent="0.25">
      <c r="B314" s="2"/>
      <c r="C314" s="2"/>
      <c r="D314" s="2"/>
      <c r="E314" s="2"/>
      <c r="F314" s="2"/>
      <c r="G314" s="2"/>
      <c r="H314" s="2"/>
      <c r="I314" s="2"/>
      <c r="J314" s="2"/>
      <c r="K314" s="2"/>
      <c r="L314" s="2"/>
      <c r="M314" s="2"/>
      <c r="N314" s="2"/>
      <c r="O314" s="2"/>
      <c r="P314" s="2"/>
    </row>
    <row r="315" spans="2:16" ht="15.75" customHeight="1" x14ac:dyDescent="0.25">
      <c r="B315" s="2"/>
      <c r="C315" s="2"/>
      <c r="D315" s="2"/>
      <c r="E315" s="2"/>
      <c r="F315" s="2"/>
      <c r="G315" s="2"/>
      <c r="H315" s="2"/>
      <c r="I315" s="2"/>
      <c r="J315" s="2"/>
      <c r="K315" s="2"/>
      <c r="L315" s="2"/>
      <c r="M315" s="2"/>
      <c r="N315" s="2"/>
      <c r="O315" s="2"/>
    </row>
    <row r="316" spans="2:16" ht="15.75" customHeight="1" x14ac:dyDescent="0.25">
      <c r="B316" s="2"/>
      <c r="C316" s="2"/>
      <c r="D316" s="2"/>
      <c r="E316" s="2"/>
      <c r="F316" s="2"/>
      <c r="G316" s="2"/>
      <c r="H316" s="2"/>
      <c r="I316" s="2"/>
      <c r="J316" s="2"/>
      <c r="K316" s="2"/>
      <c r="L316" s="2"/>
      <c r="M316" s="2"/>
      <c r="N316" s="2"/>
      <c r="O316" s="2"/>
    </row>
    <row r="317" spans="2:16" ht="15.75" customHeight="1" x14ac:dyDescent="0.25">
      <c r="B317" s="2"/>
      <c r="C317" s="2"/>
      <c r="D317" s="2"/>
      <c r="E317" s="2"/>
      <c r="F317" s="2"/>
      <c r="G317" s="2"/>
      <c r="H317" s="2"/>
      <c r="I317" s="2"/>
      <c r="J317" s="2"/>
      <c r="K317" s="2"/>
      <c r="L317" s="2"/>
      <c r="M317" s="2"/>
      <c r="N317" s="2"/>
      <c r="O317" s="2"/>
      <c r="P317" s="2"/>
    </row>
    <row r="318" spans="2:16" ht="15.75" customHeight="1" x14ac:dyDescent="0.25">
      <c r="B318" s="2"/>
      <c r="C318" s="2"/>
      <c r="D318" s="2"/>
      <c r="E318" s="2"/>
      <c r="F318" s="2"/>
      <c r="G318" s="2"/>
      <c r="H318" s="2"/>
      <c r="I318" s="2"/>
      <c r="J318" s="2"/>
      <c r="K318" s="2"/>
      <c r="L318" s="2"/>
      <c r="M318" s="2"/>
      <c r="N318" s="2"/>
      <c r="O318" s="2"/>
      <c r="P318" s="2"/>
    </row>
    <row r="319" spans="2:16" ht="15.75" customHeight="1" x14ac:dyDescent="0.25">
      <c r="B319" s="2"/>
      <c r="C319" s="2"/>
      <c r="D319" s="2"/>
      <c r="E319" s="2"/>
      <c r="F319" s="2"/>
      <c r="G319" s="2"/>
      <c r="H319" s="2"/>
      <c r="I319" s="2"/>
      <c r="J319" s="2"/>
      <c r="K319" s="2"/>
      <c r="L319" s="2"/>
      <c r="M319" s="2"/>
      <c r="N319" s="2"/>
      <c r="O319" s="2"/>
      <c r="P319" s="2"/>
    </row>
    <row r="320" spans="2:16" ht="15.75" customHeight="1" x14ac:dyDescent="0.25">
      <c r="B320" s="2"/>
      <c r="C320" s="2"/>
      <c r="D320" s="2"/>
      <c r="E320" s="2"/>
      <c r="F320" s="2"/>
      <c r="G320" s="2"/>
      <c r="H320" s="2"/>
      <c r="I320" s="2"/>
      <c r="J320" s="2"/>
      <c r="K320" s="2"/>
      <c r="L320" s="2"/>
      <c r="M320" s="2"/>
      <c r="N320" s="2"/>
      <c r="O320" s="2"/>
      <c r="P320" s="2"/>
    </row>
    <row r="321" spans="2:16" ht="15.75" customHeight="1" x14ac:dyDescent="0.25">
      <c r="B321" s="2"/>
      <c r="C321" s="2"/>
      <c r="D321" s="2"/>
      <c r="E321" s="2"/>
      <c r="F321" s="2"/>
      <c r="G321" s="2"/>
      <c r="H321" s="2"/>
      <c r="I321" s="2"/>
      <c r="J321" s="2"/>
      <c r="K321" s="2"/>
      <c r="L321" s="2"/>
      <c r="M321" s="2"/>
      <c r="N321" s="2"/>
      <c r="P321" s="2"/>
    </row>
    <row r="322" spans="2:16" ht="15.75" customHeight="1" x14ac:dyDescent="0.25">
      <c r="B322" s="2"/>
      <c r="C322" s="2"/>
      <c r="D322" s="2"/>
      <c r="E322" s="2"/>
      <c r="F322" s="2"/>
      <c r="G322" s="2"/>
      <c r="H322" s="2"/>
      <c r="I322" s="2"/>
      <c r="J322" s="2"/>
      <c r="K322" s="2"/>
      <c r="L322" s="2"/>
      <c r="M322" s="2"/>
      <c r="N322" s="2"/>
      <c r="O322" s="2"/>
      <c r="P322" s="2"/>
    </row>
    <row r="323" spans="2:16" ht="15.75" customHeight="1" x14ac:dyDescent="0.25">
      <c r="B323" s="2"/>
      <c r="C323" s="2"/>
      <c r="D323" s="2"/>
      <c r="E323" s="2"/>
      <c r="F323" s="2"/>
      <c r="G323" s="2"/>
      <c r="H323" s="2"/>
      <c r="I323" s="2"/>
      <c r="J323" s="2"/>
      <c r="K323" s="2"/>
      <c r="L323" s="2"/>
      <c r="M323" s="2"/>
      <c r="N323" s="2"/>
      <c r="O323" s="2"/>
      <c r="P323" s="2"/>
    </row>
    <row r="324" spans="2:16" ht="15.75" customHeight="1" x14ac:dyDescent="0.25">
      <c r="B324" s="2"/>
      <c r="C324" s="2"/>
      <c r="D324" s="2"/>
      <c r="E324" s="2"/>
      <c r="F324" s="2"/>
      <c r="G324" s="2"/>
      <c r="H324" s="2"/>
      <c r="I324" s="2"/>
      <c r="J324" s="2"/>
      <c r="K324" s="2"/>
      <c r="L324" s="2"/>
      <c r="M324" s="2"/>
      <c r="N324" s="2"/>
      <c r="O324" s="2"/>
      <c r="P324" s="2"/>
    </row>
    <row r="325" spans="2:16" ht="15.75" customHeight="1" x14ac:dyDescent="0.25">
      <c r="B325" s="2"/>
      <c r="C325" s="2"/>
      <c r="D325" s="2"/>
      <c r="E325" s="2"/>
      <c r="F325" s="2"/>
      <c r="G325" s="2"/>
      <c r="H325" s="2"/>
      <c r="I325" s="2"/>
      <c r="J325" s="2"/>
      <c r="K325" s="2"/>
      <c r="L325" s="2"/>
      <c r="M325" s="2"/>
      <c r="N325" s="2"/>
      <c r="P325" s="2"/>
    </row>
    <row r="326" spans="2:16" ht="15.75" customHeight="1" x14ac:dyDescent="0.25">
      <c r="B326" s="2"/>
      <c r="C326" s="2"/>
      <c r="D326" s="2"/>
      <c r="E326" s="2"/>
      <c r="F326" s="2"/>
      <c r="G326" s="2"/>
      <c r="H326" s="2"/>
      <c r="I326" s="2"/>
      <c r="J326" s="2"/>
      <c r="K326" s="2"/>
      <c r="L326" s="2"/>
      <c r="M326" s="2"/>
      <c r="N326" s="2"/>
      <c r="O326" s="2"/>
      <c r="P326" s="2"/>
    </row>
    <row r="327" spans="2:16" ht="15.75" customHeight="1" x14ac:dyDescent="0.25">
      <c r="B327" s="2"/>
      <c r="C327" s="2"/>
      <c r="D327" s="2"/>
      <c r="E327" s="2"/>
      <c r="F327" s="2"/>
      <c r="G327" s="2"/>
      <c r="H327" s="2"/>
      <c r="I327" s="2"/>
      <c r="J327" s="2"/>
      <c r="K327" s="2"/>
      <c r="L327" s="2"/>
      <c r="M327" s="2"/>
      <c r="N327" s="2"/>
      <c r="O327" s="2"/>
      <c r="P327" s="2"/>
    </row>
    <row r="328" spans="2:16" ht="15.75" customHeight="1" x14ac:dyDescent="0.25">
      <c r="B328" s="2"/>
      <c r="C328" s="2"/>
      <c r="D328" s="2"/>
      <c r="E328" s="2"/>
      <c r="F328" s="2"/>
      <c r="G328" s="2"/>
      <c r="H328" s="2"/>
      <c r="I328" s="2"/>
      <c r="J328" s="2"/>
      <c r="K328" s="2"/>
      <c r="L328" s="2"/>
      <c r="M328" s="2"/>
      <c r="N328" s="2"/>
      <c r="P328" s="2"/>
    </row>
    <row r="329" spans="2:16" ht="15.75" customHeight="1" x14ac:dyDescent="0.25">
      <c r="B329" s="2"/>
      <c r="C329" s="2"/>
      <c r="D329" s="2"/>
      <c r="E329" s="2"/>
      <c r="F329" s="2"/>
      <c r="G329" s="2"/>
      <c r="H329" s="2"/>
      <c r="I329" s="2"/>
      <c r="J329" s="2"/>
      <c r="K329" s="2"/>
      <c r="L329" s="2"/>
      <c r="M329" s="2"/>
      <c r="N329" s="2"/>
    </row>
    <row r="330" spans="2:16" ht="15.75" customHeight="1" x14ac:dyDescent="0.25">
      <c r="B330" s="2"/>
      <c r="C330" s="2"/>
      <c r="D330" s="2"/>
      <c r="E330" s="2"/>
      <c r="F330" s="2"/>
      <c r="G330" s="2"/>
      <c r="H330" s="2"/>
      <c r="I330" s="2"/>
      <c r="J330" s="2"/>
      <c r="K330" s="2"/>
      <c r="L330" s="2"/>
      <c r="M330" s="2"/>
      <c r="N330" s="2"/>
      <c r="O330" s="2"/>
      <c r="P330" s="2"/>
    </row>
    <row r="331" spans="2:16" ht="15.75" customHeight="1" x14ac:dyDescent="0.25">
      <c r="B331" s="2"/>
      <c r="C331" s="2"/>
      <c r="D331" s="2"/>
      <c r="E331" s="2"/>
      <c r="F331" s="2"/>
      <c r="G331" s="2"/>
      <c r="H331" s="2"/>
      <c r="I331" s="2"/>
      <c r="J331" s="2"/>
      <c r="K331" s="2"/>
      <c r="L331" s="2"/>
      <c r="M331" s="2"/>
      <c r="N331" s="2"/>
      <c r="O331" s="2"/>
      <c r="P331" s="2"/>
    </row>
    <row r="332" spans="2:16" ht="15.75" customHeight="1" x14ac:dyDescent="0.25">
      <c r="B332" s="2"/>
      <c r="C332" s="2"/>
      <c r="D332" s="2"/>
      <c r="E332" s="2"/>
      <c r="F332" s="2"/>
      <c r="G332" s="2"/>
      <c r="H332" s="2"/>
      <c r="I332" s="2"/>
      <c r="J332" s="2"/>
      <c r="K332" s="2"/>
      <c r="L332" s="2"/>
      <c r="M332" s="2"/>
      <c r="N332" s="2"/>
      <c r="O332" s="2"/>
      <c r="P332" s="2"/>
    </row>
    <row r="333" spans="2:16" ht="15.75" customHeight="1" x14ac:dyDescent="0.25">
      <c r="B333" s="2"/>
      <c r="C333" s="2"/>
      <c r="D333" s="2"/>
      <c r="E333" s="2"/>
      <c r="F333" s="2"/>
      <c r="G333" s="2"/>
      <c r="H333" s="2"/>
      <c r="I333" s="2"/>
      <c r="J333" s="2"/>
      <c r="K333" s="2"/>
      <c r="L333" s="2"/>
      <c r="M333" s="2"/>
      <c r="N333" s="2"/>
      <c r="O333" s="2"/>
    </row>
    <row r="334" spans="2:16" ht="15.75" customHeight="1" x14ac:dyDescent="0.25">
      <c r="B334" s="2"/>
      <c r="C334" s="2"/>
      <c r="D334" s="2"/>
      <c r="E334" s="2"/>
      <c r="F334" s="2"/>
      <c r="G334" s="2"/>
      <c r="H334" s="2"/>
      <c r="I334" s="2"/>
      <c r="J334" s="2"/>
      <c r="K334" s="2"/>
      <c r="L334" s="2"/>
      <c r="M334" s="2"/>
      <c r="N334" s="2"/>
      <c r="O334" s="2"/>
    </row>
    <row r="335" spans="2:16" ht="15.75" customHeight="1" x14ac:dyDescent="0.25">
      <c r="B335" s="2"/>
      <c r="C335" s="2"/>
      <c r="D335" s="2"/>
      <c r="E335" s="2"/>
      <c r="F335" s="2"/>
      <c r="G335" s="2"/>
      <c r="H335" s="2"/>
      <c r="I335" s="2"/>
      <c r="J335" s="2"/>
      <c r="K335" s="2"/>
      <c r="L335" s="2"/>
      <c r="M335" s="2"/>
      <c r="N335" s="2"/>
      <c r="O335" s="2"/>
      <c r="P335" s="2"/>
    </row>
    <row r="336" spans="2:16" ht="15.75" customHeight="1" x14ac:dyDescent="0.25">
      <c r="B336" s="2"/>
      <c r="C336" s="2"/>
      <c r="D336" s="2"/>
      <c r="E336" s="2"/>
      <c r="F336" s="2"/>
      <c r="G336" s="2"/>
      <c r="H336" s="2"/>
      <c r="I336" s="2"/>
      <c r="J336" s="2"/>
      <c r="K336" s="2"/>
      <c r="L336" s="2"/>
      <c r="M336" s="2"/>
      <c r="N336" s="2"/>
      <c r="O336" s="2"/>
    </row>
    <row r="337" spans="2:16" ht="15.75" customHeight="1" x14ac:dyDescent="0.25">
      <c r="B337" s="2"/>
      <c r="C337" s="2"/>
      <c r="D337" s="2"/>
      <c r="E337" s="2"/>
      <c r="F337" s="2"/>
      <c r="G337" s="2"/>
      <c r="H337" s="2"/>
      <c r="I337" s="2"/>
      <c r="J337" s="2"/>
      <c r="K337" s="2"/>
      <c r="L337" s="2"/>
      <c r="M337" s="2"/>
      <c r="N337" s="2"/>
      <c r="O337" s="2"/>
      <c r="P337" s="2"/>
    </row>
    <row r="338" spans="2:16" ht="15.75" customHeight="1" x14ac:dyDescent="0.25">
      <c r="B338" s="2"/>
      <c r="C338" s="2"/>
      <c r="D338" s="2"/>
      <c r="E338" s="2"/>
      <c r="F338" s="2"/>
      <c r="G338" s="2"/>
      <c r="H338" s="2"/>
      <c r="I338" s="2"/>
      <c r="J338" s="2"/>
      <c r="K338" s="2"/>
      <c r="L338" s="2"/>
      <c r="M338" s="2"/>
      <c r="N338" s="2"/>
      <c r="O338" s="2"/>
      <c r="P338" s="2"/>
    </row>
    <row r="339" spans="2:16" ht="15.75" customHeight="1" x14ac:dyDescent="0.25">
      <c r="B339" s="2"/>
      <c r="C339" s="2"/>
      <c r="D339" s="2"/>
      <c r="E339" s="2"/>
      <c r="F339" s="2"/>
      <c r="G339" s="2"/>
      <c r="H339" s="2"/>
      <c r="I339" s="2"/>
      <c r="J339" s="2"/>
      <c r="K339" s="2"/>
      <c r="L339" s="2"/>
      <c r="M339" s="2"/>
      <c r="N339" s="2"/>
      <c r="O339" s="2"/>
      <c r="P339" s="2"/>
    </row>
    <row r="340" spans="2:16" ht="15.75" customHeight="1" x14ac:dyDescent="0.25">
      <c r="B340" s="2"/>
      <c r="C340" s="2"/>
      <c r="D340" s="2"/>
      <c r="E340" s="2"/>
      <c r="F340" s="2"/>
      <c r="G340" s="2"/>
      <c r="H340" s="2"/>
      <c r="I340" s="2"/>
      <c r="J340" s="2"/>
      <c r="K340" s="2"/>
      <c r="L340" s="2"/>
      <c r="M340" s="2"/>
      <c r="N340" s="2"/>
      <c r="O340" s="2"/>
      <c r="P340" s="2"/>
    </row>
    <row r="341" spans="2:16" ht="15.75" customHeight="1" x14ac:dyDescent="0.25">
      <c r="B341" s="2"/>
      <c r="C341" s="2"/>
      <c r="D341" s="2"/>
      <c r="E341" s="2"/>
      <c r="F341" s="2"/>
      <c r="G341" s="2"/>
      <c r="H341" s="2"/>
      <c r="I341" s="2"/>
      <c r="J341" s="2"/>
      <c r="K341" s="2"/>
      <c r="L341" s="2"/>
      <c r="M341" s="2"/>
      <c r="N341" s="2"/>
      <c r="O341" s="2"/>
    </row>
    <row r="342" spans="2:16" ht="15.75" customHeight="1" x14ac:dyDescent="0.25">
      <c r="B342" s="2"/>
      <c r="C342" s="2"/>
      <c r="D342" s="2"/>
      <c r="E342" s="2"/>
      <c r="F342" s="2"/>
      <c r="G342" s="2"/>
      <c r="H342" s="2"/>
      <c r="I342" s="2"/>
      <c r="J342" s="2"/>
      <c r="K342" s="2"/>
      <c r="L342" s="2"/>
      <c r="M342" s="2"/>
      <c r="N342" s="2"/>
      <c r="O342" s="2"/>
    </row>
    <row r="343" spans="2:16" ht="15.75" customHeight="1" x14ac:dyDescent="0.25"/>
    <row r="344" spans="2:16" ht="15.75" customHeight="1" x14ac:dyDescent="0.25"/>
    <row r="345" spans="2:16" ht="15.75" customHeight="1" x14ac:dyDescent="0.25"/>
    <row r="346" spans="2:16" ht="15.75" customHeight="1" x14ac:dyDescent="0.25"/>
    <row r="347" spans="2:16" ht="15.75" customHeight="1" x14ac:dyDescent="0.25"/>
    <row r="348" spans="2:16" ht="15.75" customHeight="1" x14ac:dyDescent="0.25"/>
    <row r="349" spans="2:16" ht="15.75" customHeight="1" x14ac:dyDescent="0.25"/>
    <row r="350" spans="2:16" ht="15.75" customHeight="1" x14ac:dyDescent="0.25"/>
    <row r="351" spans="2:16" ht="15.75" customHeight="1" x14ac:dyDescent="0.25"/>
    <row r="352" spans="2:16"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row r="1001" ht="15.75" customHeight="1" x14ac:dyDescent="0.25"/>
    <row r="1002" ht="15.75" customHeight="1" x14ac:dyDescent="0.25"/>
  </sheetData>
  <sortState xmlns:xlrd2="http://schemas.microsoft.com/office/spreadsheetml/2017/richdata2" ref="B4:P1002">
    <sortCondition ref="B3:B1002"/>
  </sortState>
  <pageMargins left="0.75" right="0.75" top="1" bottom="1" header="0" footer="0"/>
  <pageSetup orientation="landscape"/>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ECC947-258A-4977-ACCB-AA453EA52709}">
  <dimension ref="B1:R1002"/>
  <sheetViews>
    <sheetView showGridLines="0" zoomScale="80" zoomScaleNormal="80" workbookViewId="0">
      <selection activeCell="H29" sqref="H29"/>
    </sheetView>
  </sheetViews>
  <sheetFormatPr defaultColWidth="9.7109375" defaultRowHeight="15" customHeight="1" x14ac:dyDescent="0.25"/>
  <cols>
    <col min="1" max="1" width="15.85546875" style="1" customWidth="1"/>
    <col min="2" max="2" width="9.7109375" style="1"/>
    <col min="3" max="3" width="20" style="1" customWidth="1"/>
    <col min="4" max="6" width="16.28515625" style="1" customWidth="1"/>
    <col min="7" max="7" width="15.28515625" style="1" customWidth="1"/>
    <col min="8" max="8" width="43" style="1" customWidth="1"/>
    <col min="9" max="10" width="9.7109375" style="1"/>
    <col min="11" max="11" width="15.140625" style="1" customWidth="1"/>
    <col min="12" max="12" width="14.7109375" style="1" customWidth="1"/>
    <col min="13" max="13" width="15.7109375" style="1" customWidth="1"/>
    <col min="14" max="14" width="13.140625" style="1" customWidth="1"/>
    <col min="15" max="15" width="34.28515625" style="1" customWidth="1"/>
    <col min="16" max="16" width="19" style="1" customWidth="1"/>
    <col min="17" max="17" width="16.85546875" style="1" bestFit="1" customWidth="1"/>
    <col min="18" max="18" width="20.42578125" style="12" customWidth="1"/>
    <col min="19" max="16384" width="9.7109375" style="1"/>
  </cols>
  <sheetData>
    <row r="1" spans="2:18" ht="29.45" customHeight="1" thickBot="1" x14ac:dyDescent="0.3">
      <c r="B1" s="8" t="s">
        <v>614</v>
      </c>
      <c r="C1" s="7"/>
    </row>
    <row r="2" spans="2:18" ht="15" customHeight="1" thickTop="1" x14ac:dyDescent="0.25"/>
    <row r="3" spans="2:18" x14ac:dyDescent="0.25">
      <c r="B3" s="3" t="s">
        <v>0</v>
      </c>
      <c r="C3" s="3" t="s">
        <v>1</v>
      </c>
      <c r="D3" s="3" t="s">
        <v>2</v>
      </c>
      <c r="E3" s="3" t="s">
        <v>620</v>
      </c>
      <c r="F3" s="3" t="s">
        <v>621</v>
      </c>
      <c r="G3" s="3" t="s">
        <v>3</v>
      </c>
      <c r="H3" s="3" t="s">
        <v>4</v>
      </c>
      <c r="I3" s="3" t="s">
        <v>5</v>
      </c>
      <c r="J3" s="3" t="s">
        <v>6</v>
      </c>
      <c r="K3" s="3" t="s">
        <v>7</v>
      </c>
      <c r="L3" s="3" t="s">
        <v>8</v>
      </c>
      <c r="M3" s="3" t="s">
        <v>9</v>
      </c>
      <c r="N3" s="3" t="s">
        <v>10</v>
      </c>
      <c r="O3" s="3" t="s">
        <v>11</v>
      </c>
      <c r="P3" s="3" t="s">
        <v>12</v>
      </c>
      <c r="Q3" s="3" t="s">
        <v>623</v>
      </c>
      <c r="R3" s="13" t="s">
        <v>622</v>
      </c>
    </row>
    <row r="4" spans="2:18" x14ac:dyDescent="0.25">
      <c r="B4" s="2" t="s">
        <v>13</v>
      </c>
      <c r="C4" s="2" t="s">
        <v>14</v>
      </c>
      <c r="D4" s="2" t="s">
        <v>15</v>
      </c>
      <c r="E4" s="2" t="str">
        <f>PROPER(TEXT(Table15[[#This Row],[Date]], "MMMM"))</f>
        <v>December</v>
      </c>
      <c r="F4" s="2" t="str">
        <f>PROPER(TEXT(Table15[[#This Row],[Date]], "YYYY"))</f>
        <v>2024</v>
      </c>
      <c r="G4" s="2" t="s">
        <v>16</v>
      </c>
      <c r="H4" s="2" t="s">
        <v>585</v>
      </c>
      <c r="I4" s="15">
        <v>1461</v>
      </c>
      <c r="J4" s="15">
        <v>184</v>
      </c>
      <c r="K4" s="15">
        <v>344</v>
      </c>
      <c r="L4" s="15">
        <v>21915</v>
      </c>
      <c r="M4" s="15">
        <v>21675</v>
      </c>
      <c r="N4" s="15">
        <v>15</v>
      </c>
      <c r="O4" s="2" t="s">
        <v>53</v>
      </c>
      <c r="P4" s="2" t="s">
        <v>18</v>
      </c>
      <c r="Q4" s="11">
        <f t="shared" ref="Q4:Q67" si="0">SUM(I4,J4,K4)</f>
        <v>1989</v>
      </c>
      <c r="R4" s="14">
        <f>Table15[[#This Row],[Total_Engagement]]/Table15[[#This Row],[Impressions]]</f>
        <v>9.0759753593429152E-2</v>
      </c>
    </row>
    <row r="5" spans="2:18" x14ac:dyDescent="0.25">
      <c r="B5" s="2" t="s">
        <v>13</v>
      </c>
      <c r="C5" s="2" t="s">
        <v>14</v>
      </c>
      <c r="D5" s="2" t="s">
        <v>15</v>
      </c>
      <c r="E5" s="2" t="str">
        <f>PROPER(TEXT(Table15[[#This Row],[Date]], "MMMM"))</f>
        <v>December</v>
      </c>
      <c r="F5" s="2" t="str">
        <f>PROPER(TEXT(Table15[[#This Row],[Date]], "YYYY"))</f>
        <v>2024</v>
      </c>
      <c r="G5" s="2" t="s">
        <v>16</v>
      </c>
      <c r="H5" s="2" t="s">
        <v>585</v>
      </c>
      <c r="I5" s="15">
        <v>1461</v>
      </c>
      <c r="J5" s="15">
        <v>184</v>
      </c>
      <c r="K5" s="15">
        <v>344</v>
      </c>
      <c r="L5" s="15">
        <v>21915</v>
      </c>
      <c r="M5" s="15">
        <v>21675</v>
      </c>
      <c r="N5" s="15">
        <v>15</v>
      </c>
      <c r="O5" s="1" t="s">
        <v>582</v>
      </c>
      <c r="P5" s="2" t="s">
        <v>18</v>
      </c>
      <c r="Q5" s="11">
        <f t="shared" si="0"/>
        <v>1989</v>
      </c>
      <c r="R5" s="14">
        <f>Table15[[#This Row],[Total_Engagement]]/Table15[[#This Row],[Impressions]]</f>
        <v>9.0759753593429152E-2</v>
      </c>
    </row>
    <row r="6" spans="2:18" x14ac:dyDescent="0.25">
      <c r="B6" s="2" t="s">
        <v>19</v>
      </c>
      <c r="C6" s="2" t="s">
        <v>14</v>
      </c>
      <c r="D6" s="2" t="s">
        <v>20</v>
      </c>
      <c r="E6" s="2" t="str">
        <f>PROPER(TEXT(Table15[[#This Row],[Date]], "MMMM"))</f>
        <v>April</v>
      </c>
      <c r="F6" s="2" t="str">
        <f>PROPER(TEXT(Table15[[#This Row],[Date]], "YYYY"))</f>
        <v>2025</v>
      </c>
      <c r="G6" s="2" t="s">
        <v>21</v>
      </c>
      <c r="H6" s="2" t="s">
        <v>586</v>
      </c>
      <c r="I6" s="15">
        <v>4054</v>
      </c>
      <c r="J6" s="15">
        <v>389</v>
      </c>
      <c r="K6" s="15">
        <v>493</v>
      </c>
      <c r="L6" s="15">
        <v>64864</v>
      </c>
      <c r="M6" s="15">
        <v>64383</v>
      </c>
      <c r="N6" s="15">
        <v>117</v>
      </c>
      <c r="O6" s="2" t="s">
        <v>27</v>
      </c>
      <c r="P6" s="2" t="s">
        <v>23</v>
      </c>
      <c r="Q6" s="11">
        <f t="shared" si="0"/>
        <v>4936</v>
      </c>
      <c r="R6" s="14">
        <f>Table15[[#This Row],[Total_Engagement]]/Table15[[#This Row],[Impressions]]</f>
        <v>7.6097681302417369E-2</v>
      </c>
    </row>
    <row r="7" spans="2:18" x14ac:dyDescent="0.25">
      <c r="B7" s="2" t="s">
        <v>19</v>
      </c>
      <c r="C7" s="2" t="s">
        <v>14</v>
      </c>
      <c r="D7" s="2" t="s">
        <v>20</v>
      </c>
      <c r="E7" s="2" t="str">
        <f>PROPER(TEXT(Table15[[#This Row],[Date]], "MMMM"))</f>
        <v>April</v>
      </c>
      <c r="F7" s="2" t="str">
        <f>PROPER(TEXT(Table15[[#This Row],[Date]], "YYYY"))</f>
        <v>2025</v>
      </c>
      <c r="G7" s="2" t="s">
        <v>21</v>
      </c>
      <c r="H7" s="2" t="s">
        <v>586</v>
      </c>
      <c r="I7" s="15">
        <v>4054</v>
      </c>
      <c r="J7" s="15">
        <v>389</v>
      </c>
      <c r="K7" s="15">
        <v>493</v>
      </c>
      <c r="L7" s="15">
        <v>64864</v>
      </c>
      <c r="M7" s="15">
        <v>64383</v>
      </c>
      <c r="N7" s="15">
        <v>117</v>
      </c>
      <c r="O7" s="1" t="s">
        <v>583</v>
      </c>
      <c r="P7" s="2" t="s">
        <v>23</v>
      </c>
      <c r="Q7" s="11">
        <f t="shared" si="0"/>
        <v>4936</v>
      </c>
      <c r="R7" s="14">
        <f>Table15[[#This Row],[Total_Engagement]]/Table15[[#This Row],[Impressions]]</f>
        <v>7.6097681302417369E-2</v>
      </c>
    </row>
    <row r="8" spans="2:18" x14ac:dyDescent="0.25">
      <c r="B8" s="2" t="s">
        <v>24</v>
      </c>
      <c r="C8" s="2" t="s">
        <v>25</v>
      </c>
      <c r="D8" s="2" t="s">
        <v>26</v>
      </c>
      <c r="E8" s="2" t="str">
        <f>PROPER(TEXT(Table15[[#This Row],[Date]], "MMMM"))</f>
        <v>May</v>
      </c>
      <c r="F8" s="2" t="str">
        <f>PROPER(TEXT(Table15[[#This Row],[Date]], "YYYY"))</f>
        <v>2025</v>
      </c>
      <c r="G8" s="2" t="s">
        <v>16</v>
      </c>
      <c r="H8" s="2" t="s">
        <v>587</v>
      </c>
      <c r="I8" s="15">
        <v>2795</v>
      </c>
      <c r="J8" s="15">
        <v>105</v>
      </c>
      <c r="K8" s="15">
        <v>49</v>
      </c>
      <c r="L8" s="15">
        <v>53105</v>
      </c>
      <c r="M8" s="15">
        <v>52307</v>
      </c>
      <c r="N8" s="15">
        <v>204</v>
      </c>
      <c r="O8" s="2" t="s">
        <v>27</v>
      </c>
      <c r="P8" s="2" t="s">
        <v>28</v>
      </c>
      <c r="Q8" s="11">
        <f t="shared" si="0"/>
        <v>2949</v>
      </c>
      <c r="R8" s="14">
        <f>Table15[[#This Row],[Total_Engagement]]/Table15[[#This Row],[Impressions]]</f>
        <v>5.5531494209584788E-2</v>
      </c>
    </row>
    <row r="9" spans="2:18" x14ac:dyDescent="0.25">
      <c r="B9" s="2" t="s">
        <v>29</v>
      </c>
      <c r="C9" s="2" t="s">
        <v>30</v>
      </c>
      <c r="D9" s="2" t="s">
        <v>31</v>
      </c>
      <c r="E9" s="2" t="str">
        <f>PROPER(TEXT(Table15[[#This Row],[Date]], "MMMM"))</f>
        <v>August</v>
      </c>
      <c r="F9" s="2" t="str">
        <f>PROPER(TEXT(Table15[[#This Row],[Date]], "YYYY"))</f>
        <v>2024</v>
      </c>
      <c r="G9" s="2" t="s">
        <v>32</v>
      </c>
      <c r="H9" s="2" t="s">
        <v>588</v>
      </c>
      <c r="I9" s="15">
        <v>2404</v>
      </c>
      <c r="J9" s="15">
        <v>363</v>
      </c>
      <c r="K9" s="15">
        <v>138</v>
      </c>
      <c r="L9" s="15">
        <v>19232</v>
      </c>
      <c r="M9" s="15">
        <v>18636</v>
      </c>
      <c r="N9" s="15">
        <v>128</v>
      </c>
      <c r="O9" s="2" t="s">
        <v>33</v>
      </c>
      <c r="P9" s="2" t="s">
        <v>34</v>
      </c>
      <c r="Q9" s="11">
        <f t="shared" si="0"/>
        <v>2905</v>
      </c>
      <c r="R9" s="14">
        <f>Table15[[#This Row],[Total_Engagement]]/Table15[[#This Row],[Impressions]]</f>
        <v>0.15105033277870217</v>
      </c>
    </row>
    <row r="10" spans="2:18" x14ac:dyDescent="0.25">
      <c r="B10" s="2" t="s">
        <v>35</v>
      </c>
      <c r="C10" s="2" t="s">
        <v>25</v>
      </c>
      <c r="D10" s="2" t="s">
        <v>36</v>
      </c>
      <c r="E10" s="2" t="str">
        <f>PROPER(TEXT(Table15[[#This Row],[Date]], "MMMM"))</f>
        <v>June</v>
      </c>
      <c r="F10" s="2" t="str">
        <f>PROPER(TEXT(Table15[[#This Row],[Date]], "YYYY"))</f>
        <v>2024</v>
      </c>
      <c r="G10" s="2" t="s">
        <v>16</v>
      </c>
      <c r="H10" s="2" t="s">
        <v>587</v>
      </c>
      <c r="I10" s="15">
        <v>3557</v>
      </c>
      <c r="J10" s="15">
        <v>687</v>
      </c>
      <c r="K10" s="15">
        <v>424</v>
      </c>
      <c r="L10" s="15">
        <v>71140</v>
      </c>
      <c r="M10" s="15">
        <v>70701</v>
      </c>
      <c r="N10" s="15">
        <v>224</v>
      </c>
      <c r="O10" s="2" t="s">
        <v>33</v>
      </c>
      <c r="P10" s="2" t="s">
        <v>18</v>
      </c>
      <c r="Q10" s="11">
        <f t="shared" si="0"/>
        <v>4668</v>
      </c>
      <c r="R10" s="14">
        <f>Table15[[#This Row],[Total_Engagement]]/Table15[[#This Row],[Impressions]]</f>
        <v>6.5617093055946027E-2</v>
      </c>
    </row>
    <row r="11" spans="2:18" x14ac:dyDescent="0.25">
      <c r="B11" s="2" t="s">
        <v>35</v>
      </c>
      <c r="C11" s="2" t="s">
        <v>25</v>
      </c>
      <c r="D11" s="2" t="s">
        <v>36</v>
      </c>
      <c r="E11" s="2" t="str">
        <f>PROPER(TEXT(Table15[[#This Row],[Date]], "MMMM"))</f>
        <v>June</v>
      </c>
      <c r="F11" s="2" t="str">
        <f>PROPER(TEXT(Table15[[#This Row],[Date]], "YYYY"))</f>
        <v>2024</v>
      </c>
      <c r="G11" s="2" t="s">
        <v>16</v>
      </c>
      <c r="H11" s="2" t="s">
        <v>587</v>
      </c>
      <c r="I11" s="15">
        <v>3557</v>
      </c>
      <c r="J11" s="15">
        <v>687</v>
      </c>
      <c r="K11" s="15">
        <v>424</v>
      </c>
      <c r="L11" s="15">
        <v>71140</v>
      </c>
      <c r="M11" s="15">
        <v>70701</v>
      </c>
      <c r="N11" s="15">
        <v>224</v>
      </c>
      <c r="O11" s="1" t="s">
        <v>27</v>
      </c>
      <c r="P11" s="2" t="s">
        <v>18</v>
      </c>
      <c r="Q11" s="11">
        <f t="shared" si="0"/>
        <v>4668</v>
      </c>
      <c r="R11" s="14">
        <f>Table15[[#This Row],[Total_Engagement]]/Table15[[#This Row],[Impressions]]</f>
        <v>6.5617093055946027E-2</v>
      </c>
    </row>
    <row r="12" spans="2:18" x14ac:dyDescent="0.25">
      <c r="B12" s="2" t="s">
        <v>38</v>
      </c>
      <c r="C12" s="2" t="s">
        <v>39</v>
      </c>
      <c r="D12" s="2" t="s">
        <v>40</v>
      </c>
      <c r="E12" s="2" t="str">
        <f>PROPER(TEXT(Table15[[#This Row],[Date]], "MMMM"))</f>
        <v>October</v>
      </c>
      <c r="F12" s="2" t="str">
        <f>PROPER(TEXT(Table15[[#This Row],[Date]], "YYYY"))</f>
        <v>2024</v>
      </c>
      <c r="G12" s="2" t="s">
        <v>41</v>
      </c>
      <c r="H12" s="2" t="s">
        <v>589</v>
      </c>
      <c r="I12" s="15">
        <v>2945</v>
      </c>
      <c r="J12" s="15">
        <v>930</v>
      </c>
      <c r="K12" s="15">
        <v>355</v>
      </c>
      <c r="L12" s="15">
        <v>23560</v>
      </c>
      <c r="M12" s="15">
        <v>23275</v>
      </c>
      <c r="N12" s="15">
        <v>256</v>
      </c>
      <c r="O12" s="2" t="s">
        <v>27</v>
      </c>
      <c r="P12" s="2" t="s">
        <v>23</v>
      </c>
      <c r="Q12" s="11">
        <f t="shared" si="0"/>
        <v>4230</v>
      </c>
      <c r="R12" s="14">
        <f>Table15[[#This Row],[Total_Engagement]]/Table15[[#This Row],[Impressions]]</f>
        <v>0.17954159592529711</v>
      </c>
    </row>
    <row r="13" spans="2:18" x14ac:dyDescent="0.25">
      <c r="B13" s="2" t="s">
        <v>42</v>
      </c>
      <c r="C13" s="2" t="s">
        <v>14</v>
      </c>
      <c r="D13" s="2" t="s">
        <v>43</v>
      </c>
      <c r="E13" s="2" t="str">
        <f>PROPER(TEXT(Table15[[#This Row],[Date]], "MMMM"))</f>
        <v>June</v>
      </c>
      <c r="F13" s="2" t="str">
        <f>PROPER(TEXT(Table15[[#This Row],[Date]], "YYYY"))</f>
        <v>2024</v>
      </c>
      <c r="G13" s="2" t="s">
        <v>41</v>
      </c>
      <c r="H13" s="2" t="s">
        <v>590</v>
      </c>
      <c r="I13" s="15">
        <v>3860</v>
      </c>
      <c r="J13" s="15">
        <v>201</v>
      </c>
      <c r="K13" s="15">
        <v>279</v>
      </c>
      <c r="L13" s="15">
        <v>61760</v>
      </c>
      <c r="M13" s="15">
        <v>61660</v>
      </c>
      <c r="N13" s="15">
        <v>235</v>
      </c>
      <c r="O13" s="2" t="s">
        <v>27</v>
      </c>
      <c r="P13" s="2" t="s">
        <v>23</v>
      </c>
      <c r="Q13" s="11">
        <f t="shared" si="0"/>
        <v>4340</v>
      </c>
      <c r="R13" s="14">
        <f>Table15[[#This Row],[Total_Engagement]]/Table15[[#This Row],[Impressions]]</f>
        <v>7.0272020725388601E-2</v>
      </c>
    </row>
    <row r="14" spans="2:18" x14ac:dyDescent="0.25">
      <c r="B14" s="2" t="s">
        <v>44</v>
      </c>
      <c r="C14" s="2" t="s">
        <v>25</v>
      </c>
      <c r="D14" s="2" t="s">
        <v>45</v>
      </c>
      <c r="E14" s="2" t="str">
        <f>PROPER(TEXT(Table15[[#This Row],[Date]], "MMMM"))</f>
        <v>July</v>
      </c>
      <c r="F14" s="2" t="str">
        <f>PROPER(TEXT(Table15[[#This Row],[Date]], "YYYY"))</f>
        <v>2024</v>
      </c>
      <c r="G14" s="2" t="s">
        <v>46</v>
      </c>
      <c r="H14" s="2" t="s">
        <v>591</v>
      </c>
      <c r="I14" s="15">
        <v>3929</v>
      </c>
      <c r="J14" s="15">
        <v>262</v>
      </c>
      <c r="K14" s="15">
        <v>278</v>
      </c>
      <c r="L14" s="15">
        <v>43219</v>
      </c>
      <c r="M14" s="15">
        <v>42841</v>
      </c>
      <c r="N14" s="15">
        <v>39</v>
      </c>
      <c r="O14" s="2" t="s">
        <v>33</v>
      </c>
      <c r="P14" s="2" t="s">
        <v>34</v>
      </c>
      <c r="Q14" s="11">
        <f t="shared" si="0"/>
        <v>4469</v>
      </c>
      <c r="R14" s="14">
        <f>Table15[[#This Row],[Total_Engagement]]/Table15[[#This Row],[Impressions]]</f>
        <v>0.10340359564080613</v>
      </c>
    </row>
    <row r="15" spans="2:18" x14ac:dyDescent="0.25">
      <c r="B15" s="2" t="s">
        <v>47</v>
      </c>
      <c r="C15" s="2" t="s">
        <v>39</v>
      </c>
      <c r="D15" s="2" t="s">
        <v>48</v>
      </c>
      <c r="E15" s="2" t="str">
        <f>PROPER(TEXT(Table15[[#This Row],[Date]], "MMMM"))</f>
        <v>August</v>
      </c>
      <c r="F15" s="2" t="str">
        <f>PROPER(TEXT(Table15[[#This Row],[Date]], "YYYY"))</f>
        <v>2024</v>
      </c>
      <c r="G15" s="2" t="s">
        <v>21</v>
      </c>
      <c r="H15" s="2" t="s">
        <v>592</v>
      </c>
      <c r="I15" s="15">
        <v>3784</v>
      </c>
      <c r="J15" s="15">
        <v>808</v>
      </c>
      <c r="K15" s="15">
        <v>404</v>
      </c>
      <c r="L15" s="15">
        <v>56760</v>
      </c>
      <c r="M15" s="15">
        <v>56343</v>
      </c>
      <c r="N15" s="15">
        <v>131</v>
      </c>
      <c r="O15" s="2" t="s">
        <v>27</v>
      </c>
      <c r="P15" s="2" t="s">
        <v>23</v>
      </c>
      <c r="Q15" s="11">
        <f t="shared" si="0"/>
        <v>4996</v>
      </c>
      <c r="R15" s="14">
        <f>Table15[[#This Row],[Total_Engagement]]/Table15[[#This Row],[Impressions]]</f>
        <v>8.8019732205778717E-2</v>
      </c>
    </row>
    <row r="16" spans="2:18" x14ac:dyDescent="0.25">
      <c r="B16" s="2" t="s">
        <v>49</v>
      </c>
      <c r="C16" s="2" t="s">
        <v>39</v>
      </c>
      <c r="D16" s="2" t="s">
        <v>50</v>
      </c>
      <c r="E16" s="2" t="str">
        <f>PROPER(TEXT(Table15[[#This Row],[Date]], "MMMM"))</f>
        <v>March</v>
      </c>
      <c r="F16" s="2" t="str">
        <f>PROPER(TEXT(Table15[[#This Row],[Date]], "YYYY"))</f>
        <v>2025</v>
      </c>
      <c r="G16" s="2" t="s">
        <v>46</v>
      </c>
      <c r="H16" s="2" t="s">
        <v>593</v>
      </c>
      <c r="I16" s="15">
        <v>4241</v>
      </c>
      <c r="J16" s="15">
        <v>902</v>
      </c>
      <c r="K16" s="15">
        <v>47</v>
      </c>
      <c r="L16" s="15">
        <v>72097</v>
      </c>
      <c r="M16" s="15">
        <v>71598</v>
      </c>
      <c r="N16" s="15">
        <v>167</v>
      </c>
      <c r="O16" s="2" t="s">
        <v>27</v>
      </c>
      <c r="P16" s="2" t="s">
        <v>23</v>
      </c>
      <c r="Q16" s="11">
        <f t="shared" si="0"/>
        <v>5190</v>
      </c>
      <c r="R16" s="14">
        <f>Table15[[#This Row],[Total_Engagement]]/Table15[[#This Row],[Impressions]]</f>
        <v>7.198635172059864E-2</v>
      </c>
    </row>
    <row r="17" spans="2:18" x14ac:dyDescent="0.25">
      <c r="B17" s="2" t="s">
        <v>51</v>
      </c>
      <c r="C17" s="2" t="s">
        <v>30</v>
      </c>
      <c r="D17" s="2" t="s">
        <v>52</v>
      </c>
      <c r="E17" s="2" t="str">
        <f>PROPER(TEXT(Table15[[#This Row],[Date]], "MMMM"))</f>
        <v>February</v>
      </c>
      <c r="F17" s="2" t="str">
        <f>PROPER(TEXT(Table15[[#This Row],[Date]], "YYYY"))</f>
        <v>2025</v>
      </c>
      <c r="G17" s="2" t="s">
        <v>32</v>
      </c>
      <c r="H17" s="2" t="s">
        <v>588</v>
      </c>
      <c r="I17" s="15">
        <v>1792</v>
      </c>
      <c r="J17" s="15">
        <v>614</v>
      </c>
      <c r="K17" s="15">
        <v>497</v>
      </c>
      <c r="L17" s="15">
        <v>25088</v>
      </c>
      <c r="M17" s="15">
        <v>24675</v>
      </c>
      <c r="N17" s="15">
        <v>65</v>
      </c>
      <c r="O17" s="2" t="s">
        <v>53</v>
      </c>
      <c r="P17" s="2" t="s">
        <v>34</v>
      </c>
      <c r="Q17" s="11">
        <f t="shared" si="0"/>
        <v>2903</v>
      </c>
      <c r="R17" s="14">
        <f>Table15[[#This Row],[Total_Engagement]]/Table15[[#This Row],[Impressions]]</f>
        <v>0.11571269132653061</v>
      </c>
    </row>
    <row r="18" spans="2:18" x14ac:dyDescent="0.25">
      <c r="B18" s="2" t="s">
        <v>54</v>
      </c>
      <c r="C18" s="2" t="s">
        <v>39</v>
      </c>
      <c r="D18" s="2" t="s">
        <v>55</v>
      </c>
      <c r="E18" s="2" t="str">
        <f>PROPER(TEXT(Table15[[#This Row],[Date]], "MMMM"))</f>
        <v>July</v>
      </c>
      <c r="F18" s="2" t="str">
        <f>PROPER(TEXT(Table15[[#This Row],[Date]], "YYYY"))</f>
        <v>2024</v>
      </c>
      <c r="G18" s="2" t="s">
        <v>16</v>
      </c>
      <c r="H18" s="2" t="s">
        <v>594</v>
      </c>
      <c r="I18" s="15">
        <v>1946</v>
      </c>
      <c r="J18" s="15">
        <v>686</v>
      </c>
      <c r="K18" s="15">
        <v>377</v>
      </c>
      <c r="L18" s="15">
        <v>23352</v>
      </c>
      <c r="M18" s="15">
        <v>22982</v>
      </c>
      <c r="N18" s="15">
        <v>213</v>
      </c>
      <c r="O18" s="2" t="s">
        <v>53</v>
      </c>
      <c r="P18" s="2" t="s">
        <v>28</v>
      </c>
      <c r="Q18" s="11">
        <f t="shared" si="0"/>
        <v>3009</v>
      </c>
      <c r="R18" s="14">
        <f>Table15[[#This Row],[Total_Engagement]]/Table15[[#This Row],[Impressions]]</f>
        <v>0.12885405960945528</v>
      </c>
    </row>
    <row r="19" spans="2:18" x14ac:dyDescent="0.25">
      <c r="B19" s="2" t="s">
        <v>56</v>
      </c>
      <c r="C19" s="2" t="s">
        <v>25</v>
      </c>
      <c r="D19" s="2" t="s">
        <v>57</v>
      </c>
      <c r="E19" s="2" t="str">
        <f>PROPER(TEXT(Table15[[#This Row],[Date]], "MMMM"))</f>
        <v>November</v>
      </c>
      <c r="F19" s="2" t="str">
        <f>PROPER(TEXT(Table15[[#This Row],[Date]], "YYYY"))</f>
        <v>2024</v>
      </c>
      <c r="G19" s="2" t="s">
        <v>41</v>
      </c>
      <c r="H19" s="2" t="s">
        <v>595</v>
      </c>
      <c r="I19" s="15">
        <v>1171</v>
      </c>
      <c r="J19" s="15">
        <v>286</v>
      </c>
      <c r="K19" s="15">
        <v>231</v>
      </c>
      <c r="L19" s="15">
        <v>22249</v>
      </c>
      <c r="M19" s="15">
        <v>21282</v>
      </c>
      <c r="N19" s="15">
        <v>114</v>
      </c>
      <c r="O19" s="2" t="s">
        <v>33</v>
      </c>
      <c r="P19" s="2" t="s">
        <v>18</v>
      </c>
      <c r="Q19" s="11">
        <f t="shared" si="0"/>
        <v>1688</v>
      </c>
      <c r="R19" s="14">
        <f>Table15[[#This Row],[Total_Engagement]]/Table15[[#This Row],[Impressions]]</f>
        <v>7.5868578363072495E-2</v>
      </c>
    </row>
    <row r="20" spans="2:18" x14ac:dyDescent="0.25">
      <c r="B20" s="2" t="s">
        <v>58</v>
      </c>
      <c r="C20" s="2" t="s">
        <v>39</v>
      </c>
      <c r="D20" s="2" t="s">
        <v>59</v>
      </c>
      <c r="E20" s="2" t="str">
        <f>PROPER(TEXT(Table15[[#This Row],[Date]], "MMMM"))</f>
        <v>February</v>
      </c>
      <c r="F20" s="2" t="str">
        <f>PROPER(TEXT(Table15[[#This Row],[Date]], "YYYY"))</f>
        <v>2025</v>
      </c>
      <c r="G20" s="2" t="s">
        <v>32</v>
      </c>
      <c r="H20" s="2" t="s">
        <v>596</v>
      </c>
      <c r="I20" s="15">
        <v>4242</v>
      </c>
      <c r="J20" s="15">
        <v>555</v>
      </c>
      <c r="K20" s="15">
        <v>131</v>
      </c>
      <c r="L20" s="15">
        <v>33936</v>
      </c>
      <c r="M20" s="15">
        <v>33802</v>
      </c>
      <c r="N20" s="15">
        <v>265</v>
      </c>
      <c r="O20" s="2" t="s">
        <v>53</v>
      </c>
      <c r="P20" s="1" t="s">
        <v>584</v>
      </c>
      <c r="Q20" s="11">
        <f t="shared" si="0"/>
        <v>4928</v>
      </c>
      <c r="R20" s="14">
        <f>Table15[[#This Row],[Total_Engagement]]/Table15[[#This Row],[Impressions]]</f>
        <v>0.14521452145214522</v>
      </c>
    </row>
    <row r="21" spans="2:18" x14ac:dyDescent="0.25">
      <c r="B21" s="2" t="s">
        <v>60</v>
      </c>
      <c r="C21" s="2" t="s">
        <v>39</v>
      </c>
      <c r="D21" s="2" t="s">
        <v>61</v>
      </c>
      <c r="E21" s="2" t="str">
        <f>PROPER(TEXT(Table15[[#This Row],[Date]], "MMMM"))</f>
        <v>October</v>
      </c>
      <c r="F21" s="2" t="str">
        <f>PROPER(TEXT(Table15[[#This Row],[Date]], "YYYY"))</f>
        <v>2024</v>
      </c>
      <c r="G21" s="2" t="s">
        <v>62</v>
      </c>
      <c r="H21" s="2" t="s">
        <v>597</v>
      </c>
      <c r="I21" s="15">
        <v>3888</v>
      </c>
      <c r="J21" s="15">
        <v>604</v>
      </c>
      <c r="K21" s="15">
        <v>128</v>
      </c>
      <c r="L21" s="15">
        <v>77760</v>
      </c>
      <c r="M21" s="15">
        <v>77167</v>
      </c>
      <c r="N21" s="15">
        <v>20</v>
      </c>
      <c r="O21" s="2" t="s">
        <v>53</v>
      </c>
      <c r="P21" s="2" t="s">
        <v>18</v>
      </c>
      <c r="Q21" s="11">
        <f t="shared" si="0"/>
        <v>4620</v>
      </c>
      <c r="R21" s="14">
        <f>Table15[[#This Row],[Total_Engagement]]/Table15[[#This Row],[Impressions]]</f>
        <v>5.941358024691358E-2</v>
      </c>
    </row>
    <row r="22" spans="2:18" x14ac:dyDescent="0.25">
      <c r="B22" s="2" t="s">
        <v>63</v>
      </c>
      <c r="C22" s="2" t="s">
        <v>39</v>
      </c>
      <c r="D22" s="2" t="s">
        <v>64</v>
      </c>
      <c r="E22" s="2" t="str">
        <f>PROPER(TEXT(Table15[[#This Row],[Date]], "MMMM"))</f>
        <v>August</v>
      </c>
      <c r="F22" s="2" t="str">
        <f>PROPER(TEXT(Table15[[#This Row],[Date]], "YYYY"))</f>
        <v>2024</v>
      </c>
      <c r="G22" s="2" t="s">
        <v>21</v>
      </c>
      <c r="H22" s="2" t="s">
        <v>592</v>
      </c>
      <c r="I22" s="15">
        <v>3452</v>
      </c>
      <c r="J22" s="15">
        <v>377</v>
      </c>
      <c r="K22" s="15">
        <v>360</v>
      </c>
      <c r="L22" s="15">
        <v>55232</v>
      </c>
      <c r="M22" s="15">
        <v>55075</v>
      </c>
      <c r="N22" s="15">
        <v>87</v>
      </c>
      <c r="O22" s="2" t="s">
        <v>53</v>
      </c>
      <c r="P22" s="2" t="s">
        <v>28</v>
      </c>
      <c r="Q22" s="11">
        <f t="shared" si="0"/>
        <v>4189</v>
      </c>
      <c r="R22" s="14">
        <f>Table15[[#This Row],[Total_Engagement]]/Table15[[#This Row],[Impressions]]</f>
        <v>7.5843713789107758E-2</v>
      </c>
    </row>
    <row r="23" spans="2:18" ht="15.75" customHeight="1" x14ac:dyDescent="0.25">
      <c r="B23" s="2" t="s">
        <v>65</v>
      </c>
      <c r="C23" s="2" t="s">
        <v>39</v>
      </c>
      <c r="D23" s="2" t="s">
        <v>66</v>
      </c>
      <c r="E23" s="2" t="str">
        <f>PROPER(TEXT(Table15[[#This Row],[Date]], "MMMM"))</f>
        <v>May</v>
      </c>
      <c r="F23" s="2" t="str">
        <f>PROPER(TEXT(Table15[[#This Row],[Date]], "YYYY"))</f>
        <v>2025</v>
      </c>
      <c r="G23" s="2" t="s">
        <v>21</v>
      </c>
      <c r="H23" s="2" t="s">
        <v>592</v>
      </c>
      <c r="I23" s="15">
        <v>4441</v>
      </c>
      <c r="J23" s="15">
        <v>511</v>
      </c>
      <c r="K23" s="15">
        <v>70</v>
      </c>
      <c r="L23" s="15">
        <v>53292</v>
      </c>
      <c r="M23" s="15">
        <v>53082</v>
      </c>
      <c r="N23" s="15">
        <v>159</v>
      </c>
      <c r="O23" s="2" t="s">
        <v>33</v>
      </c>
      <c r="P23" s="2" t="s">
        <v>34</v>
      </c>
      <c r="Q23" s="11">
        <f t="shared" si="0"/>
        <v>5022</v>
      </c>
      <c r="R23" s="14">
        <f>Table15[[#This Row],[Total_Engagement]]/Table15[[#This Row],[Impressions]]</f>
        <v>9.4235532537716729E-2</v>
      </c>
    </row>
    <row r="24" spans="2:18" ht="15.75" customHeight="1" x14ac:dyDescent="0.25">
      <c r="B24" s="2" t="s">
        <v>67</v>
      </c>
      <c r="C24" s="2" t="s">
        <v>30</v>
      </c>
      <c r="D24" s="2" t="s">
        <v>68</v>
      </c>
      <c r="E24" s="2" t="str">
        <f>PROPER(TEXT(Table15[[#This Row],[Date]], "MMMM"))</f>
        <v>August</v>
      </c>
      <c r="F24" s="2" t="str">
        <f>PROPER(TEXT(Table15[[#This Row],[Date]], "YYYY"))</f>
        <v>2024</v>
      </c>
      <c r="G24" s="2" t="s">
        <v>16</v>
      </c>
      <c r="H24" s="2" t="s">
        <v>598</v>
      </c>
      <c r="I24" s="15">
        <v>3000</v>
      </c>
      <c r="J24" s="15">
        <v>382</v>
      </c>
      <c r="K24" s="15">
        <v>325</v>
      </c>
      <c r="L24" s="15">
        <v>36000</v>
      </c>
      <c r="M24" s="15">
        <v>35819</v>
      </c>
      <c r="N24" s="15">
        <v>19</v>
      </c>
      <c r="O24" s="2" t="s">
        <v>53</v>
      </c>
      <c r="P24" s="2" t="s">
        <v>18</v>
      </c>
      <c r="Q24" s="11">
        <f t="shared" si="0"/>
        <v>3707</v>
      </c>
      <c r="R24" s="14">
        <f>Table15[[#This Row],[Total_Engagement]]/Table15[[#This Row],[Impressions]]</f>
        <v>0.10297222222222223</v>
      </c>
    </row>
    <row r="25" spans="2:18" ht="15.75" customHeight="1" x14ac:dyDescent="0.25">
      <c r="B25" s="2" t="s">
        <v>69</v>
      </c>
      <c r="C25" s="2" t="s">
        <v>30</v>
      </c>
      <c r="D25" s="2" t="s">
        <v>70</v>
      </c>
      <c r="E25" s="2" t="str">
        <f>PROPER(TEXT(Table15[[#This Row],[Date]], "MMMM"))</f>
        <v>June</v>
      </c>
      <c r="F25" s="2" t="str">
        <f>PROPER(TEXT(Table15[[#This Row],[Date]], "YYYY"))</f>
        <v>2024</v>
      </c>
      <c r="G25" s="2" t="s">
        <v>62</v>
      </c>
      <c r="H25" s="2" t="s">
        <v>599</v>
      </c>
      <c r="I25" s="15">
        <v>1071</v>
      </c>
      <c r="J25" s="15">
        <v>519</v>
      </c>
      <c r="K25" s="15">
        <v>22</v>
      </c>
      <c r="L25" s="15">
        <v>16065</v>
      </c>
      <c r="M25" s="15">
        <v>15865</v>
      </c>
      <c r="N25" s="15">
        <v>103</v>
      </c>
      <c r="O25" s="2" t="s">
        <v>27</v>
      </c>
      <c r="P25" s="2" t="s">
        <v>34</v>
      </c>
      <c r="Q25" s="11">
        <f t="shared" si="0"/>
        <v>1612</v>
      </c>
      <c r="R25" s="14">
        <f>Table15[[#This Row],[Total_Engagement]]/Table15[[#This Row],[Impressions]]</f>
        <v>0.10034235916588857</v>
      </c>
    </row>
    <row r="26" spans="2:18" ht="15.75" customHeight="1" x14ac:dyDescent="0.25">
      <c r="B26" s="2" t="s">
        <v>71</v>
      </c>
      <c r="C26" s="2" t="s">
        <v>30</v>
      </c>
      <c r="D26" s="2" t="s">
        <v>72</v>
      </c>
      <c r="E26" s="2" t="str">
        <f>PROPER(TEXT(Table15[[#This Row],[Date]], "MMMM"))</f>
        <v>September</v>
      </c>
      <c r="F26" s="2" t="str">
        <f>PROPER(TEXT(Table15[[#This Row],[Date]], "YYYY"))</f>
        <v>2024</v>
      </c>
      <c r="G26" s="2" t="s">
        <v>41</v>
      </c>
      <c r="H26" s="2" t="s">
        <v>600</v>
      </c>
      <c r="I26" s="15">
        <v>4054</v>
      </c>
      <c r="J26" s="15">
        <v>488</v>
      </c>
      <c r="K26" s="15">
        <v>373</v>
      </c>
      <c r="L26" s="15">
        <v>77026</v>
      </c>
      <c r="M26" s="15">
        <v>76881</v>
      </c>
      <c r="N26" s="15">
        <v>25</v>
      </c>
      <c r="O26" s="2" t="s">
        <v>27</v>
      </c>
      <c r="P26" s="2" t="s">
        <v>18</v>
      </c>
      <c r="Q26" s="11">
        <f t="shared" si="0"/>
        <v>4915</v>
      </c>
      <c r="R26" s="14">
        <f>Table15[[#This Row],[Total_Engagement]]/Table15[[#This Row],[Impressions]]</f>
        <v>6.3809622724794221E-2</v>
      </c>
    </row>
    <row r="27" spans="2:18" ht="15.75" customHeight="1" x14ac:dyDescent="0.25">
      <c r="B27" s="2" t="s">
        <v>73</v>
      </c>
      <c r="C27" s="2" t="s">
        <v>30</v>
      </c>
      <c r="D27" s="2" t="s">
        <v>74</v>
      </c>
      <c r="E27" s="2" t="str">
        <f>PROPER(TEXT(Table15[[#This Row],[Date]], "MMMM"))</f>
        <v>January</v>
      </c>
      <c r="F27" s="2" t="str">
        <f>PROPER(TEXT(Table15[[#This Row],[Date]], "YYYY"))</f>
        <v>2025</v>
      </c>
      <c r="G27" s="2" t="s">
        <v>16</v>
      </c>
      <c r="H27" s="2" t="s">
        <v>598</v>
      </c>
      <c r="I27" s="15">
        <v>4838</v>
      </c>
      <c r="J27" s="15">
        <v>640</v>
      </c>
      <c r="K27" s="15">
        <v>128</v>
      </c>
      <c r="L27" s="15">
        <v>72570</v>
      </c>
      <c r="M27" s="15">
        <v>72396</v>
      </c>
      <c r="N27" s="15">
        <v>83</v>
      </c>
      <c r="O27" s="2" t="s">
        <v>53</v>
      </c>
      <c r="P27" s="2" t="s">
        <v>34</v>
      </c>
      <c r="Q27" s="11">
        <f t="shared" si="0"/>
        <v>5606</v>
      </c>
      <c r="R27" s="14">
        <f>Table15[[#This Row],[Total_Engagement]]/Table15[[#This Row],[Impressions]]</f>
        <v>7.7249552156538517E-2</v>
      </c>
    </row>
    <row r="28" spans="2:18" ht="15.75" customHeight="1" x14ac:dyDescent="0.25">
      <c r="B28" s="2" t="s">
        <v>75</v>
      </c>
      <c r="C28" s="2" t="s">
        <v>39</v>
      </c>
      <c r="D28" s="2" t="s">
        <v>76</v>
      </c>
      <c r="E28" s="2" t="str">
        <f>PROPER(TEXT(Table15[[#This Row],[Date]], "MMMM"))</f>
        <v>February</v>
      </c>
      <c r="F28" s="2" t="str">
        <f>PROPER(TEXT(Table15[[#This Row],[Date]], "YYYY"))</f>
        <v>2025</v>
      </c>
      <c r="G28" s="2" t="s">
        <v>21</v>
      </c>
      <c r="H28" s="2" t="s">
        <v>592</v>
      </c>
      <c r="I28" s="15">
        <v>1570</v>
      </c>
      <c r="J28" s="15">
        <v>187</v>
      </c>
      <c r="K28" s="15">
        <v>260</v>
      </c>
      <c r="L28" s="15">
        <v>25120</v>
      </c>
      <c r="M28" s="15">
        <v>24613</v>
      </c>
      <c r="N28" s="15">
        <v>133</v>
      </c>
      <c r="O28" s="2" t="s">
        <v>27</v>
      </c>
      <c r="P28" s="2" t="s">
        <v>34</v>
      </c>
      <c r="Q28" s="11">
        <f t="shared" si="0"/>
        <v>2017</v>
      </c>
      <c r="R28" s="14">
        <f>Table15[[#This Row],[Total_Engagement]]/Table15[[#This Row],[Impressions]]</f>
        <v>8.0294585987261149E-2</v>
      </c>
    </row>
    <row r="29" spans="2:18" ht="15.75" customHeight="1" x14ac:dyDescent="0.25">
      <c r="B29" s="2" t="s">
        <v>77</v>
      </c>
      <c r="C29" s="2" t="s">
        <v>39</v>
      </c>
      <c r="D29" s="2" t="s">
        <v>78</v>
      </c>
      <c r="E29" s="2" t="str">
        <f>PROPER(TEXT(Table15[[#This Row],[Date]], "MMMM"))</f>
        <v>November</v>
      </c>
      <c r="F29" s="2" t="str">
        <f>PROPER(TEXT(Table15[[#This Row],[Date]], "YYYY"))</f>
        <v>2024</v>
      </c>
      <c r="G29" s="2" t="s">
        <v>62</v>
      </c>
      <c r="H29" s="2" t="s">
        <v>597</v>
      </c>
      <c r="I29" s="15">
        <v>1606</v>
      </c>
      <c r="J29" s="15">
        <v>547</v>
      </c>
      <c r="K29" s="15">
        <v>316</v>
      </c>
      <c r="L29" s="15">
        <v>32120</v>
      </c>
      <c r="M29" s="15">
        <v>31736</v>
      </c>
      <c r="N29" s="15">
        <v>225</v>
      </c>
      <c r="O29" s="2" t="s">
        <v>27</v>
      </c>
      <c r="P29" s="2" t="s">
        <v>23</v>
      </c>
      <c r="Q29" s="11">
        <f t="shared" si="0"/>
        <v>2469</v>
      </c>
      <c r="R29" s="14">
        <f>Table15[[#This Row],[Total_Engagement]]/Table15[[#This Row],[Impressions]]</f>
        <v>7.6867995018679955E-2</v>
      </c>
    </row>
    <row r="30" spans="2:18" ht="15.75" customHeight="1" x14ac:dyDescent="0.25">
      <c r="B30" s="2" t="s">
        <v>77</v>
      </c>
      <c r="C30" s="2" t="s">
        <v>39</v>
      </c>
      <c r="D30" s="2" t="s">
        <v>78</v>
      </c>
      <c r="E30" s="2" t="str">
        <f>PROPER(TEXT(Table15[[#This Row],[Date]], "MMMM"))</f>
        <v>November</v>
      </c>
      <c r="F30" s="2" t="str">
        <f>PROPER(TEXT(Table15[[#This Row],[Date]], "YYYY"))</f>
        <v>2024</v>
      </c>
      <c r="G30" s="2" t="s">
        <v>62</v>
      </c>
      <c r="H30" s="2" t="s">
        <v>597</v>
      </c>
      <c r="I30" s="15">
        <v>1606</v>
      </c>
      <c r="J30" s="15">
        <v>547</v>
      </c>
      <c r="K30" s="15">
        <v>316</v>
      </c>
      <c r="L30" s="15">
        <v>32120</v>
      </c>
      <c r="M30" s="15">
        <v>31736</v>
      </c>
      <c r="N30" s="15">
        <v>225</v>
      </c>
      <c r="O30" s="1" t="s">
        <v>582</v>
      </c>
      <c r="P30" s="2" t="s">
        <v>23</v>
      </c>
      <c r="Q30" s="11">
        <f t="shared" si="0"/>
        <v>2469</v>
      </c>
      <c r="R30" s="14">
        <f>Table15[[#This Row],[Total_Engagement]]/Table15[[#This Row],[Impressions]]</f>
        <v>7.6867995018679955E-2</v>
      </c>
    </row>
    <row r="31" spans="2:18" ht="15.75" customHeight="1" x14ac:dyDescent="0.25">
      <c r="B31" s="2" t="s">
        <v>80</v>
      </c>
      <c r="C31" s="2" t="s">
        <v>39</v>
      </c>
      <c r="D31" s="2" t="s">
        <v>81</v>
      </c>
      <c r="E31" s="2" t="str">
        <f>PROPER(TEXT(Table15[[#This Row],[Date]], "MMMM"))</f>
        <v>January</v>
      </c>
      <c r="F31" s="2" t="str">
        <f>PROPER(TEXT(Table15[[#This Row],[Date]], "YYYY"))</f>
        <v>2025</v>
      </c>
      <c r="G31" s="2" t="s">
        <v>62</v>
      </c>
      <c r="H31" s="2" t="s">
        <v>597</v>
      </c>
      <c r="I31" s="15">
        <v>3961</v>
      </c>
      <c r="J31" s="15">
        <v>761</v>
      </c>
      <c r="K31" s="15">
        <v>131</v>
      </c>
      <c r="L31" s="15">
        <v>67337</v>
      </c>
      <c r="M31" s="15">
        <v>66615</v>
      </c>
      <c r="N31" s="15">
        <v>161</v>
      </c>
      <c r="O31" s="2" t="s">
        <v>53</v>
      </c>
      <c r="P31" s="2" t="s">
        <v>28</v>
      </c>
      <c r="Q31" s="11">
        <f t="shared" si="0"/>
        <v>4853</v>
      </c>
      <c r="R31" s="14">
        <f>Table15[[#This Row],[Total_Engagement]]/Table15[[#This Row],[Impressions]]</f>
        <v>7.2070332803659209E-2</v>
      </c>
    </row>
    <row r="32" spans="2:18" ht="15.75" customHeight="1" x14ac:dyDescent="0.25">
      <c r="B32" s="2" t="s">
        <v>82</v>
      </c>
      <c r="C32" s="2" t="s">
        <v>14</v>
      </c>
      <c r="D32" s="2" t="s">
        <v>83</v>
      </c>
      <c r="E32" s="2" t="str">
        <f>PROPER(TEXT(Table15[[#This Row],[Date]], "MMMM"))</f>
        <v>April</v>
      </c>
      <c r="F32" s="2" t="str">
        <f>PROPER(TEXT(Table15[[#This Row],[Date]], "YYYY"))</f>
        <v>2025</v>
      </c>
      <c r="G32" s="2" t="s">
        <v>41</v>
      </c>
      <c r="H32" s="2" t="s">
        <v>590</v>
      </c>
      <c r="I32" s="15">
        <v>3128</v>
      </c>
      <c r="J32" s="15">
        <v>211</v>
      </c>
      <c r="K32" s="15">
        <v>197</v>
      </c>
      <c r="L32" s="15">
        <v>59432</v>
      </c>
      <c r="M32" s="15">
        <v>59182</v>
      </c>
      <c r="N32" s="15">
        <v>238</v>
      </c>
      <c r="O32" s="2" t="s">
        <v>33</v>
      </c>
      <c r="P32" s="1" t="s">
        <v>584</v>
      </c>
      <c r="Q32" s="11">
        <f t="shared" si="0"/>
        <v>3536</v>
      </c>
      <c r="R32" s="14">
        <f>Table15[[#This Row],[Total_Engagement]]/Table15[[#This Row],[Impressions]]</f>
        <v>5.9496567505720827E-2</v>
      </c>
    </row>
    <row r="33" spans="2:18" ht="15.75" customHeight="1" x14ac:dyDescent="0.25">
      <c r="B33" s="2" t="s">
        <v>84</v>
      </c>
      <c r="C33" s="2" t="s">
        <v>25</v>
      </c>
      <c r="D33" s="2" t="s">
        <v>85</v>
      </c>
      <c r="E33" s="2" t="str">
        <f>PROPER(TEXT(Table15[[#This Row],[Date]], "MMMM"))</f>
        <v>April</v>
      </c>
      <c r="F33" s="2" t="str">
        <f>PROPER(TEXT(Table15[[#This Row],[Date]], "YYYY"))</f>
        <v>2025</v>
      </c>
      <c r="G33" s="2" t="s">
        <v>16</v>
      </c>
      <c r="H33" s="2" t="s">
        <v>587</v>
      </c>
      <c r="I33" s="15">
        <v>3009</v>
      </c>
      <c r="J33" s="15">
        <v>413</v>
      </c>
      <c r="K33" s="15">
        <v>358</v>
      </c>
      <c r="L33" s="15">
        <v>42126</v>
      </c>
      <c r="M33" s="15">
        <v>41309</v>
      </c>
      <c r="N33" s="15">
        <v>211</v>
      </c>
      <c r="O33" s="2" t="s">
        <v>53</v>
      </c>
      <c r="P33" s="2" t="s">
        <v>23</v>
      </c>
      <c r="Q33" s="11">
        <f t="shared" si="0"/>
        <v>3780</v>
      </c>
      <c r="R33" s="14">
        <f>Table15[[#This Row],[Total_Engagement]]/Table15[[#This Row],[Impressions]]</f>
        <v>8.9730807577268201E-2</v>
      </c>
    </row>
    <row r="34" spans="2:18" ht="15.75" customHeight="1" x14ac:dyDescent="0.25">
      <c r="B34" s="2" t="s">
        <v>86</v>
      </c>
      <c r="C34" s="2" t="s">
        <v>25</v>
      </c>
      <c r="D34" s="2" t="s">
        <v>87</v>
      </c>
      <c r="E34" s="2" t="str">
        <f>PROPER(TEXT(Table15[[#This Row],[Date]], "MMMM"))</f>
        <v>September</v>
      </c>
      <c r="F34" s="2" t="str">
        <f>PROPER(TEXT(Table15[[#This Row],[Date]], "YYYY"))</f>
        <v>2024</v>
      </c>
      <c r="G34" s="2" t="s">
        <v>21</v>
      </c>
      <c r="H34" s="2" t="s">
        <v>601</v>
      </c>
      <c r="I34" s="15">
        <v>2076</v>
      </c>
      <c r="J34" s="15">
        <v>195</v>
      </c>
      <c r="K34" s="15">
        <v>104</v>
      </c>
      <c r="L34" s="15">
        <v>33216</v>
      </c>
      <c r="M34" s="15">
        <v>32244</v>
      </c>
      <c r="N34" s="15">
        <v>51</v>
      </c>
      <c r="O34" s="2" t="s">
        <v>53</v>
      </c>
      <c r="P34" s="2" t="s">
        <v>34</v>
      </c>
      <c r="Q34" s="11">
        <f t="shared" si="0"/>
        <v>2375</v>
      </c>
      <c r="R34" s="14">
        <f>Table15[[#This Row],[Total_Engagement]]/Table15[[#This Row],[Impressions]]</f>
        <v>7.1501685934489398E-2</v>
      </c>
    </row>
    <row r="35" spans="2:18" ht="15.75" customHeight="1" x14ac:dyDescent="0.25">
      <c r="B35" s="2" t="s">
        <v>88</v>
      </c>
      <c r="C35" s="2" t="s">
        <v>30</v>
      </c>
      <c r="D35" s="2" t="s">
        <v>89</v>
      </c>
      <c r="E35" s="2" t="str">
        <f>PROPER(TEXT(Table15[[#This Row],[Date]], "MMMM"))</f>
        <v>March</v>
      </c>
      <c r="F35" s="2" t="str">
        <f>PROPER(TEXT(Table15[[#This Row],[Date]], "YYYY"))</f>
        <v>2025</v>
      </c>
      <c r="G35" s="2" t="s">
        <v>62</v>
      </c>
      <c r="H35" s="2" t="s">
        <v>599</v>
      </c>
      <c r="I35" s="15">
        <v>432</v>
      </c>
      <c r="J35" s="15">
        <v>624</v>
      </c>
      <c r="K35" s="15">
        <v>123</v>
      </c>
      <c r="L35" s="15">
        <v>6912</v>
      </c>
      <c r="M35" s="15">
        <v>6259</v>
      </c>
      <c r="N35" s="15">
        <v>79</v>
      </c>
      <c r="O35" s="2" t="s">
        <v>53</v>
      </c>
      <c r="P35" s="2" t="s">
        <v>34</v>
      </c>
      <c r="Q35" s="11">
        <f t="shared" si="0"/>
        <v>1179</v>
      </c>
      <c r="R35" s="14">
        <f>Table15[[#This Row],[Total_Engagement]]/Table15[[#This Row],[Impressions]]</f>
        <v>0.17057291666666666</v>
      </c>
    </row>
    <row r="36" spans="2:18" ht="15.75" customHeight="1" x14ac:dyDescent="0.25">
      <c r="B36" s="2" t="s">
        <v>90</v>
      </c>
      <c r="C36" s="2" t="s">
        <v>30</v>
      </c>
      <c r="D36" s="2" t="s">
        <v>91</v>
      </c>
      <c r="E36" s="2" t="str">
        <f>PROPER(TEXT(Table15[[#This Row],[Date]], "MMMM"))</f>
        <v>January</v>
      </c>
      <c r="F36" s="2" t="str">
        <f>PROPER(TEXT(Table15[[#This Row],[Date]], "YYYY"))</f>
        <v>2025</v>
      </c>
      <c r="G36" s="2" t="s">
        <v>41</v>
      </c>
      <c r="H36" s="2" t="s">
        <v>600</v>
      </c>
      <c r="I36" s="15">
        <v>2566</v>
      </c>
      <c r="J36" s="15">
        <v>118</v>
      </c>
      <c r="K36" s="15">
        <v>37</v>
      </c>
      <c r="L36" s="15">
        <v>12830</v>
      </c>
      <c r="M36" s="15">
        <v>12264</v>
      </c>
      <c r="N36" s="15">
        <v>221</v>
      </c>
      <c r="O36" s="2" t="s">
        <v>53</v>
      </c>
      <c r="P36" s="2" t="s">
        <v>28</v>
      </c>
      <c r="Q36" s="11">
        <f t="shared" si="0"/>
        <v>2721</v>
      </c>
      <c r="R36" s="14">
        <f>Table15[[#This Row],[Total_Engagement]]/Table15[[#This Row],[Impressions]]</f>
        <v>0.21208106001558846</v>
      </c>
    </row>
    <row r="37" spans="2:18" ht="15.75" customHeight="1" x14ac:dyDescent="0.25">
      <c r="B37" s="2" t="s">
        <v>92</v>
      </c>
      <c r="C37" s="2" t="s">
        <v>30</v>
      </c>
      <c r="D37" s="2" t="s">
        <v>93</v>
      </c>
      <c r="E37" s="2" t="str">
        <f>PROPER(TEXT(Table15[[#This Row],[Date]], "MMMM"))</f>
        <v>February</v>
      </c>
      <c r="F37" s="2" t="str">
        <f>PROPER(TEXT(Table15[[#This Row],[Date]], "YYYY"))</f>
        <v>2025</v>
      </c>
      <c r="G37" s="2" t="s">
        <v>62</v>
      </c>
      <c r="H37" s="2" t="s">
        <v>599</v>
      </c>
      <c r="I37" s="15">
        <v>3095</v>
      </c>
      <c r="J37" s="15">
        <v>39</v>
      </c>
      <c r="K37" s="15">
        <v>78</v>
      </c>
      <c r="L37" s="15">
        <v>55710</v>
      </c>
      <c r="M37" s="15">
        <v>54808</v>
      </c>
      <c r="N37" s="15">
        <v>93</v>
      </c>
      <c r="O37" s="2" t="s">
        <v>33</v>
      </c>
      <c r="P37" s="1" t="s">
        <v>584</v>
      </c>
      <c r="Q37" s="11">
        <f t="shared" si="0"/>
        <v>3212</v>
      </c>
      <c r="R37" s="14">
        <f>Table15[[#This Row],[Total_Engagement]]/Table15[[#This Row],[Impressions]]</f>
        <v>5.7655717106444085E-2</v>
      </c>
    </row>
    <row r="38" spans="2:18" ht="15.75" customHeight="1" x14ac:dyDescent="0.25">
      <c r="B38" s="2" t="s">
        <v>94</v>
      </c>
      <c r="C38" s="2" t="s">
        <v>30</v>
      </c>
      <c r="D38" s="2" t="s">
        <v>95</v>
      </c>
      <c r="E38" s="2" t="str">
        <f>PROPER(TEXT(Table15[[#This Row],[Date]], "MMMM"))</f>
        <v>December</v>
      </c>
      <c r="F38" s="2" t="str">
        <f>PROPER(TEXT(Table15[[#This Row],[Date]], "YYYY"))</f>
        <v>2024</v>
      </c>
      <c r="G38" s="2" t="s">
        <v>21</v>
      </c>
      <c r="H38" s="2" t="s">
        <v>602</v>
      </c>
      <c r="I38" s="15">
        <v>438</v>
      </c>
      <c r="J38" s="15">
        <v>153</v>
      </c>
      <c r="K38" s="15">
        <v>275</v>
      </c>
      <c r="L38" s="15">
        <v>3066</v>
      </c>
      <c r="M38" s="15">
        <v>2701</v>
      </c>
      <c r="N38" s="15">
        <v>282</v>
      </c>
      <c r="O38" s="2" t="s">
        <v>27</v>
      </c>
      <c r="P38" s="2" t="s">
        <v>23</v>
      </c>
      <c r="Q38" s="11">
        <f t="shared" si="0"/>
        <v>866</v>
      </c>
      <c r="R38" s="14">
        <f>Table15[[#This Row],[Total_Engagement]]/Table15[[#This Row],[Impressions]]</f>
        <v>0.28245270711024134</v>
      </c>
    </row>
    <row r="39" spans="2:18" ht="15.75" customHeight="1" x14ac:dyDescent="0.25">
      <c r="B39" s="2" t="s">
        <v>96</v>
      </c>
      <c r="C39" s="2" t="s">
        <v>14</v>
      </c>
      <c r="D39" s="2" t="s">
        <v>97</v>
      </c>
      <c r="E39" s="2" t="str">
        <f>PROPER(TEXT(Table15[[#This Row],[Date]], "MMMM"))</f>
        <v>July</v>
      </c>
      <c r="F39" s="2" t="str">
        <f>PROPER(TEXT(Table15[[#This Row],[Date]], "YYYY"))</f>
        <v>2024</v>
      </c>
      <c r="G39" s="2" t="s">
        <v>41</v>
      </c>
      <c r="H39" s="2" t="s">
        <v>590</v>
      </c>
      <c r="I39" s="15">
        <v>2278</v>
      </c>
      <c r="J39" s="15">
        <v>10</v>
      </c>
      <c r="K39" s="15">
        <v>321</v>
      </c>
      <c r="L39" s="15">
        <v>13668</v>
      </c>
      <c r="M39" s="15">
        <v>12676</v>
      </c>
      <c r="N39" s="15">
        <v>275</v>
      </c>
      <c r="O39" s="2" t="s">
        <v>33</v>
      </c>
      <c r="P39" s="2" t="s">
        <v>18</v>
      </c>
      <c r="Q39" s="11">
        <f t="shared" si="0"/>
        <v>2609</v>
      </c>
      <c r="R39" s="14">
        <f>Table15[[#This Row],[Total_Engagement]]/Table15[[#This Row],[Impressions]]</f>
        <v>0.19088381621305239</v>
      </c>
    </row>
    <row r="40" spans="2:18" ht="15.75" customHeight="1" x14ac:dyDescent="0.25">
      <c r="B40" s="2" t="s">
        <v>98</v>
      </c>
      <c r="C40" s="2" t="s">
        <v>39</v>
      </c>
      <c r="D40" s="2" t="s">
        <v>99</v>
      </c>
      <c r="E40" s="2" t="str">
        <f>PROPER(TEXT(Table15[[#This Row],[Date]], "MMMM"))</f>
        <v>August</v>
      </c>
      <c r="F40" s="2" t="str">
        <f>PROPER(TEXT(Table15[[#This Row],[Date]], "YYYY"))</f>
        <v>2024</v>
      </c>
      <c r="G40" s="2" t="s">
        <v>46</v>
      </c>
      <c r="H40" s="2" t="s">
        <v>593</v>
      </c>
      <c r="I40" s="15">
        <v>1407</v>
      </c>
      <c r="J40" s="15">
        <v>400</v>
      </c>
      <c r="K40" s="15">
        <v>351</v>
      </c>
      <c r="L40" s="15">
        <v>16884</v>
      </c>
      <c r="M40" s="15">
        <v>15954</v>
      </c>
      <c r="N40" s="15">
        <v>113</v>
      </c>
      <c r="O40" s="2" t="s">
        <v>27</v>
      </c>
      <c r="P40" s="2" t="s">
        <v>18</v>
      </c>
      <c r="Q40" s="11">
        <f t="shared" si="0"/>
        <v>2158</v>
      </c>
      <c r="R40" s="14">
        <f>Table15[[#This Row],[Total_Engagement]]/Table15[[#This Row],[Impressions]]</f>
        <v>0.12781331438047855</v>
      </c>
    </row>
    <row r="41" spans="2:18" ht="15.75" customHeight="1" x14ac:dyDescent="0.25">
      <c r="B41" s="2" t="s">
        <v>100</v>
      </c>
      <c r="C41" s="2" t="s">
        <v>39</v>
      </c>
      <c r="D41" s="2" t="s">
        <v>101</v>
      </c>
      <c r="E41" s="2" t="str">
        <f>PROPER(TEXT(Table15[[#This Row],[Date]], "MMMM"))</f>
        <v>March</v>
      </c>
      <c r="F41" s="2" t="str">
        <f>PROPER(TEXT(Table15[[#This Row],[Date]], "YYYY"))</f>
        <v>2025</v>
      </c>
      <c r="G41" s="2" t="s">
        <v>21</v>
      </c>
      <c r="H41" s="2" t="s">
        <v>592</v>
      </c>
      <c r="I41" s="15">
        <v>1652</v>
      </c>
      <c r="J41" s="15">
        <v>89</v>
      </c>
      <c r="K41" s="15">
        <v>357</v>
      </c>
      <c r="L41" s="15">
        <v>29736</v>
      </c>
      <c r="M41" s="15">
        <v>28771</v>
      </c>
      <c r="N41" s="15">
        <v>215</v>
      </c>
      <c r="O41" s="2" t="s">
        <v>27</v>
      </c>
      <c r="P41" s="2" t="s">
        <v>28</v>
      </c>
      <c r="Q41" s="11">
        <f t="shared" si="0"/>
        <v>2098</v>
      </c>
      <c r="R41" s="14">
        <f>Table15[[#This Row],[Total_Engagement]]/Table15[[#This Row],[Impressions]]</f>
        <v>7.055421038471886E-2</v>
      </c>
    </row>
    <row r="42" spans="2:18" ht="15.75" customHeight="1" x14ac:dyDescent="0.25">
      <c r="B42" s="2" t="s">
        <v>102</v>
      </c>
      <c r="C42" s="2" t="s">
        <v>30</v>
      </c>
      <c r="D42" s="2" t="s">
        <v>103</v>
      </c>
      <c r="E42" s="2" t="str">
        <f>PROPER(TEXT(Table15[[#This Row],[Date]], "MMMM"))</f>
        <v>November</v>
      </c>
      <c r="F42" s="2" t="str">
        <f>PROPER(TEXT(Table15[[#This Row],[Date]], "YYYY"))</f>
        <v>2024</v>
      </c>
      <c r="G42" s="2" t="s">
        <v>62</v>
      </c>
      <c r="H42" s="2" t="s">
        <v>599</v>
      </c>
      <c r="I42" s="15">
        <v>3775</v>
      </c>
      <c r="J42" s="15">
        <v>16</v>
      </c>
      <c r="K42" s="15">
        <v>239</v>
      </c>
      <c r="L42" s="15">
        <v>33975</v>
      </c>
      <c r="M42" s="15">
        <v>33310</v>
      </c>
      <c r="N42" s="15">
        <v>271</v>
      </c>
      <c r="O42" s="2" t="s">
        <v>53</v>
      </c>
      <c r="P42" s="2" t="s">
        <v>23</v>
      </c>
      <c r="Q42" s="11">
        <f t="shared" si="0"/>
        <v>4030</v>
      </c>
      <c r="R42" s="14">
        <f>Table15[[#This Row],[Total_Engagement]]/Table15[[#This Row],[Impressions]]</f>
        <v>0.11861662987490802</v>
      </c>
    </row>
    <row r="43" spans="2:18" ht="15.75" customHeight="1" x14ac:dyDescent="0.25">
      <c r="B43" s="2" t="s">
        <v>104</v>
      </c>
      <c r="C43" s="2" t="s">
        <v>30</v>
      </c>
      <c r="D43" s="2" t="s">
        <v>105</v>
      </c>
      <c r="E43" s="2" t="str">
        <f>PROPER(TEXT(Table15[[#This Row],[Date]], "MMMM"))</f>
        <v>April</v>
      </c>
      <c r="F43" s="2" t="str">
        <f>PROPER(TEXT(Table15[[#This Row],[Date]], "YYYY"))</f>
        <v>2025</v>
      </c>
      <c r="G43" s="2" t="s">
        <v>32</v>
      </c>
      <c r="H43" s="2" t="s">
        <v>588</v>
      </c>
      <c r="I43" s="15">
        <v>4518</v>
      </c>
      <c r="J43" s="15">
        <v>285</v>
      </c>
      <c r="K43" s="15">
        <v>383</v>
      </c>
      <c r="L43" s="15">
        <v>67770</v>
      </c>
      <c r="M43" s="15">
        <v>67621</v>
      </c>
      <c r="N43" s="15">
        <v>31</v>
      </c>
      <c r="O43" s="2" t="s">
        <v>33</v>
      </c>
      <c r="P43" s="2" t="s">
        <v>23</v>
      </c>
      <c r="Q43" s="11">
        <f t="shared" si="0"/>
        <v>5186</v>
      </c>
      <c r="R43" s="14">
        <f>Table15[[#This Row],[Total_Engagement]]/Table15[[#This Row],[Impressions]]</f>
        <v>7.6523535487678915E-2</v>
      </c>
    </row>
    <row r="44" spans="2:18" ht="15.75" customHeight="1" x14ac:dyDescent="0.25">
      <c r="B44" s="2" t="s">
        <v>106</v>
      </c>
      <c r="C44" s="2" t="s">
        <v>39</v>
      </c>
      <c r="D44" s="2" t="s">
        <v>107</v>
      </c>
      <c r="E44" s="2" t="str">
        <f>PROPER(TEXT(Table15[[#This Row],[Date]], "MMMM"))</f>
        <v>January</v>
      </c>
      <c r="F44" s="2" t="str">
        <f>PROPER(TEXT(Table15[[#This Row],[Date]], "YYYY"))</f>
        <v>2025</v>
      </c>
      <c r="G44" s="2" t="s">
        <v>41</v>
      </c>
      <c r="H44" s="2" t="s">
        <v>589</v>
      </c>
      <c r="I44" s="15">
        <v>3024</v>
      </c>
      <c r="J44" s="15">
        <v>925</v>
      </c>
      <c r="K44" s="15">
        <v>350</v>
      </c>
      <c r="L44" s="15">
        <v>24192</v>
      </c>
      <c r="M44" s="15">
        <v>23518</v>
      </c>
      <c r="N44" s="15">
        <v>36</v>
      </c>
      <c r="O44" s="2" t="s">
        <v>33</v>
      </c>
      <c r="P44" s="2" t="s">
        <v>23</v>
      </c>
      <c r="Q44" s="11">
        <f t="shared" si="0"/>
        <v>4299</v>
      </c>
      <c r="R44" s="14">
        <f>Table15[[#This Row],[Total_Engagement]]/Table15[[#This Row],[Impressions]]</f>
        <v>0.17770337301587302</v>
      </c>
    </row>
    <row r="45" spans="2:18" ht="15.75" customHeight="1" x14ac:dyDescent="0.25">
      <c r="B45" s="2" t="s">
        <v>108</v>
      </c>
      <c r="C45" s="2" t="s">
        <v>25</v>
      </c>
      <c r="D45" s="2" t="s">
        <v>109</v>
      </c>
      <c r="E45" s="2" t="str">
        <f>PROPER(TEXT(Table15[[#This Row],[Date]], "MMMM"))</f>
        <v>February</v>
      </c>
      <c r="F45" s="2" t="str">
        <f>PROPER(TEXT(Table15[[#This Row],[Date]], "YYYY"))</f>
        <v>2025</v>
      </c>
      <c r="G45" s="2" t="s">
        <v>16</v>
      </c>
      <c r="H45" s="2" t="s">
        <v>587</v>
      </c>
      <c r="I45" s="15">
        <v>3138</v>
      </c>
      <c r="J45" s="15">
        <v>123</v>
      </c>
      <c r="K45" s="15">
        <v>291</v>
      </c>
      <c r="L45" s="15">
        <v>28242</v>
      </c>
      <c r="M45" s="15">
        <v>27550</v>
      </c>
      <c r="N45" s="15">
        <v>87</v>
      </c>
      <c r="O45" s="2" t="s">
        <v>27</v>
      </c>
      <c r="P45" s="2" t="s">
        <v>34</v>
      </c>
      <c r="Q45" s="11">
        <f t="shared" si="0"/>
        <v>3552</v>
      </c>
      <c r="R45" s="14">
        <f>Table15[[#This Row],[Total_Engagement]]/Table15[[#This Row],[Impressions]]</f>
        <v>0.12577012959422137</v>
      </c>
    </row>
    <row r="46" spans="2:18" ht="15.75" customHeight="1" x14ac:dyDescent="0.25">
      <c r="B46" s="2" t="s">
        <v>110</v>
      </c>
      <c r="C46" s="2" t="s">
        <v>39</v>
      </c>
      <c r="D46" s="2" t="s">
        <v>111</v>
      </c>
      <c r="E46" s="2" t="str">
        <f>PROPER(TEXT(Table15[[#This Row],[Date]], "MMMM"))</f>
        <v>November</v>
      </c>
      <c r="F46" s="2" t="str">
        <f>PROPER(TEXT(Table15[[#This Row],[Date]], "YYYY"))</f>
        <v>2024</v>
      </c>
      <c r="G46" s="2" t="s">
        <v>46</v>
      </c>
      <c r="H46" s="2" t="s">
        <v>593</v>
      </c>
      <c r="I46" s="15">
        <v>3564</v>
      </c>
      <c r="J46" s="15">
        <v>629</v>
      </c>
      <c r="K46" s="15">
        <v>177</v>
      </c>
      <c r="L46" s="15">
        <v>60588</v>
      </c>
      <c r="M46" s="15">
        <v>59627</v>
      </c>
      <c r="N46" s="15">
        <v>92</v>
      </c>
      <c r="O46" s="2" t="s">
        <v>27</v>
      </c>
      <c r="P46" s="1" t="s">
        <v>584</v>
      </c>
      <c r="Q46" s="11">
        <f t="shared" si="0"/>
        <v>4370</v>
      </c>
      <c r="R46" s="14">
        <f>Table15[[#This Row],[Total_Engagement]]/Table15[[#This Row],[Impressions]]</f>
        <v>7.2126493695121141E-2</v>
      </c>
    </row>
    <row r="47" spans="2:18" ht="15.75" customHeight="1" x14ac:dyDescent="0.25">
      <c r="B47" s="2" t="s">
        <v>112</v>
      </c>
      <c r="C47" s="2" t="s">
        <v>14</v>
      </c>
      <c r="D47" s="2" t="s">
        <v>113</v>
      </c>
      <c r="E47" s="2" t="str">
        <f>PROPER(TEXT(Table15[[#This Row],[Date]], "MMMM"))</f>
        <v>March</v>
      </c>
      <c r="F47" s="2" t="str">
        <f>PROPER(TEXT(Table15[[#This Row],[Date]], "YYYY"))</f>
        <v>2025</v>
      </c>
      <c r="G47" s="2" t="s">
        <v>46</v>
      </c>
      <c r="H47" s="2" t="s">
        <v>603</v>
      </c>
      <c r="I47" s="15">
        <v>4750</v>
      </c>
      <c r="J47" s="15">
        <v>151</v>
      </c>
      <c r="K47" s="15">
        <v>415</v>
      </c>
      <c r="L47" s="15">
        <v>38000</v>
      </c>
      <c r="M47" s="15">
        <v>37792</v>
      </c>
      <c r="N47" s="15">
        <v>299</v>
      </c>
      <c r="O47" s="2" t="s">
        <v>33</v>
      </c>
      <c r="P47" s="2" t="s">
        <v>34</v>
      </c>
      <c r="Q47" s="11">
        <f t="shared" si="0"/>
        <v>5316</v>
      </c>
      <c r="R47" s="14">
        <f>Table15[[#This Row],[Total_Engagement]]/Table15[[#This Row],[Impressions]]</f>
        <v>0.13989473684210527</v>
      </c>
    </row>
    <row r="48" spans="2:18" ht="15.75" customHeight="1" x14ac:dyDescent="0.25">
      <c r="B48" s="2" t="s">
        <v>114</v>
      </c>
      <c r="C48" s="2" t="s">
        <v>30</v>
      </c>
      <c r="D48" s="2" t="s">
        <v>115</v>
      </c>
      <c r="E48" s="2" t="str">
        <f>PROPER(TEXT(Table15[[#This Row],[Date]], "MMMM"))</f>
        <v>March</v>
      </c>
      <c r="F48" s="2" t="str">
        <f>PROPER(TEXT(Table15[[#This Row],[Date]], "YYYY"))</f>
        <v>2025</v>
      </c>
      <c r="G48" s="2" t="s">
        <v>16</v>
      </c>
      <c r="H48" s="2" t="s">
        <v>598</v>
      </c>
      <c r="I48" s="15">
        <v>456</v>
      </c>
      <c r="J48" s="15">
        <v>629</v>
      </c>
      <c r="K48" s="15">
        <v>428</v>
      </c>
      <c r="L48" s="15">
        <v>8208</v>
      </c>
      <c r="M48" s="15">
        <v>7377</v>
      </c>
      <c r="N48" s="15">
        <v>205</v>
      </c>
      <c r="O48" s="2" t="s">
        <v>53</v>
      </c>
      <c r="P48" s="2" t="s">
        <v>34</v>
      </c>
      <c r="Q48" s="11">
        <f t="shared" si="0"/>
        <v>1513</v>
      </c>
      <c r="R48" s="14">
        <f>Table15[[#This Row],[Total_Engagement]]/Table15[[#This Row],[Impressions]]</f>
        <v>0.18433235867446393</v>
      </c>
    </row>
    <row r="49" spans="2:18" ht="15.75" customHeight="1" x14ac:dyDescent="0.25">
      <c r="B49" s="2" t="s">
        <v>116</v>
      </c>
      <c r="C49" s="2" t="s">
        <v>25</v>
      </c>
      <c r="D49" s="2" t="s">
        <v>117</v>
      </c>
      <c r="E49" s="2" t="str">
        <f>PROPER(TEXT(Table15[[#This Row],[Date]], "MMMM"))</f>
        <v>March</v>
      </c>
      <c r="F49" s="2" t="str">
        <f>PROPER(TEXT(Table15[[#This Row],[Date]], "YYYY"))</f>
        <v>2025</v>
      </c>
      <c r="G49" s="2" t="s">
        <v>16</v>
      </c>
      <c r="H49" s="2" t="s">
        <v>587</v>
      </c>
      <c r="I49" s="15">
        <v>1543</v>
      </c>
      <c r="J49" s="15">
        <v>820</v>
      </c>
      <c r="K49" s="15">
        <v>333</v>
      </c>
      <c r="L49" s="15">
        <v>12344</v>
      </c>
      <c r="M49" s="15">
        <v>11496</v>
      </c>
      <c r="N49" s="15">
        <v>241</v>
      </c>
      <c r="O49" s="2" t="s">
        <v>33</v>
      </c>
      <c r="P49" s="1" t="s">
        <v>584</v>
      </c>
      <c r="Q49" s="11">
        <f t="shared" si="0"/>
        <v>2696</v>
      </c>
      <c r="R49" s="14">
        <f>Table15[[#This Row],[Total_Engagement]]/Table15[[#This Row],[Impressions]]</f>
        <v>0.21840570317563188</v>
      </c>
    </row>
    <row r="50" spans="2:18" ht="15.75" customHeight="1" x14ac:dyDescent="0.25">
      <c r="B50" s="2" t="s">
        <v>118</v>
      </c>
      <c r="C50" s="2" t="s">
        <v>30</v>
      </c>
      <c r="D50" s="2" t="s">
        <v>119</v>
      </c>
      <c r="E50" s="2" t="str">
        <f>PROPER(TEXT(Table15[[#This Row],[Date]], "MMMM"))</f>
        <v>December</v>
      </c>
      <c r="F50" s="2" t="str">
        <f>PROPER(TEXT(Table15[[#This Row],[Date]], "YYYY"))</f>
        <v>2024</v>
      </c>
      <c r="G50" s="2" t="s">
        <v>41</v>
      </c>
      <c r="H50" s="2" t="s">
        <v>600</v>
      </c>
      <c r="I50" s="15">
        <v>2174</v>
      </c>
      <c r="J50" s="15">
        <v>658</v>
      </c>
      <c r="K50" s="15">
        <v>15</v>
      </c>
      <c r="L50" s="15">
        <v>13044</v>
      </c>
      <c r="M50" s="15">
        <v>12206</v>
      </c>
      <c r="N50" s="15">
        <v>137</v>
      </c>
      <c r="O50" s="2" t="s">
        <v>27</v>
      </c>
      <c r="P50" s="2" t="s">
        <v>28</v>
      </c>
      <c r="Q50" s="11">
        <f t="shared" si="0"/>
        <v>2847</v>
      </c>
      <c r="R50" s="14">
        <f>Table15[[#This Row],[Total_Engagement]]/Table15[[#This Row],[Impressions]]</f>
        <v>0.21826126954921804</v>
      </c>
    </row>
    <row r="51" spans="2:18" ht="15.75" customHeight="1" x14ac:dyDescent="0.25">
      <c r="B51" s="2" t="s">
        <v>120</v>
      </c>
      <c r="C51" s="2" t="s">
        <v>14</v>
      </c>
      <c r="D51" s="2" t="s">
        <v>121</v>
      </c>
      <c r="E51" s="2" t="str">
        <f>PROPER(TEXT(Table15[[#This Row],[Date]], "MMMM"))</f>
        <v>March</v>
      </c>
      <c r="F51" s="2" t="str">
        <f>PROPER(TEXT(Table15[[#This Row],[Date]], "YYYY"))</f>
        <v>2025</v>
      </c>
      <c r="G51" s="2" t="s">
        <v>46</v>
      </c>
      <c r="H51" s="2" t="s">
        <v>603</v>
      </c>
      <c r="I51" s="15">
        <v>2358</v>
      </c>
      <c r="J51" s="15">
        <v>784</v>
      </c>
      <c r="K51" s="15">
        <v>344</v>
      </c>
      <c r="L51" s="15">
        <v>35370</v>
      </c>
      <c r="M51" s="15">
        <v>34475</v>
      </c>
      <c r="N51" s="15">
        <v>216</v>
      </c>
      <c r="O51" s="2" t="s">
        <v>27</v>
      </c>
      <c r="P51" s="1" t="s">
        <v>584</v>
      </c>
      <c r="Q51" s="11">
        <f t="shared" si="0"/>
        <v>3486</v>
      </c>
      <c r="R51" s="14">
        <f>Table15[[#This Row],[Total_Engagement]]/Table15[[#This Row],[Impressions]]</f>
        <v>9.8558100084817649E-2</v>
      </c>
    </row>
    <row r="52" spans="2:18" ht="15.75" customHeight="1" x14ac:dyDescent="0.25">
      <c r="B52" s="2" t="s">
        <v>122</v>
      </c>
      <c r="C52" s="2" t="s">
        <v>39</v>
      </c>
      <c r="D52" s="2" t="s">
        <v>123</v>
      </c>
      <c r="E52" s="2" t="str">
        <f>PROPER(TEXT(Table15[[#This Row],[Date]], "MMMM"))</f>
        <v>November</v>
      </c>
      <c r="F52" s="2" t="str">
        <f>PROPER(TEXT(Table15[[#This Row],[Date]], "YYYY"))</f>
        <v>2024</v>
      </c>
      <c r="G52" s="2" t="s">
        <v>62</v>
      </c>
      <c r="H52" s="2" t="s">
        <v>597</v>
      </c>
      <c r="I52" s="15">
        <v>3371</v>
      </c>
      <c r="J52" s="15">
        <v>106</v>
      </c>
      <c r="K52" s="15">
        <v>327</v>
      </c>
      <c r="L52" s="15">
        <v>50565</v>
      </c>
      <c r="M52" s="15">
        <v>49816</v>
      </c>
      <c r="N52" s="15">
        <v>176</v>
      </c>
      <c r="O52" s="2" t="s">
        <v>53</v>
      </c>
      <c r="P52" s="2" t="s">
        <v>18</v>
      </c>
      <c r="Q52" s="11">
        <f t="shared" si="0"/>
        <v>3804</v>
      </c>
      <c r="R52" s="14">
        <f>Table15[[#This Row],[Total_Engagement]]/Table15[[#This Row],[Impressions]]</f>
        <v>7.5229902106199939E-2</v>
      </c>
    </row>
    <row r="53" spans="2:18" ht="15.75" customHeight="1" x14ac:dyDescent="0.25">
      <c r="B53" s="2" t="s">
        <v>124</v>
      </c>
      <c r="C53" s="2" t="s">
        <v>14</v>
      </c>
      <c r="D53" s="2" t="s">
        <v>125</v>
      </c>
      <c r="E53" s="2" t="str">
        <f>PROPER(TEXT(Table15[[#This Row],[Date]], "MMMM"))</f>
        <v>May</v>
      </c>
      <c r="F53" s="2" t="str">
        <f>PROPER(TEXT(Table15[[#This Row],[Date]], "YYYY"))</f>
        <v>2025</v>
      </c>
      <c r="G53" s="2" t="s">
        <v>62</v>
      </c>
      <c r="H53" s="2" t="s">
        <v>604</v>
      </c>
      <c r="I53" s="15">
        <v>1108</v>
      </c>
      <c r="J53" s="15">
        <v>177</v>
      </c>
      <c r="K53" s="15">
        <v>212</v>
      </c>
      <c r="L53" s="15">
        <v>8864</v>
      </c>
      <c r="M53" s="15">
        <v>8710</v>
      </c>
      <c r="N53" s="15">
        <v>97</v>
      </c>
      <c r="O53" s="2" t="s">
        <v>27</v>
      </c>
      <c r="P53" s="2" t="s">
        <v>34</v>
      </c>
      <c r="Q53" s="11">
        <f t="shared" si="0"/>
        <v>1497</v>
      </c>
      <c r="R53" s="14">
        <f>Table15[[#This Row],[Total_Engagement]]/Table15[[#This Row],[Impressions]]</f>
        <v>0.16888537906137185</v>
      </c>
    </row>
    <row r="54" spans="2:18" ht="15.75" customHeight="1" x14ac:dyDescent="0.25">
      <c r="B54" s="2" t="s">
        <v>126</v>
      </c>
      <c r="C54" s="2" t="s">
        <v>14</v>
      </c>
      <c r="D54" s="2" t="s">
        <v>127</v>
      </c>
      <c r="E54" s="2" t="str">
        <f>PROPER(TEXT(Table15[[#This Row],[Date]], "MMMM"))</f>
        <v>February</v>
      </c>
      <c r="F54" s="2" t="str">
        <f>PROPER(TEXT(Table15[[#This Row],[Date]], "YYYY"))</f>
        <v>2025</v>
      </c>
      <c r="G54" s="2" t="s">
        <v>41</v>
      </c>
      <c r="H54" s="2" t="s">
        <v>590</v>
      </c>
      <c r="I54" s="15">
        <v>2704</v>
      </c>
      <c r="J54" s="15">
        <v>752</v>
      </c>
      <c r="K54" s="15">
        <v>153</v>
      </c>
      <c r="L54" s="15">
        <v>21632</v>
      </c>
      <c r="M54" s="15">
        <v>20792</v>
      </c>
      <c r="N54" s="15">
        <v>127</v>
      </c>
      <c r="O54" s="2" t="s">
        <v>53</v>
      </c>
      <c r="P54" s="1" t="s">
        <v>584</v>
      </c>
      <c r="Q54" s="11">
        <f t="shared" si="0"/>
        <v>3609</v>
      </c>
      <c r="R54" s="14">
        <f>Table15[[#This Row],[Total_Engagement]]/Table15[[#This Row],[Impressions]]</f>
        <v>0.16683616863905326</v>
      </c>
    </row>
    <row r="55" spans="2:18" ht="15.75" customHeight="1" x14ac:dyDescent="0.25">
      <c r="B55" s="2" t="s">
        <v>128</v>
      </c>
      <c r="C55" s="2" t="s">
        <v>14</v>
      </c>
      <c r="D55" s="2" t="s">
        <v>50</v>
      </c>
      <c r="E55" s="2" t="str">
        <f>PROPER(TEXT(Table15[[#This Row],[Date]], "MMMM"))</f>
        <v>March</v>
      </c>
      <c r="F55" s="2" t="str">
        <f>PROPER(TEXT(Table15[[#This Row],[Date]], "YYYY"))</f>
        <v>2025</v>
      </c>
      <c r="G55" s="2" t="s">
        <v>32</v>
      </c>
      <c r="H55" s="2" t="s">
        <v>605</v>
      </c>
      <c r="I55" s="15">
        <v>1950</v>
      </c>
      <c r="J55" s="15">
        <v>295</v>
      </c>
      <c r="K55" s="15">
        <v>478</v>
      </c>
      <c r="L55" s="15">
        <v>37050</v>
      </c>
      <c r="M55" s="15">
        <v>36272</v>
      </c>
      <c r="N55" s="15">
        <v>119</v>
      </c>
      <c r="O55" s="2" t="s">
        <v>27</v>
      </c>
      <c r="P55" s="1" t="s">
        <v>584</v>
      </c>
      <c r="Q55" s="11">
        <f t="shared" si="0"/>
        <v>2723</v>
      </c>
      <c r="R55" s="14">
        <f>Table15[[#This Row],[Total_Engagement]]/Table15[[#This Row],[Impressions]]</f>
        <v>7.349527665317139E-2</v>
      </c>
    </row>
    <row r="56" spans="2:18" ht="15.75" customHeight="1" x14ac:dyDescent="0.25">
      <c r="B56" s="2" t="s">
        <v>129</v>
      </c>
      <c r="C56" s="2" t="s">
        <v>14</v>
      </c>
      <c r="D56" s="2" t="s">
        <v>130</v>
      </c>
      <c r="E56" s="2" t="str">
        <f>PROPER(TEXT(Table15[[#This Row],[Date]], "MMMM"))</f>
        <v>June</v>
      </c>
      <c r="F56" s="2" t="str">
        <f>PROPER(TEXT(Table15[[#This Row],[Date]], "YYYY"))</f>
        <v>2024</v>
      </c>
      <c r="G56" s="2" t="s">
        <v>32</v>
      </c>
      <c r="H56" s="2" t="s">
        <v>605</v>
      </c>
      <c r="I56" s="15">
        <v>2164</v>
      </c>
      <c r="J56" s="15">
        <v>549</v>
      </c>
      <c r="K56" s="15">
        <v>274</v>
      </c>
      <c r="L56" s="15">
        <v>28132</v>
      </c>
      <c r="M56" s="15">
        <v>27361</v>
      </c>
      <c r="N56" s="15">
        <v>177</v>
      </c>
      <c r="O56" s="2" t="s">
        <v>27</v>
      </c>
      <c r="P56" s="2" t="s">
        <v>34</v>
      </c>
      <c r="Q56" s="11">
        <f t="shared" si="0"/>
        <v>2987</v>
      </c>
      <c r="R56" s="14">
        <f>Table15[[#This Row],[Total_Engagement]]/Table15[[#This Row],[Impressions]]</f>
        <v>0.10617801791554102</v>
      </c>
    </row>
    <row r="57" spans="2:18" ht="15.75" customHeight="1" x14ac:dyDescent="0.25">
      <c r="B57" s="2" t="s">
        <v>131</v>
      </c>
      <c r="C57" s="2" t="s">
        <v>25</v>
      </c>
      <c r="D57" s="2" t="s">
        <v>132</v>
      </c>
      <c r="E57" s="2" t="str">
        <f>PROPER(TEXT(Table15[[#This Row],[Date]], "MMMM"))</f>
        <v>July</v>
      </c>
      <c r="F57" s="2" t="str">
        <f>PROPER(TEXT(Table15[[#This Row],[Date]], "YYYY"))</f>
        <v>2024</v>
      </c>
      <c r="G57" s="2" t="s">
        <v>32</v>
      </c>
      <c r="H57" s="2" t="s">
        <v>606</v>
      </c>
      <c r="I57" s="15">
        <v>2754</v>
      </c>
      <c r="J57" s="15">
        <v>130</v>
      </c>
      <c r="K57" s="15">
        <v>90</v>
      </c>
      <c r="L57" s="15">
        <v>22032</v>
      </c>
      <c r="M57" s="15">
        <v>21288</v>
      </c>
      <c r="N57" s="15">
        <v>112</v>
      </c>
      <c r="O57" s="2" t="s">
        <v>27</v>
      </c>
      <c r="P57" s="2" t="s">
        <v>28</v>
      </c>
      <c r="Q57" s="11">
        <f t="shared" si="0"/>
        <v>2974</v>
      </c>
      <c r="R57" s="14">
        <f>Table15[[#This Row],[Total_Engagement]]/Table15[[#This Row],[Impressions]]</f>
        <v>0.13498547567175018</v>
      </c>
    </row>
    <row r="58" spans="2:18" ht="15.75" customHeight="1" x14ac:dyDescent="0.25">
      <c r="B58" s="2" t="s">
        <v>133</v>
      </c>
      <c r="C58" s="2" t="s">
        <v>39</v>
      </c>
      <c r="D58" s="2" t="s">
        <v>134</v>
      </c>
      <c r="E58" s="2" t="str">
        <f>PROPER(TEXT(Table15[[#This Row],[Date]], "MMMM"))</f>
        <v>June</v>
      </c>
      <c r="F58" s="2" t="str">
        <f>PROPER(TEXT(Table15[[#This Row],[Date]], "YYYY"))</f>
        <v>2024</v>
      </c>
      <c r="G58" s="2" t="s">
        <v>41</v>
      </c>
      <c r="H58" s="2" t="s">
        <v>589</v>
      </c>
      <c r="I58" s="15">
        <v>2200</v>
      </c>
      <c r="J58" s="15">
        <v>504</v>
      </c>
      <c r="K58" s="15">
        <v>239</v>
      </c>
      <c r="L58" s="15">
        <v>37400</v>
      </c>
      <c r="M58" s="15">
        <v>36938</v>
      </c>
      <c r="N58" s="15">
        <v>225</v>
      </c>
      <c r="O58" s="2" t="s">
        <v>53</v>
      </c>
      <c r="P58" s="2" t="s">
        <v>23</v>
      </c>
      <c r="Q58" s="11">
        <f t="shared" si="0"/>
        <v>2943</v>
      </c>
      <c r="R58" s="14">
        <f>Table15[[#This Row],[Total_Engagement]]/Table15[[#This Row],[Impressions]]</f>
        <v>7.8689839572192513E-2</v>
      </c>
    </row>
    <row r="59" spans="2:18" ht="15.75" customHeight="1" x14ac:dyDescent="0.25">
      <c r="B59" s="2" t="s">
        <v>135</v>
      </c>
      <c r="C59" s="2" t="s">
        <v>39</v>
      </c>
      <c r="D59" s="2" t="s">
        <v>136</v>
      </c>
      <c r="E59" s="2" t="str">
        <f>PROPER(TEXT(Table15[[#This Row],[Date]], "MMMM"))</f>
        <v>January</v>
      </c>
      <c r="F59" s="2" t="str">
        <f>PROPER(TEXT(Table15[[#This Row],[Date]], "YYYY"))</f>
        <v>2025</v>
      </c>
      <c r="G59" s="2" t="s">
        <v>46</v>
      </c>
      <c r="H59" s="2" t="s">
        <v>593</v>
      </c>
      <c r="I59" s="15">
        <v>947</v>
      </c>
      <c r="J59" s="15">
        <v>338</v>
      </c>
      <c r="K59" s="15">
        <v>350</v>
      </c>
      <c r="L59" s="15">
        <v>10417</v>
      </c>
      <c r="M59" s="15">
        <v>9730</v>
      </c>
      <c r="N59" s="15">
        <v>34</v>
      </c>
      <c r="O59" s="2" t="s">
        <v>27</v>
      </c>
      <c r="P59" s="2" t="s">
        <v>34</v>
      </c>
      <c r="Q59" s="11">
        <f t="shared" si="0"/>
        <v>1635</v>
      </c>
      <c r="R59" s="14">
        <f>Table15[[#This Row],[Total_Engagement]]/Table15[[#This Row],[Impressions]]</f>
        <v>0.1569549774407219</v>
      </c>
    </row>
    <row r="60" spans="2:18" ht="15.75" customHeight="1" x14ac:dyDescent="0.25">
      <c r="B60" s="2" t="s">
        <v>137</v>
      </c>
      <c r="C60" s="2" t="s">
        <v>25</v>
      </c>
      <c r="D60" s="2" t="s">
        <v>127</v>
      </c>
      <c r="E60" s="2" t="str">
        <f>PROPER(TEXT(Table15[[#This Row],[Date]], "MMMM"))</f>
        <v>February</v>
      </c>
      <c r="F60" s="2" t="str">
        <f>PROPER(TEXT(Table15[[#This Row],[Date]], "YYYY"))</f>
        <v>2025</v>
      </c>
      <c r="G60" s="2" t="s">
        <v>41</v>
      </c>
      <c r="H60" s="2" t="s">
        <v>595</v>
      </c>
      <c r="I60" s="15">
        <v>804</v>
      </c>
      <c r="J60" s="15">
        <v>639</v>
      </c>
      <c r="K60" s="15">
        <v>43</v>
      </c>
      <c r="L60" s="15">
        <v>4020</v>
      </c>
      <c r="M60" s="15">
        <v>3144</v>
      </c>
      <c r="N60" s="15">
        <v>11</v>
      </c>
      <c r="O60" s="2" t="s">
        <v>33</v>
      </c>
      <c r="P60" s="1" t="s">
        <v>584</v>
      </c>
      <c r="Q60" s="11">
        <f t="shared" si="0"/>
        <v>1486</v>
      </c>
      <c r="R60" s="14">
        <f>Table15[[#This Row],[Total_Engagement]]/Table15[[#This Row],[Impressions]]</f>
        <v>0.36965174129353234</v>
      </c>
    </row>
    <row r="61" spans="2:18" ht="15.75" customHeight="1" x14ac:dyDescent="0.25">
      <c r="B61" s="2" t="s">
        <v>137</v>
      </c>
      <c r="C61" s="2" t="s">
        <v>25</v>
      </c>
      <c r="D61" s="2" t="s">
        <v>127</v>
      </c>
      <c r="E61" s="2" t="str">
        <f>PROPER(TEXT(Table15[[#This Row],[Date]], "MMMM"))</f>
        <v>February</v>
      </c>
      <c r="F61" s="2" t="str">
        <f>PROPER(TEXT(Table15[[#This Row],[Date]], "YYYY"))</f>
        <v>2025</v>
      </c>
      <c r="G61" s="2" t="s">
        <v>41</v>
      </c>
      <c r="H61" s="2" t="s">
        <v>595</v>
      </c>
      <c r="I61" s="15">
        <v>804</v>
      </c>
      <c r="J61" s="15">
        <v>639</v>
      </c>
      <c r="K61" s="15">
        <v>43</v>
      </c>
      <c r="L61" s="15">
        <v>4020</v>
      </c>
      <c r="M61" s="15">
        <v>3144</v>
      </c>
      <c r="N61" s="15">
        <v>11</v>
      </c>
      <c r="O61" s="1" t="s">
        <v>583</v>
      </c>
      <c r="P61" s="1" t="s">
        <v>584</v>
      </c>
      <c r="Q61" s="11">
        <f t="shared" si="0"/>
        <v>1486</v>
      </c>
      <c r="R61" s="14">
        <f>Table15[[#This Row],[Total_Engagement]]/Table15[[#This Row],[Impressions]]</f>
        <v>0.36965174129353234</v>
      </c>
    </row>
    <row r="62" spans="2:18" ht="15.75" customHeight="1" x14ac:dyDescent="0.25">
      <c r="B62" s="2" t="s">
        <v>139</v>
      </c>
      <c r="C62" s="2" t="s">
        <v>25</v>
      </c>
      <c r="D62" s="2" t="s">
        <v>140</v>
      </c>
      <c r="E62" s="2" t="str">
        <f>PROPER(TEXT(Table15[[#This Row],[Date]], "MMMM"))</f>
        <v>March</v>
      </c>
      <c r="F62" s="2" t="str">
        <f>PROPER(TEXT(Table15[[#This Row],[Date]], "YYYY"))</f>
        <v>2025</v>
      </c>
      <c r="G62" s="2" t="s">
        <v>41</v>
      </c>
      <c r="H62" s="2" t="s">
        <v>595</v>
      </c>
      <c r="I62" s="15">
        <v>1686</v>
      </c>
      <c r="J62" s="15">
        <v>904</v>
      </c>
      <c r="K62" s="15">
        <v>472</v>
      </c>
      <c r="L62" s="15">
        <v>18546</v>
      </c>
      <c r="M62" s="15">
        <v>18171</v>
      </c>
      <c r="N62" s="15">
        <v>52</v>
      </c>
      <c r="O62" s="2" t="s">
        <v>53</v>
      </c>
      <c r="P62" s="2" t="s">
        <v>23</v>
      </c>
      <c r="Q62" s="11">
        <f t="shared" si="0"/>
        <v>3062</v>
      </c>
      <c r="R62" s="14">
        <f>Table15[[#This Row],[Total_Engagement]]/Table15[[#This Row],[Impressions]]</f>
        <v>0.16510298716704411</v>
      </c>
    </row>
    <row r="63" spans="2:18" ht="15.75" customHeight="1" x14ac:dyDescent="0.25">
      <c r="B63" s="2" t="s">
        <v>141</v>
      </c>
      <c r="C63" s="2" t="s">
        <v>39</v>
      </c>
      <c r="D63" s="2" t="s">
        <v>142</v>
      </c>
      <c r="E63" s="2" t="str">
        <f>PROPER(TEXT(Table15[[#This Row],[Date]], "MMMM"))</f>
        <v>June</v>
      </c>
      <c r="F63" s="2" t="str">
        <f>PROPER(TEXT(Table15[[#This Row],[Date]], "YYYY"))</f>
        <v>2024</v>
      </c>
      <c r="G63" s="2" t="s">
        <v>46</v>
      </c>
      <c r="H63" s="2" t="s">
        <v>593</v>
      </c>
      <c r="I63" s="15">
        <v>1226</v>
      </c>
      <c r="J63" s="15">
        <v>119</v>
      </c>
      <c r="K63" s="15">
        <v>7</v>
      </c>
      <c r="L63" s="15">
        <v>14712</v>
      </c>
      <c r="M63" s="15">
        <v>14049</v>
      </c>
      <c r="N63" s="15">
        <v>123</v>
      </c>
      <c r="O63" s="2" t="s">
        <v>33</v>
      </c>
      <c r="P63" s="2" t="s">
        <v>34</v>
      </c>
      <c r="Q63" s="11">
        <f t="shared" si="0"/>
        <v>1352</v>
      </c>
      <c r="R63" s="14">
        <f>Table15[[#This Row],[Total_Engagement]]/Table15[[#This Row],[Impressions]]</f>
        <v>9.1897770527460579E-2</v>
      </c>
    </row>
    <row r="64" spans="2:18" ht="15.75" customHeight="1" x14ac:dyDescent="0.25">
      <c r="B64" s="2" t="s">
        <v>143</v>
      </c>
      <c r="C64" s="2" t="s">
        <v>39</v>
      </c>
      <c r="D64" s="2" t="s">
        <v>144</v>
      </c>
      <c r="E64" s="2" t="str">
        <f>PROPER(TEXT(Table15[[#This Row],[Date]], "MMMM"))</f>
        <v>December</v>
      </c>
      <c r="F64" s="2" t="str">
        <f>PROPER(TEXT(Table15[[#This Row],[Date]], "YYYY"))</f>
        <v>2024</v>
      </c>
      <c r="G64" s="2" t="s">
        <v>41</v>
      </c>
      <c r="H64" s="2" t="s">
        <v>589</v>
      </c>
      <c r="I64" s="15">
        <v>2946</v>
      </c>
      <c r="J64" s="15">
        <v>498</v>
      </c>
      <c r="K64" s="15">
        <v>367</v>
      </c>
      <c r="L64" s="15">
        <v>29460</v>
      </c>
      <c r="M64" s="15">
        <v>28527</v>
      </c>
      <c r="N64" s="15">
        <v>60</v>
      </c>
      <c r="O64" s="2" t="s">
        <v>53</v>
      </c>
      <c r="P64" s="2" t="s">
        <v>28</v>
      </c>
      <c r="Q64" s="11">
        <f t="shared" si="0"/>
        <v>3811</v>
      </c>
      <c r="R64" s="14">
        <f>Table15[[#This Row],[Total_Engagement]]/Table15[[#This Row],[Impressions]]</f>
        <v>0.12936184657162253</v>
      </c>
    </row>
    <row r="65" spans="2:18" ht="15.75" customHeight="1" x14ac:dyDescent="0.25">
      <c r="B65" s="2" t="s">
        <v>145</v>
      </c>
      <c r="C65" s="2" t="s">
        <v>14</v>
      </c>
      <c r="D65" s="2" t="s">
        <v>146</v>
      </c>
      <c r="E65" s="2" t="str">
        <f>PROPER(TEXT(Table15[[#This Row],[Date]], "MMMM"))</f>
        <v>October</v>
      </c>
      <c r="F65" s="2" t="str">
        <f>PROPER(TEXT(Table15[[#This Row],[Date]], "YYYY"))</f>
        <v>2024</v>
      </c>
      <c r="G65" s="2" t="s">
        <v>62</v>
      </c>
      <c r="H65" s="2" t="s">
        <v>604</v>
      </c>
      <c r="I65" s="15">
        <v>2825</v>
      </c>
      <c r="J65" s="15">
        <v>535</v>
      </c>
      <c r="K65" s="15">
        <v>295</v>
      </c>
      <c r="L65" s="15">
        <v>45200</v>
      </c>
      <c r="M65" s="15">
        <v>44739</v>
      </c>
      <c r="N65" s="15">
        <v>169</v>
      </c>
      <c r="O65" s="2" t="s">
        <v>27</v>
      </c>
      <c r="P65" s="2" t="s">
        <v>18</v>
      </c>
      <c r="Q65" s="11">
        <f t="shared" si="0"/>
        <v>3655</v>
      </c>
      <c r="R65" s="14">
        <f>Table15[[#This Row],[Total_Engagement]]/Table15[[#This Row],[Impressions]]</f>
        <v>8.0862831858407078E-2</v>
      </c>
    </row>
    <row r="66" spans="2:18" ht="15.75" customHeight="1" x14ac:dyDescent="0.25">
      <c r="B66" s="2" t="s">
        <v>147</v>
      </c>
      <c r="C66" s="2" t="s">
        <v>30</v>
      </c>
      <c r="D66" s="2" t="s">
        <v>148</v>
      </c>
      <c r="E66" s="2" t="str">
        <f>PROPER(TEXT(Table15[[#This Row],[Date]], "MMMM"))</f>
        <v>April</v>
      </c>
      <c r="F66" s="2" t="str">
        <f>PROPER(TEXT(Table15[[#This Row],[Date]], "YYYY"))</f>
        <v>2025</v>
      </c>
      <c r="G66" s="2" t="s">
        <v>16</v>
      </c>
      <c r="H66" s="2" t="s">
        <v>598</v>
      </c>
      <c r="I66" s="15">
        <v>103</v>
      </c>
      <c r="J66" s="15">
        <v>770</v>
      </c>
      <c r="K66" s="15">
        <v>19</v>
      </c>
      <c r="L66" s="15">
        <v>1030</v>
      </c>
      <c r="M66" s="15">
        <v>410</v>
      </c>
      <c r="N66" s="15">
        <v>262</v>
      </c>
      <c r="O66" s="2" t="s">
        <v>27</v>
      </c>
      <c r="P66" s="2" t="s">
        <v>34</v>
      </c>
      <c r="Q66" s="11">
        <f t="shared" si="0"/>
        <v>892</v>
      </c>
      <c r="R66" s="14">
        <f>Table15[[#This Row],[Total_Engagement]]/Table15[[#This Row],[Impressions]]</f>
        <v>0.86601941747572819</v>
      </c>
    </row>
    <row r="67" spans="2:18" ht="15.75" customHeight="1" x14ac:dyDescent="0.25">
      <c r="B67" s="2" t="s">
        <v>149</v>
      </c>
      <c r="C67" s="2" t="s">
        <v>30</v>
      </c>
      <c r="D67" s="2" t="s">
        <v>150</v>
      </c>
      <c r="E67" s="2" t="str">
        <f>PROPER(TEXT(Table15[[#This Row],[Date]], "MMMM"))</f>
        <v>June</v>
      </c>
      <c r="F67" s="2" t="str">
        <f>PROPER(TEXT(Table15[[#This Row],[Date]], "YYYY"))</f>
        <v>2024</v>
      </c>
      <c r="G67" s="2" t="s">
        <v>21</v>
      </c>
      <c r="H67" s="2" t="s">
        <v>602</v>
      </c>
      <c r="I67" s="15">
        <v>2180</v>
      </c>
      <c r="J67" s="15">
        <v>263</v>
      </c>
      <c r="K67" s="15">
        <v>387</v>
      </c>
      <c r="L67" s="15">
        <v>30520</v>
      </c>
      <c r="M67" s="15">
        <v>30059</v>
      </c>
      <c r="N67" s="15">
        <v>174</v>
      </c>
      <c r="O67" s="2" t="s">
        <v>33</v>
      </c>
      <c r="P67" s="1" t="s">
        <v>584</v>
      </c>
      <c r="Q67" s="11">
        <f t="shared" si="0"/>
        <v>2830</v>
      </c>
      <c r="R67" s="14">
        <f>Table15[[#This Row],[Total_Engagement]]/Table15[[#This Row],[Impressions]]</f>
        <v>9.2726081258191345E-2</v>
      </c>
    </row>
    <row r="68" spans="2:18" ht="15.75" customHeight="1" x14ac:dyDescent="0.25">
      <c r="B68" s="2" t="s">
        <v>151</v>
      </c>
      <c r="C68" s="2" t="s">
        <v>30</v>
      </c>
      <c r="D68" s="2" t="s">
        <v>152</v>
      </c>
      <c r="E68" s="2" t="str">
        <f>PROPER(TEXT(Table15[[#This Row],[Date]], "MMMM"))</f>
        <v>January</v>
      </c>
      <c r="F68" s="2" t="str">
        <f>PROPER(TEXT(Table15[[#This Row],[Date]], "YYYY"))</f>
        <v>2025</v>
      </c>
      <c r="G68" s="2" t="s">
        <v>62</v>
      </c>
      <c r="H68" s="2" t="s">
        <v>599</v>
      </c>
      <c r="I68" s="15">
        <v>904</v>
      </c>
      <c r="J68" s="15">
        <v>973</v>
      </c>
      <c r="K68" s="15">
        <v>63</v>
      </c>
      <c r="L68" s="15">
        <v>11752</v>
      </c>
      <c r="M68" s="15">
        <v>11580</v>
      </c>
      <c r="N68" s="15">
        <v>84</v>
      </c>
      <c r="O68" s="2" t="s">
        <v>33</v>
      </c>
      <c r="P68" s="2" t="s">
        <v>28</v>
      </c>
      <c r="Q68" s="11">
        <f t="shared" ref="Q68:Q131" si="1">SUM(I68,J68,K68)</f>
        <v>1940</v>
      </c>
      <c r="R68" s="14">
        <f>Table15[[#This Row],[Total_Engagement]]/Table15[[#This Row],[Impressions]]</f>
        <v>0.1650782845473111</v>
      </c>
    </row>
    <row r="69" spans="2:18" ht="15.75" customHeight="1" x14ac:dyDescent="0.25">
      <c r="B69" s="2" t="s">
        <v>151</v>
      </c>
      <c r="C69" s="2" t="s">
        <v>30</v>
      </c>
      <c r="D69" s="2" t="s">
        <v>152</v>
      </c>
      <c r="E69" s="2" t="str">
        <f>PROPER(TEXT(Table15[[#This Row],[Date]], "MMMM"))</f>
        <v>January</v>
      </c>
      <c r="F69" s="2" t="str">
        <f>PROPER(TEXT(Table15[[#This Row],[Date]], "YYYY"))</f>
        <v>2025</v>
      </c>
      <c r="G69" s="2" t="s">
        <v>62</v>
      </c>
      <c r="H69" s="2" t="s">
        <v>599</v>
      </c>
      <c r="I69" s="15">
        <v>904</v>
      </c>
      <c r="J69" s="15">
        <v>973</v>
      </c>
      <c r="K69" s="15">
        <v>63</v>
      </c>
      <c r="L69" s="15">
        <v>11752</v>
      </c>
      <c r="M69" s="15">
        <v>11580</v>
      </c>
      <c r="N69" s="15">
        <v>84</v>
      </c>
      <c r="O69" s="1" t="s">
        <v>27</v>
      </c>
      <c r="P69" s="2" t="s">
        <v>28</v>
      </c>
      <c r="Q69" s="11">
        <f t="shared" si="1"/>
        <v>1940</v>
      </c>
      <c r="R69" s="14">
        <f>Table15[[#This Row],[Total_Engagement]]/Table15[[#This Row],[Impressions]]</f>
        <v>0.1650782845473111</v>
      </c>
    </row>
    <row r="70" spans="2:18" ht="15.75" customHeight="1" x14ac:dyDescent="0.25">
      <c r="B70" s="2" t="s">
        <v>151</v>
      </c>
      <c r="C70" s="2" t="s">
        <v>30</v>
      </c>
      <c r="D70" s="2" t="s">
        <v>152</v>
      </c>
      <c r="E70" s="2" t="str">
        <f>PROPER(TEXT(Table15[[#This Row],[Date]], "MMMM"))</f>
        <v>January</v>
      </c>
      <c r="F70" s="2" t="str">
        <f>PROPER(TEXT(Table15[[#This Row],[Date]], "YYYY"))</f>
        <v>2025</v>
      </c>
      <c r="G70" s="2" t="s">
        <v>62</v>
      </c>
      <c r="H70" s="2" t="s">
        <v>599</v>
      </c>
      <c r="I70" s="15">
        <v>904</v>
      </c>
      <c r="J70" s="15">
        <v>973</v>
      </c>
      <c r="K70" s="15">
        <v>63</v>
      </c>
      <c r="L70" s="15">
        <v>11752</v>
      </c>
      <c r="M70" s="15">
        <v>11580</v>
      </c>
      <c r="N70" s="15">
        <v>84</v>
      </c>
      <c r="O70" s="1" t="s">
        <v>582</v>
      </c>
      <c r="P70" s="2" t="s">
        <v>28</v>
      </c>
      <c r="Q70" s="11">
        <f t="shared" si="1"/>
        <v>1940</v>
      </c>
      <c r="R70" s="14">
        <f>Table15[[#This Row],[Total_Engagement]]/Table15[[#This Row],[Impressions]]</f>
        <v>0.1650782845473111</v>
      </c>
    </row>
    <row r="71" spans="2:18" ht="15.75" customHeight="1" x14ac:dyDescent="0.25">
      <c r="B71" s="2" t="s">
        <v>154</v>
      </c>
      <c r="C71" s="2" t="s">
        <v>14</v>
      </c>
      <c r="D71" s="2" t="s">
        <v>155</v>
      </c>
      <c r="E71" s="2" t="str">
        <f>PROPER(TEXT(Table15[[#This Row],[Date]], "MMMM"))</f>
        <v>September</v>
      </c>
      <c r="F71" s="2" t="str">
        <f>PROPER(TEXT(Table15[[#This Row],[Date]], "YYYY"))</f>
        <v>2024</v>
      </c>
      <c r="G71" s="2" t="s">
        <v>62</v>
      </c>
      <c r="H71" s="2" t="s">
        <v>604</v>
      </c>
      <c r="I71" s="15">
        <v>4886</v>
      </c>
      <c r="J71" s="15">
        <v>983</v>
      </c>
      <c r="K71" s="15">
        <v>409</v>
      </c>
      <c r="L71" s="15">
        <v>43974</v>
      </c>
      <c r="M71" s="15">
        <v>43239</v>
      </c>
      <c r="N71" s="15">
        <v>65</v>
      </c>
      <c r="O71" s="2" t="s">
        <v>27</v>
      </c>
      <c r="P71" s="2" t="s">
        <v>18</v>
      </c>
      <c r="Q71" s="11">
        <f t="shared" si="1"/>
        <v>6278</v>
      </c>
      <c r="R71" s="14">
        <f>Table15[[#This Row],[Total_Engagement]]/Table15[[#This Row],[Impressions]]</f>
        <v>0.14276618001546368</v>
      </c>
    </row>
    <row r="72" spans="2:18" ht="15.75" customHeight="1" x14ac:dyDescent="0.25">
      <c r="B72" s="2" t="s">
        <v>156</v>
      </c>
      <c r="C72" s="2" t="s">
        <v>14</v>
      </c>
      <c r="D72" s="2" t="s">
        <v>157</v>
      </c>
      <c r="E72" s="2" t="str">
        <f>PROPER(TEXT(Table15[[#This Row],[Date]], "MMMM"))</f>
        <v>November</v>
      </c>
      <c r="F72" s="2" t="str">
        <f>PROPER(TEXT(Table15[[#This Row],[Date]], "YYYY"))</f>
        <v>2024</v>
      </c>
      <c r="G72" s="2" t="s">
        <v>41</v>
      </c>
      <c r="H72" s="2" t="s">
        <v>590</v>
      </c>
      <c r="I72" s="15">
        <v>53</v>
      </c>
      <c r="J72" s="15">
        <v>81</v>
      </c>
      <c r="K72" s="15">
        <v>379</v>
      </c>
      <c r="L72" s="15">
        <v>954</v>
      </c>
      <c r="M72" s="15">
        <v>7</v>
      </c>
      <c r="N72" s="15">
        <v>148</v>
      </c>
      <c r="O72" s="2" t="s">
        <v>27</v>
      </c>
      <c r="P72" s="2" t="s">
        <v>28</v>
      </c>
      <c r="Q72" s="11">
        <f t="shared" si="1"/>
        <v>513</v>
      </c>
      <c r="R72" s="14">
        <f>Table15[[#This Row],[Total_Engagement]]/Table15[[#This Row],[Impressions]]</f>
        <v>0.53773584905660377</v>
      </c>
    </row>
    <row r="73" spans="2:18" ht="15.75" customHeight="1" x14ac:dyDescent="0.25">
      <c r="B73" s="2" t="s">
        <v>158</v>
      </c>
      <c r="C73" s="2" t="s">
        <v>14</v>
      </c>
      <c r="D73" s="2" t="s">
        <v>97</v>
      </c>
      <c r="E73" s="2" t="str">
        <f>PROPER(TEXT(Table15[[#This Row],[Date]], "MMMM"))</f>
        <v>July</v>
      </c>
      <c r="F73" s="2" t="str">
        <f>PROPER(TEXT(Table15[[#This Row],[Date]], "YYYY"))</f>
        <v>2024</v>
      </c>
      <c r="G73" s="2" t="s">
        <v>41</v>
      </c>
      <c r="H73" s="2" t="s">
        <v>590</v>
      </c>
      <c r="I73" s="15">
        <v>4507</v>
      </c>
      <c r="J73" s="15">
        <v>217</v>
      </c>
      <c r="K73" s="15">
        <v>13</v>
      </c>
      <c r="L73" s="15">
        <v>90140</v>
      </c>
      <c r="M73" s="15">
        <v>89591</v>
      </c>
      <c r="N73" s="15">
        <v>125</v>
      </c>
      <c r="O73" s="2" t="s">
        <v>53</v>
      </c>
      <c r="P73" s="2" t="s">
        <v>28</v>
      </c>
      <c r="Q73" s="11">
        <f t="shared" si="1"/>
        <v>4737</v>
      </c>
      <c r="R73" s="14">
        <f>Table15[[#This Row],[Total_Engagement]]/Table15[[#This Row],[Impressions]]</f>
        <v>5.2551586421122697E-2</v>
      </c>
    </row>
    <row r="74" spans="2:18" ht="15.75" customHeight="1" x14ac:dyDescent="0.25">
      <c r="B74" s="2" t="s">
        <v>159</v>
      </c>
      <c r="C74" s="2" t="s">
        <v>39</v>
      </c>
      <c r="D74" s="2" t="s">
        <v>160</v>
      </c>
      <c r="E74" s="2" t="str">
        <f>PROPER(TEXT(Table15[[#This Row],[Date]], "MMMM"))</f>
        <v>August</v>
      </c>
      <c r="F74" s="2" t="str">
        <f>PROPER(TEXT(Table15[[#This Row],[Date]], "YYYY"))</f>
        <v>2024</v>
      </c>
      <c r="G74" s="2" t="s">
        <v>46</v>
      </c>
      <c r="H74" s="2" t="s">
        <v>593</v>
      </c>
      <c r="I74" s="15">
        <v>2878</v>
      </c>
      <c r="J74" s="15">
        <v>248</v>
      </c>
      <c r="K74" s="15">
        <v>416</v>
      </c>
      <c r="L74" s="15">
        <v>43170</v>
      </c>
      <c r="M74" s="15">
        <v>42667</v>
      </c>
      <c r="N74" s="15">
        <v>75</v>
      </c>
      <c r="O74" s="2" t="s">
        <v>53</v>
      </c>
      <c r="P74" s="2" t="s">
        <v>28</v>
      </c>
      <c r="Q74" s="11">
        <f t="shared" si="1"/>
        <v>3542</v>
      </c>
      <c r="R74" s="14">
        <f>Table15[[#This Row],[Total_Engagement]]/Table15[[#This Row],[Impressions]]</f>
        <v>8.2047718322909427E-2</v>
      </c>
    </row>
    <row r="75" spans="2:18" ht="15.75" customHeight="1" x14ac:dyDescent="0.25">
      <c r="B75" s="2" t="s">
        <v>161</v>
      </c>
      <c r="C75" s="2" t="s">
        <v>30</v>
      </c>
      <c r="D75" s="2" t="s">
        <v>162</v>
      </c>
      <c r="E75" s="2" t="str">
        <f>PROPER(TEXT(Table15[[#This Row],[Date]], "MMMM"))</f>
        <v>March</v>
      </c>
      <c r="F75" s="2" t="str">
        <f>PROPER(TEXT(Table15[[#This Row],[Date]], "YYYY"))</f>
        <v>2025</v>
      </c>
      <c r="G75" s="2" t="s">
        <v>32</v>
      </c>
      <c r="H75" s="2" t="s">
        <v>588</v>
      </c>
      <c r="I75" s="15">
        <v>1881</v>
      </c>
      <c r="J75" s="15">
        <v>501</v>
      </c>
      <c r="K75" s="15">
        <v>99</v>
      </c>
      <c r="L75" s="15">
        <v>20691</v>
      </c>
      <c r="M75" s="15">
        <v>19987</v>
      </c>
      <c r="N75" s="15">
        <v>289</v>
      </c>
      <c r="O75" s="2" t="s">
        <v>33</v>
      </c>
      <c r="P75" s="1" t="s">
        <v>584</v>
      </c>
      <c r="Q75" s="11">
        <f t="shared" si="1"/>
        <v>2481</v>
      </c>
      <c r="R75" s="14">
        <f>Table15[[#This Row],[Total_Engagement]]/Table15[[#This Row],[Impressions]]</f>
        <v>0.11990720603160794</v>
      </c>
    </row>
    <row r="76" spans="2:18" ht="15.75" customHeight="1" x14ac:dyDescent="0.25">
      <c r="B76" s="2" t="s">
        <v>163</v>
      </c>
      <c r="C76" s="2" t="s">
        <v>14</v>
      </c>
      <c r="D76" s="2" t="s">
        <v>164</v>
      </c>
      <c r="E76" s="2" t="str">
        <f>PROPER(TEXT(Table15[[#This Row],[Date]], "MMMM"))</f>
        <v>July</v>
      </c>
      <c r="F76" s="2" t="str">
        <f>PROPER(TEXT(Table15[[#This Row],[Date]], "YYYY"))</f>
        <v>2024</v>
      </c>
      <c r="G76" s="2" t="s">
        <v>41</v>
      </c>
      <c r="H76" s="2" t="s">
        <v>590</v>
      </c>
      <c r="I76" s="15">
        <v>432</v>
      </c>
      <c r="J76" s="15">
        <v>171</v>
      </c>
      <c r="K76" s="15">
        <v>280</v>
      </c>
      <c r="L76" s="15">
        <v>3024</v>
      </c>
      <c r="M76" s="15">
        <v>2285</v>
      </c>
      <c r="N76" s="15">
        <v>184</v>
      </c>
      <c r="O76" s="2" t="s">
        <v>33</v>
      </c>
      <c r="P76" s="2" t="s">
        <v>18</v>
      </c>
      <c r="Q76" s="11">
        <f t="shared" si="1"/>
        <v>883</v>
      </c>
      <c r="R76" s="14">
        <f>Table15[[#This Row],[Total_Engagement]]/Table15[[#This Row],[Impressions]]</f>
        <v>0.29199735449735448</v>
      </c>
    </row>
    <row r="77" spans="2:18" ht="15.75" customHeight="1" x14ac:dyDescent="0.25">
      <c r="B77" s="2" t="s">
        <v>165</v>
      </c>
      <c r="C77" s="2" t="s">
        <v>39</v>
      </c>
      <c r="D77" s="2" t="s">
        <v>166</v>
      </c>
      <c r="E77" s="2" t="str">
        <f>PROPER(TEXT(Table15[[#This Row],[Date]], "MMMM"))</f>
        <v>March</v>
      </c>
      <c r="F77" s="2" t="str">
        <f>PROPER(TEXT(Table15[[#This Row],[Date]], "YYYY"))</f>
        <v>2025</v>
      </c>
      <c r="G77" s="2" t="s">
        <v>41</v>
      </c>
      <c r="H77" s="2" t="s">
        <v>589</v>
      </c>
      <c r="I77" s="15">
        <v>4712</v>
      </c>
      <c r="J77" s="15">
        <v>568</v>
      </c>
      <c r="K77" s="15">
        <v>127</v>
      </c>
      <c r="L77" s="15">
        <v>84816</v>
      </c>
      <c r="M77" s="15">
        <v>84691</v>
      </c>
      <c r="N77" s="15">
        <v>100</v>
      </c>
      <c r="O77" s="2" t="s">
        <v>33</v>
      </c>
      <c r="P77" s="2" t="s">
        <v>28</v>
      </c>
      <c r="Q77" s="11">
        <f t="shared" si="1"/>
        <v>5407</v>
      </c>
      <c r="R77" s="14">
        <f>Table15[[#This Row],[Total_Engagement]]/Table15[[#This Row],[Impressions]]</f>
        <v>6.3749764195434822E-2</v>
      </c>
    </row>
    <row r="78" spans="2:18" ht="15.75" customHeight="1" x14ac:dyDescent="0.25">
      <c r="B78" s="2" t="s">
        <v>167</v>
      </c>
      <c r="C78" s="2" t="s">
        <v>30</v>
      </c>
      <c r="D78" s="2" t="s">
        <v>168</v>
      </c>
      <c r="E78" s="2" t="str">
        <f>PROPER(TEXT(Table15[[#This Row],[Date]], "MMMM"))</f>
        <v>December</v>
      </c>
      <c r="F78" s="2" t="str">
        <f>PROPER(TEXT(Table15[[#This Row],[Date]], "YYYY"))</f>
        <v>2024</v>
      </c>
      <c r="G78" s="2" t="s">
        <v>32</v>
      </c>
      <c r="H78" s="2" t="s">
        <v>588</v>
      </c>
      <c r="I78" s="15">
        <v>2610</v>
      </c>
      <c r="J78" s="15">
        <v>126</v>
      </c>
      <c r="K78" s="15">
        <v>288</v>
      </c>
      <c r="L78" s="15">
        <v>15660</v>
      </c>
      <c r="M78" s="15">
        <v>15145</v>
      </c>
      <c r="N78" s="15">
        <v>73</v>
      </c>
      <c r="O78" s="2" t="s">
        <v>33</v>
      </c>
      <c r="P78" s="1" t="s">
        <v>584</v>
      </c>
      <c r="Q78" s="11">
        <f t="shared" si="1"/>
        <v>3024</v>
      </c>
      <c r="R78" s="14">
        <f>Table15[[#This Row],[Total_Engagement]]/Table15[[#This Row],[Impressions]]</f>
        <v>0.19310344827586207</v>
      </c>
    </row>
    <row r="79" spans="2:18" ht="15.75" customHeight="1" x14ac:dyDescent="0.25">
      <c r="B79" s="2" t="s">
        <v>169</v>
      </c>
      <c r="C79" s="2" t="s">
        <v>14</v>
      </c>
      <c r="D79" s="2" t="s">
        <v>115</v>
      </c>
      <c r="E79" s="2" t="str">
        <f>PROPER(TEXT(Table15[[#This Row],[Date]], "MMMM"))</f>
        <v>March</v>
      </c>
      <c r="F79" s="2" t="str">
        <f>PROPER(TEXT(Table15[[#This Row],[Date]], "YYYY"))</f>
        <v>2025</v>
      </c>
      <c r="G79" s="2" t="s">
        <v>21</v>
      </c>
      <c r="H79" s="2" t="s">
        <v>586</v>
      </c>
      <c r="I79" s="15">
        <v>1292</v>
      </c>
      <c r="J79" s="15">
        <v>626</v>
      </c>
      <c r="K79" s="15">
        <v>496</v>
      </c>
      <c r="L79" s="15">
        <v>25840</v>
      </c>
      <c r="M79" s="15">
        <v>24916</v>
      </c>
      <c r="N79" s="15">
        <v>149</v>
      </c>
      <c r="O79" s="2" t="s">
        <v>53</v>
      </c>
      <c r="P79" s="2" t="s">
        <v>28</v>
      </c>
      <c r="Q79" s="11">
        <f t="shared" si="1"/>
        <v>2414</v>
      </c>
      <c r="R79" s="14">
        <f>Table15[[#This Row],[Total_Engagement]]/Table15[[#This Row],[Impressions]]</f>
        <v>9.3421052631578946E-2</v>
      </c>
    </row>
    <row r="80" spans="2:18" ht="15.75" customHeight="1" x14ac:dyDescent="0.25">
      <c r="B80" s="2" t="s">
        <v>170</v>
      </c>
      <c r="C80" s="2" t="s">
        <v>39</v>
      </c>
      <c r="D80" s="2" t="s">
        <v>171</v>
      </c>
      <c r="E80" s="2" t="str">
        <f>PROPER(TEXT(Table15[[#This Row],[Date]], "MMMM"))</f>
        <v>April</v>
      </c>
      <c r="F80" s="2" t="str">
        <f>PROPER(TEXT(Table15[[#This Row],[Date]], "YYYY"))</f>
        <v>2025</v>
      </c>
      <c r="G80" s="2" t="s">
        <v>62</v>
      </c>
      <c r="H80" s="2" t="s">
        <v>597</v>
      </c>
      <c r="I80" s="15">
        <v>199</v>
      </c>
      <c r="J80" s="15">
        <v>772</v>
      </c>
      <c r="K80" s="15">
        <v>400</v>
      </c>
      <c r="L80" s="15">
        <v>3582</v>
      </c>
      <c r="M80" s="15">
        <v>2988</v>
      </c>
      <c r="N80" s="15">
        <v>43</v>
      </c>
      <c r="O80" s="2" t="s">
        <v>27</v>
      </c>
      <c r="P80" s="1" t="s">
        <v>584</v>
      </c>
      <c r="Q80" s="11">
        <f t="shared" si="1"/>
        <v>1371</v>
      </c>
      <c r="R80" s="14">
        <f>Table15[[#This Row],[Total_Engagement]]/Table15[[#This Row],[Impressions]]</f>
        <v>0.38274706867671693</v>
      </c>
    </row>
    <row r="81" spans="2:18" ht="15.75" customHeight="1" x14ac:dyDescent="0.25">
      <c r="B81" s="2" t="s">
        <v>172</v>
      </c>
      <c r="C81" s="2" t="s">
        <v>25</v>
      </c>
      <c r="D81" s="2" t="s">
        <v>173</v>
      </c>
      <c r="E81" s="2" t="str">
        <f>PROPER(TEXT(Table15[[#This Row],[Date]], "MMMM"))</f>
        <v>September</v>
      </c>
      <c r="F81" s="2" t="str">
        <f>PROPER(TEXT(Table15[[#This Row],[Date]], "YYYY"))</f>
        <v>2024</v>
      </c>
      <c r="G81" s="2" t="s">
        <v>41</v>
      </c>
      <c r="H81" s="2" t="s">
        <v>595</v>
      </c>
      <c r="I81" s="15">
        <v>2551</v>
      </c>
      <c r="J81" s="15">
        <v>915</v>
      </c>
      <c r="K81" s="15">
        <v>205</v>
      </c>
      <c r="L81" s="15">
        <v>30612</v>
      </c>
      <c r="M81" s="15">
        <v>30360</v>
      </c>
      <c r="N81" s="15">
        <v>227</v>
      </c>
      <c r="O81" s="2" t="s">
        <v>27</v>
      </c>
      <c r="P81" s="2" t="s">
        <v>23</v>
      </c>
      <c r="Q81" s="11">
        <f t="shared" si="1"/>
        <v>3671</v>
      </c>
      <c r="R81" s="14">
        <f>Table15[[#This Row],[Total_Engagement]]/Table15[[#This Row],[Impressions]]</f>
        <v>0.1199202926956749</v>
      </c>
    </row>
    <row r="82" spans="2:18" ht="15.75" customHeight="1" x14ac:dyDescent="0.25">
      <c r="B82" s="2" t="s">
        <v>174</v>
      </c>
      <c r="C82" s="2" t="s">
        <v>25</v>
      </c>
      <c r="D82" s="2" t="s">
        <v>175</v>
      </c>
      <c r="E82" s="2" t="str">
        <f>PROPER(TEXT(Table15[[#This Row],[Date]], "MMMM"))</f>
        <v>March</v>
      </c>
      <c r="F82" s="2" t="str">
        <f>PROPER(TEXT(Table15[[#This Row],[Date]], "YYYY"))</f>
        <v>2025</v>
      </c>
      <c r="G82" s="2" t="s">
        <v>16</v>
      </c>
      <c r="H82" s="2" t="s">
        <v>587</v>
      </c>
      <c r="I82" s="15">
        <v>296</v>
      </c>
      <c r="J82" s="15">
        <v>60</v>
      </c>
      <c r="K82" s="15">
        <v>141</v>
      </c>
      <c r="L82" s="15">
        <v>5624</v>
      </c>
      <c r="M82" s="15">
        <v>5239</v>
      </c>
      <c r="N82" s="15">
        <v>88</v>
      </c>
      <c r="O82" s="2" t="s">
        <v>33</v>
      </c>
      <c r="P82" s="2" t="s">
        <v>23</v>
      </c>
      <c r="Q82" s="11">
        <f t="shared" si="1"/>
        <v>497</v>
      </c>
      <c r="R82" s="14">
        <f>Table15[[#This Row],[Total_Engagement]]/Table15[[#This Row],[Impressions]]</f>
        <v>8.837126600284495E-2</v>
      </c>
    </row>
    <row r="83" spans="2:18" ht="15.75" customHeight="1" x14ac:dyDescent="0.25">
      <c r="B83" s="2" t="s">
        <v>176</v>
      </c>
      <c r="C83" s="2" t="s">
        <v>39</v>
      </c>
      <c r="D83" s="2" t="s">
        <v>177</v>
      </c>
      <c r="E83" s="2" t="str">
        <f>PROPER(TEXT(Table15[[#This Row],[Date]], "MMMM"))</f>
        <v>October</v>
      </c>
      <c r="F83" s="2" t="str">
        <f>PROPER(TEXT(Table15[[#This Row],[Date]], "YYYY"))</f>
        <v>2024</v>
      </c>
      <c r="G83" s="2" t="s">
        <v>32</v>
      </c>
      <c r="H83" s="2" t="s">
        <v>596</v>
      </c>
      <c r="I83" s="15">
        <v>4126</v>
      </c>
      <c r="J83" s="15">
        <v>426</v>
      </c>
      <c r="K83" s="15">
        <v>486</v>
      </c>
      <c r="L83" s="15">
        <v>78394</v>
      </c>
      <c r="M83" s="15">
        <v>77798</v>
      </c>
      <c r="N83" s="15">
        <v>88</v>
      </c>
      <c r="O83" s="2" t="s">
        <v>53</v>
      </c>
      <c r="P83" s="2" t="s">
        <v>34</v>
      </c>
      <c r="Q83" s="11">
        <f t="shared" si="1"/>
        <v>5038</v>
      </c>
      <c r="R83" s="14">
        <f>Table15[[#This Row],[Total_Engagement]]/Table15[[#This Row],[Impressions]]</f>
        <v>6.4265122330790625E-2</v>
      </c>
    </row>
    <row r="84" spans="2:18" ht="15.75" customHeight="1" x14ac:dyDescent="0.25">
      <c r="B84" s="2" t="s">
        <v>178</v>
      </c>
      <c r="C84" s="2" t="s">
        <v>25</v>
      </c>
      <c r="D84" s="2" t="s">
        <v>179</v>
      </c>
      <c r="E84" s="2" t="str">
        <f>PROPER(TEXT(Table15[[#This Row],[Date]], "MMMM"))</f>
        <v>October</v>
      </c>
      <c r="F84" s="2" t="str">
        <f>PROPER(TEXT(Table15[[#This Row],[Date]], "YYYY"))</f>
        <v>2024</v>
      </c>
      <c r="G84" s="2" t="s">
        <v>16</v>
      </c>
      <c r="H84" s="2" t="s">
        <v>587</v>
      </c>
      <c r="I84" s="15">
        <v>1855</v>
      </c>
      <c r="J84" s="15">
        <v>200</v>
      </c>
      <c r="K84" s="15">
        <v>174</v>
      </c>
      <c r="L84" s="15">
        <v>16695</v>
      </c>
      <c r="M84" s="15">
        <v>16330</v>
      </c>
      <c r="N84" s="15">
        <v>123</v>
      </c>
      <c r="O84" s="2" t="s">
        <v>27</v>
      </c>
      <c r="P84" s="2" t="s">
        <v>28</v>
      </c>
      <c r="Q84" s="11">
        <f t="shared" si="1"/>
        <v>2229</v>
      </c>
      <c r="R84" s="14">
        <f>Table15[[#This Row],[Total_Engagement]]/Table15[[#This Row],[Impressions]]</f>
        <v>0.13351302785265048</v>
      </c>
    </row>
    <row r="85" spans="2:18" ht="15.75" customHeight="1" x14ac:dyDescent="0.25">
      <c r="B85" s="2" t="s">
        <v>180</v>
      </c>
      <c r="C85" s="2" t="s">
        <v>30</v>
      </c>
      <c r="D85" s="2" t="s">
        <v>181</v>
      </c>
      <c r="E85" s="2" t="str">
        <f>PROPER(TEXT(Table15[[#This Row],[Date]], "MMMM"))</f>
        <v>August</v>
      </c>
      <c r="F85" s="2" t="str">
        <f>PROPER(TEXT(Table15[[#This Row],[Date]], "YYYY"))</f>
        <v>2024</v>
      </c>
      <c r="G85" s="2" t="s">
        <v>16</v>
      </c>
      <c r="H85" s="2" t="s">
        <v>598</v>
      </c>
      <c r="I85" s="15">
        <v>1674</v>
      </c>
      <c r="J85" s="15">
        <v>929</v>
      </c>
      <c r="K85" s="15">
        <v>37</v>
      </c>
      <c r="L85" s="15">
        <v>21762</v>
      </c>
      <c r="M85" s="15">
        <v>20998</v>
      </c>
      <c r="N85" s="15">
        <v>255</v>
      </c>
      <c r="O85" s="2" t="s">
        <v>27</v>
      </c>
      <c r="P85" s="2" t="s">
        <v>34</v>
      </c>
      <c r="Q85" s="11">
        <f t="shared" si="1"/>
        <v>2640</v>
      </c>
      <c r="R85" s="14">
        <f>Table15[[#This Row],[Total_Engagement]]/Table15[[#This Row],[Impressions]]</f>
        <v>0.12131237937689551</v>
      </c>
    </row>
    <row r="86" spans="2:18" ht="15.75" customHeight="1" x14ac:dyDescent="0.25">
      <c r="B86" s="2" t="s">
        <v>182</v>
      </c>
      <c r="C86" s="2" t="s">
        <v>14</v>
      </c>
      <c r="D86" s="2" t="s">
        <v>183</v>
      </c>
      <c r="E86" s="2" t="str">
        <f>PROPER(TEXT(Table15[[#This Row],[Date]], "MMMM"))</f>
        <v>November</v>
      </c>
      <c r="F86" s="2" t="str">
        <f>PROPER(TEXT(Table15[[#This Row],[Date]], "YYYY"))</f>
        <v>2024</v>
      </c>
      <c r="G86" s="2" t="s">
        <v>32</v>
      </c>
      <c r="H86" s="2" t="s">
        <v>605</v>
      </c>
      <c r="I86" s="15">
        <v>1121</v>
      </c>
      <c r="J86" s="15">
        <v>135</v>
      </c>
      <c r="K86" s="15">
        <v>18</v>
      </c>
      <c r="L86" s="15">
        <v>15694</v>
      </c>
      <c r="M86" s="15">
        <v>14957</v>
      </c>
      <c r="N86" s="15">
        <v>99</v>
      </c>
      <c r="O86" s="2" t="s">
        <v>27</v>
      </c>
      <c r="P86" s="2" t="s">
        <v>34</v>
      </c>
      <c r="Q86" s="11">
        <f t="shared" si="1"/>
        <v>1274</v>
      </c>
      <c r="R86" s="14">
        <f>Table15[[#This Row],[Total_Engagement]]/Table15[[#This Row],[Impressions]]</f>
        <v>8.1177520071364848E-2</v>
      </c>
    </row>
    <row r="87" spans="2:18" ht="15.75" customHeight="1" x14ac:dyDescent="0.25">
      <c r="B87" s="2" t="s">
        <v>184</v>
      </c>
      <c r="C87" s="2" t="s">
        <v>39</v>
      </c>
      <c r="D87" s="2" t="s">
        <v>89</v>
      </c>
      <c r="E87" s="2" t="str">
        <f>PROPER(TEXT(Table15[[#This Row],[Date]], "MMMM"))</f>
        <v>March</v>
      </c>
      <c r="F87" s="2" t="str">
        <f>PROPER(TEXT(Table15[[#This Row],[Date]], "YYYY"))</f>
        <v>2025</v>
      </c>
      <c r="G87" s="2" t="s">
        <v>32</v>
      </c>
      <c r="H87" s="2" t="s">
        <v>596</v>
      </c>
      <c r="I87" s="15">
        <v>1249</v>
      </c>
      <c r="J87" s="15">
        <v>116</v>
      </c>
      <c r="K87" s="15">
        <v>420</v>
      </c>
      <c r="L87" s="15">
        <v>8743</v>
      </c>
      <c r="M87" s="15">
        <v>8538</v>
      </c>
      <c r="N87" s="15">
        <v>63</v>
      </c>
      <c r="O87" s="2" t="s">
        <v>27</v>
      </c>
      <c r="P87" s="1" t="s">
        <v>584</v>
      </c>
      <c r="Q87" s="11">
        <f t="shared" si="1"/>
        <v>1785</v>
      </c>
      <c r="R87" s="14">
        <f>Table15[[#This Row],[Total_Engagement]]/Table15[[#This Row],[Impressions]]</f>
        <v>0.20416333066453163</v>
      </c>
    </row>
    <row r="88" spans="2:18" ht="15.75" customHeight="1" x14ac:dyDescent="0.25">
      <c r="B88" s="2" t="s">
        <v>185</v>
      </c>
      <c r="C88" s="2" t="s">
        <v>14</v>
      </c>
      <c r="D88" s="2" t="s">
        <v>142</v>
      </c>
      <c r="E88" s="2" t="str">
        <f>PROPER(TEXT(Table15[[#This Row],[Date]], "MMMM"))</f>
        <v>June</v>
      </c>
      <c r="F88" s="2" t="str">
        <f>PROPER(TEXT(Table15[[#This Row],[Date]], "YYYY"))</f>
        <v>2024</v>
      </c>
      <c r="G88" s="2" t="s">
        <v>46</v>
      </c>
      <c r="H88" s="2" t="s">
        <v>603</v>
      </c>
      <c r="I88" s="15">
        <v>954</v>
      </c>
      <c r="J88" s="15">
        <v>324</v>
      </c>
      <c r="K88" s="15">
        <v>288</v>
      </c>
      <c r="L88" s="15">
        <v>19080</v>
      </c>
      <c r="M88" s="15">
        <v>18859</v>
      </c>
      <c r="N88" s="15">
        <v>21</v>
      </c>
      <c r="O88" s="2" t="s">
        <v>53</v>
      </c>
      <c r="P88" s="2" t="s">
        <v>34</v>
      </c>
      <c r="Q88" s="11">
        <f t="shared" si="1"/>
        <v>1566</v>
      </c>
      <c r="R88" s="14">
        <f>Table15[[#This Row],[Total_Engagement]]/Table15[[#This Row],[Impressions]]</f>
        <v>8.2075471698113203E-2</v>
      </c>
    </row>
    <row r="89" spans="2:18" ht="15.75" customHeight="1" x14ac:dyDescent="0.25">
      <c r="B89" s="2" t="s">
        <v>186</v>
      </c>
      <c r="C89" s="2" t="s">
        <v>30</v>
      </c>
      <c r="D89" s="2" t="s">
        <v>187</v>
      </c>
      <c r="E89" s="2" t="str">
        <f>PROPER(TEXT(Table15[[#This Row],[Date]], "MMMM"))</f>
        <v>October</v>
      </c>
      <c r="F89" s="2" t="str">
        <f>PROPER(TEXT(Table15[[#This Row],[Date]], "YYYY"))</f>
        <v>2024</v>
      </c>
      <c r="G89" s="2" t="s">
        <v>41</v>
      </c>
      <c r="H89" s="2" t="s">
        <v>600</v>
      </c>
      <c r="I89" s="15">
        <v>3068</v>
      </c>
      <c r="J89" s="15">
        <v>137</v>
      </c>
      <c r="K89" s="15">
        <v>329</v>
      </c>
      <c r="L89" s="15">
        <v>39884</v>
      </c>
      <c r="M89" s="15">
        <v>39404</v>
      </c>
      <c r="N89" s="15">
        <v>266</v>
      </c>
      <c r="O89" s="2" t="s">
        <v>33</v>
      </c>
      <c r="P89" s="2" t="s">
        <v>23</v>
      </c>
      <c r="Q89" s="11">
        <f t="shared" si="1"/>
        <v>3534</v>
      </c>
      <c r="R89" s="14">
        <f>Table15[[#This Row],[Total_Engagement]]/Table15[[#This Row],[Impressions]]</f>
        <v>8.860696018453515E-2</v>
      </c>
    </row>
    <row r="90" spans="2:18" ht="15.75" customHeight="1" x14ac:dyDescent="0.25">
      <c r="B90" s="2" t="s">
        <v>188</v>
      </c>
      <c r="C90" s="2" t="s">
        <v>30</v>
      </c>
      <c r="D90" s="2" t="s">
        <v>134</v>
      </c>
      <c r="E90" s="2" t="str">
        <f>PROPER(TEXT(Table15[[#This Row],[Date]], "MMMM"))</f>
        <v>June</v>
      </c>
      <c r="F90" s="2" t="str">
        <f>PROPER(TEXT(Table15[[#This Row],[Date]], "YYYY"))</f>
        <v>2024</v>
      </c>
      <c r="G90" s="2" t="s">
        <v>32</v>
      </c>
      <c r="H90" s="2" t="s">
        <v>588</v>
      </c>
      <c r="I90" s="15">
        <v>2103</v>
      </c>
      <c r="J90" s="15">
        <v>892</v>
      </c>
      <c r="K90" s="15">
        <v>103</v>
      </c>
      <c r="L90" s="15">
        <v>39957</v>
      </c>
      <c r="M90" s="15">
        <v>39466</v>
      </c>
      <c r="N90" s="15">
        <v>28</v>
      </c>
      <c r="O90" s="2" t="s">
        <v>53</v>
      </c>
      <c r="P90" s="1" t="s">
        <v>584</v>
      </c>
      <c r="Q90" s="11">
        <f t="shared" si="1"/>
        <v>3098</v>
      </c>
      <c r="R90" s="14">
        <f>Table15[[#This Row],[Total_Engagement]]/Table15[[#This Row],[Impressions]]</f>
        <v>7.7533348349475686E-2</v>
      </c>
    </row>
    <row r="91" spans="2:18" ht="15.75" customHeight="1" x14ac:dyDescent="0.25">
      <c r="B91" s="2" t="s">
        <v>189</v>
      </c>
      <c r="C91" s="2" t="s">
        <v>30</v>
      </c>
      <c r="D91" s="2" t="s">
        <v>190</v>
      </c>
      <c r="E91" s="2" t="str">
        <f>PROPER(TEXT(Table15[[#This Row],[Date]], "MMMM"))</f>
        <v>October</v>
      </c>
      <c r="F91" s="2" t="str">
        <f>PROPER(TEXT(Table15[[#This Row],[Date]], "YYYY"))</f>
        <v>2024</v>
      </c>
      <c r="G91" s="2" t="s">
        <v>32</v>
      </c>
      <c r="H91" s="2" t="s">
        <v>588</v>
      </c>
      <c r="I91" s="15">
        <v>1816</v>
      </c>
      <c r="J91" s="15">
        <v>29</v>
      </c>
      <c r="K91" s="15">
        <v>41</v>
      </c>
      <c r="L91" s="15">
        <v>19976</v>
      </c>
      <c r="M91" s="15">
        <v>19262</v>
      </c>
      <c r="N91" s="15">
        <v>283</v>
      </c>
      <c r="O91" s="2" t="s">
        <v>27</v>
      </c>
      <c r="P91" s="2" t="s">
        <v>28</v>
      </c>
      <c r="Q91" s="11">
        <f t="shared" si="1"/>
        <v>1886</v>
      </c>
      <c r="R91" s="14">
        <f>Table15[[#This Row],[Total_Engagement]]/Table15[[#This Row],[Impressions]]</f>
        <v>9.4413295955146179E-2</v>
      </c>
    </row>
    <row r="92" spans="2:18" ht="15.75" customHeight="1" x14ac:dyDescent="0.25">
      <c r="B92" s="2" t="s">
        <v>191</v>
      </c>
      <c r="C92" s="2" t="s">
        <v>30</v>
      </c>
      <c r="D92" s="2" t="s">
        <v>192</v>
      </c>
      <c r="E92" s="2" t="str">
        <f>PROPER(TEXT(Table15[[#This Row],[Date]], "MMMM"))</f>
        <v>July</v>
      </c>
      <c r="F92" s="2" t="str">
        <f>PROPER(TEXT(Table15[[#This Row],[Date]], "YYYY"))</f>
        <v>2024</v>
      </c>
      <c r="G92" s="2" t="s">
        <v>46</v>
      </c>
      <c r="H92" s="2" t="s">
        <v>607</v>
      </c>
      <c r="I92" s="15">
        <v>725</v>
      </c>
      <c r="J92" s="15">
        <v>88</v>
      </c>
      <c r="K92" s="15">
        <v>428</v>
      </c>
      <c r="L92" s="15">
        <v>14500</v>
      </c>
      <c r="M92" s="15">
        <v>13637</v>
      </c>
      <c r="N92" s="15">
        <v>200</v>
      </c>
      <c r="O92" s="2" t="s">
        <v>53</v>
      </c>
      <c r="P92" s="2" t="s">
        <v>28</v>
      </c>
      <c r="Q92" s="11">
        <f t="shared" si="1"/>
        <v>1241</v>
      </c>
      <c r="R92" s="14">
        <f>Table15[[#This Row],[Total_Engagement]]/Table15[[#This Row],[Impressions]]</f>
        <v>8.558620689655172E-2</v>
      </c>
    </row>
    <row r="93" spans="2:18" ht="15.75" customHeight="1" x14ac:dyDescent="0.25">
      <c r="B93" s="2" t="s">
        <v>191</v>
      </c>
      <c r="C93" s="2" t="s">
        <v>30</v>
      </c>
      <c r="D93" s="2" t="s">
        <v>192</v>
      </c>
      <c r="E93" s="2" t="str">
        <f>PROPER(TEXT(Table15[[#This Row],[Date]], "MMMM"))</f>
        <v>July</v>
      </c>
      <c r="F93" s="2" t="str">
        <f>PROPER(TEXT(Table15[[#This Row],[Date]], "YYYY"))</f>
        <v>2024</v>
      </c>
      <c r="G93" s="2" t="s">
        <v>46</v>
      </c>
      <c r="H93" s="2" t="s">
        <v>607</v>
      </c>
      <c r="I93" s="15">
        <v>725</v>
      </c>
      <c r="J93" s="15">
        <v>88</v>
      </c>
      <c r="K93" s="15">
        <v>428</v>
      </c>
      <c r="L93" s="15">
        <v>14500</v>
      </c>
      <c r="M93" s="15">
        <v>13637</v>
      </c>
      <c r="N93" s="15">
        <v>200</v>
      </c>
      <c r="O93" s="1" t="s">
        <v>27</v>
      </c>
      <c r="P93" s="2" t="s">
        <v>28</v>
      </c>
      <c r="Q93" s="11">
        <f t="shared" si="1"/>
        <v>1241</v>
      </c>
      <c r="R93" s="14">
        <f>Table15[[#This Row],[Total_Engagement]]/Table15[[#This Row],[Impressions]]</f>
        <v>8.558620689655172E-2</v>
      </c>
    </row>
    <row r="94" spans="2:18" ht="15.75" customHeight="1" x14ac:dyDescent="0.25">
      <c r="B94" s="2" t="s">
        <v>191</v>
      </c>
      <c r="C94" s="2" t="s">
        <v>30</v>
      </c>
      <c r="D94" s="2" t="s">
        <v>192</v>
      </c>
      <c r="E94" s="2" t="str">
        <f>PROPER(TEXT(Table15[[#This Row],[Date]], "MMMM"))</f>
        <v>July</v>
      </c>
      <c r="F94" s="2" t="str">
        <f>PROPER(TEXT(Table15[[#This Row],[Date]], "YYYY"))</f>
        <v>2024</v>
      </c>
      <c r="G94" s="2" t="s">
        <v>46</v>
      </c>
      <c r="H94" s="2" t="s">
        <v>607</v>
      </c>
      <c r="I94" s="15">
        <v>725</v>
      </c>
      <c r="J94" s="15">
        <v>88</v>
      </c>
      <c r="K94" s="15">
        <v>428</v>
      </c>
      <c r="L94" s="15">
        <v>14500</v>
      </c>
      <c r="M94" s="15">
        <v>13637</v>
      </c>
      <c r="N94" s="15">
        <v>200</v>
      </c>
      <c r="O94" s="1" t="s">
        <v>582</v>
      </c>
      <c r="P94" s="2" t="s">
        <v>28</v>
      </c>
      <c r="Q94" s="11">
        <f t="shared" si="1"/>
        <v>1241</v>
      </c>
      <c r="R94" s="14">
        <f>Table15[[#This Row],[Total_Engagement]]/Table15[[#This Row],[Impressions]]</f>
        <v>8.558620689655172E-2</v>
      </c>
    </row>
    <row r="95" spans="2:18" ht="15.75" customHeight="1" x14ac:dyDescent="0.25">
      <c r="B95" s="2" t="s">
        <v>194</v>
      </c>
      <c r="C95" s="2" t="s">
        <v>25</v>
      </c>
      <c r="D95" s="2" t="s">
        <v>195</v>
      </c>
      <c r="E95" s="2" t="str">
        <f>PROPER(TEXT(Table15[[#This Row],[Date]], "MMMM"))</f>
        <v>October</v>
      </c>
      <c r="F95" s="2" t="str">
        <f>PROPER(TEXT(Table15[[#This Row],[Date]], "YYYY"))</f>
        <v>2024</v>
      </c>
      <c r="G95" s="2" t="s">
        <v>62</v>
      </c>
      <c r="H95" s="2" t="s">
        <v>608</v>
      </c>
      <c r="I95" s="15">
        <v>1094</v>
      </c>
      <c r="J95" s="15">
        <v>472</v>
      </c>
      <c r="K95" s="15">
        <v>21</v>
      </c>
      <c r="L95" s="15">
        <v>9846</v>
      </c>
      <c r="M95" s="15">
        <v>9609</v>
      </c>
      <c r="N95" s="15">
        <v>112</v>
      </c>
      <c r="O95" s="2" t="s">
        <v>33</v>
      </c>
      <c r="P95" s="1" t="s">
        <v>584</v>
      </c>
      <c r="Q95" s="11">
        <f t="shared" si="1"/>
        <v>1587</v>
      </c>
      <c r="R95" s="14">
        <f>Table15[[#This Row],[Total_Engagement]]/Table15[[#This Row],[Impressions]]</f>
        <v>0.16118220597196831</v>
      </c>
    </row>
    <row r="96" spans="2:18" ht="15.75" customHeight="1" x14ac:dyDescent="0.25">
      <c r="B96" s="2" t="s">
        <v>196</v>
      </c>
      <c r="C96" s="2" t="s">
        <v>39</v>
      </c>
      <c r="D96" s="2" t="s">
        <v>197</v>
      </c>
      <c r="E96" s="2" t="str">
        <f>PROPER(TEXT(Table15[[#This Row],[Date]], "MMMM"))</f>
        <v>December</v>
      </c>
      <c r="F96" s="2" t="str">
        <f>PROPER(TEXT(Table15[[#This Row],[Date]], "YYYY"))</f>
        <v>2024</v>
      </c>
      <c r="G96" s="2" t="s">
        <v>46</v>
      </c>
      <c r="H96" s="2" t="s">
        <v>593</v>
      </c>
      <c r="I96" s="15">
        <v>1841</v>
      </c>
      <c r="J96" s="15">
        <v>851</v>
      </c>
      <c r="K96" s="15">
        <v>342</v>
      </c>
      <c r="L96" s="15">
        <v>34979</v>
      </c>
      <c r="M96" s="15">
        <v>34154</v>
      </c>
      <c r="N96" s="15">
        <v>255</v>
      </c>
      <c r="O96" s="2" t="s">
        <v>53</v>
      </c>
      <c r="P96" s="2" t="s">
        <v>34</v>
      </c>
      <c r="Q96" s="11">
        <f t="shared" si="1"/>
        <v>3034</v>
      </c>
      <c r="R96" s="14">
        <f>Table15[[#This Row],[Total_Engagement]]/Table15[[#This Row],[Impressions]]</f>
        <v>8.6737756939878216E-2</v>
      </c>
    </row>
    <row r="97" spans="2:18" ht="15.75" customHeight="1" x14ac:dyDescent="0.25">
      <c r="B97" s="2" t="s">
        <v>198</v>
      </c>
      <c r="C97" s="2" t="s">
        <v>30</v>
      </c>
      <c r="D97" s="2" t="s">
        <v>105</v>
      </c>
      <c r="E97" s="2" t="str">
        <f>PROPER(TEXT(Table15[[#This Row],[Date]], "MMMM"))</f>
        <v>April</v>
      </c>
      <c r="F97" s="2" t="str">
        <f>PROPER(TEXT(Table15[[#This Row],[Date]], "YYYY"))</f>
        <v>2025</v>
      </c>
      <c r="G97" s="2" t="s">
        <v>46</v>
      </c>
      <c r="H97" s="2" t="s">
        <v>607</v>
      </c>
      <c r="I97" s="15">
        <v>4177</v>
      </c>
      <c r="J97" s="15">
        <v>569</v>
      </c>
      <c r="K97" s="15">
        <v>55</v>
      </c>
      <c r="L97" s="15">
        <v>25062</v>
      </c>
      <c r="M97" s="15">
        <v>24847</v>
      </c>
      <c r="N97" s="15">
        <v>230</v>
      </c>
      <c r="O97" s="2" t="s">
        <v>53</v>
      </c>
      <c r="P97" s="2" t="s">
        <v>18</v>
      </c>
      <c r="Q97" s="11">
        <f t="shared" si="1"/>
        <v>4801</v>
      </c>
      <c r="R97" s="14">
        <f>Table15[[#This Row],[Total_Engagement]]/Table15[[#This Row],[Impressions]]</f>
        <v>0.19156491900087783</v>
      </c>
    </row>
    <row r="98" spans="2:18" ht="15.75" customHeight="1" x14ac:dyDescent="0.25">
      <c r="B98" s="2" t="s">
        <v>199</v>
      </c>
      <c r="C98" s="2" t="s">
        <v>25</v>
      </c>
      <c r="D98" s="2" t="s">
        <v>200</v>
      </c>
      <c r="E98" s="2" t="str">
        <f>PROPER(TEXT(Table15[[#This Row],[Date]], "MMMM"))</f>
        <v>January</v>
      </c>
      <c r="F98" s="2" t="str">
        <f>PROPER(TEXT(Table15[[#This Row],[Date]], "YYYY"))</f>
        <v>2025</v>
      </c>
      <c r="G98" s="2" t="s">
        <v>21</v>
      </c>
      <c r="H98" s="2" t="s">
        <v>601</v>
      </c>
      <c r="I98" s="15">
        <v>3428</v>
      </c>
      <c r="J98" s="15">
        <v>305</v>
      </c>
      <c r="K98" s="15">
        <v>85</v>
      </c>
      <c r="L98" s="15">
        <v>58276</v>
      </c>
      <c r="M98" s="15">
        <v>58052</v>
      </c>
      <c r="N98" s="15">
        <v>242</v>
      </c>
      <c r="O98" s="2" t="s">
        <v>33</v>
      </c>
      <c r="P98" s="2" t="s">
        <v>34</v>
      </c>
      <c r="Q98" s="11">
        <f t="shared" si="1"/>
        <v>3818</v>
      </c>
      <c r="R98" s="14">
        <f>Table15[[#This Row],[Total_Engagement]]/Table15[[#This Row],[Impressions]]</f>
        <v>6.5515821264328367E-2</v>
      </c>
    </row>
    <row r="99" spans="2:18" ht="15.75" customHeight="1" x14ac:dyDescent="0.25">
      <c r="B99" s="2" t="s">
        <v>199</v>
      </c>
      <c r="C99" s="2" t="s">
        <v>25</v>
      </c>
      <c r="D99" s="2" t="s">
        <v>200</v>
      </c>
      <c r="E99" s="2" t="str">
        <f>PROPER(TEXT(Table15[[#This Row],[Date]], "MMMM"))</f>
        <v>January</v>
      </c>
      <c r="F99" s="2" t="str">
        <f>PROPER(TEXT(Table15[[#This Row],[Date]], "YYYY"))</f>
        <v>2025</v>
      </c>
      <c r="G99" s="2" t="s">
        <v>21</v>
      </c>
      <c r="H99" s="2" t="s">
        <v>601</v>
      </c>
      <c r="I99" s="15">
        <v>3428</v>
      </c>
      <c r="J99" s="15">
        <v>305</v>
      </c>
      <c r="K99" s="15">
        <v>85</v>
      </c>
      <c r="L99" s="15">
        <v>58276</v>
      </c>
      <c r="M99" s="15">
        <v>58052</v>
      </c>
      <c r="N99" s="15">
        <v>242</v>
      </c>
      <c r="O99" s="1" t="s">
        <v>583</v>
      </c>
      <c r="P99" s="2" t="s">
        <v>34</v>
      </c>
      <c r="Q99" s="11">
        <f t="shared" si="1"/>
        <v>3818</v>
      </c>
      <c r="R99" s="14">
        <f>Table15[[#This Row],[Total_Engagement]]/Table15[[#This Row],[Impressions]]</f>
        <v>6.5515821264328367E-2</v>
      </c>
    </row>
    <row r="100" spans="2:18" ht="15.75" customHeight="1" x14ac:dyDescent="0.25">
      <c r="B100" s="2" t="s">
        <v>201</v>
      </c>
      <c r="C100" s="2" t="s">
        <v>14</v>
      </c>
      <c r="D100" s="2" t="s">
        <v>202</v>
      </c>
      <c r="E100" s="2" t="str">
        <f>PROPER(TEXT(Table15[[#This Row],[Date]], "MMMM"))</f>
        <v>June</v>
      </c>
      <c r="F100" s="2" t="str">
        <f>PROPER(TEXT(Table15[[#This Row],[Date]], "YYYY"))</f>
        <v>2024</v>
      </c>
      <c r="G100" s="2" t="s">
        <v>62</v>
      </c>
      <c r="H100" s="2" t="s">
        <v>604</v>
      </c>
      <c r="I100" s="15">
        <v>1436</v>
      </c>
      <c r="J100" s="15">
        <v>765</v>
      </c>
      <c r="K100" s="15">
        <v>496</v>
      </c>
      <c r="L100" s="15">
        <v>12924</v>
      </c>
      <c r="M100" s="15">
        <v>12701</v>
      </c>
      <c r="N100" s="15">
        <v>197</v>
      </c>
      <c r="O100" s="2" t="s">
        <v>53</v>
      </c>
      <c r="P100" s="2" t="s">
        <v>28</v>
      </c>
      <c r="Q100" s="11">
        <f t="shared" si="1"/>
        <v>2697</v>
      </c>
      <c r="R100" s="14">
        <f>Table15[[#This Row],[Total_Engagement]]/Table15[[#This Row],[Impressions]]</f>
        <v>0.20868152274837512</v>
      </c>
    </row>
    <row r="101" spans="2:18" ht="15.75" customHeight="1" x14ac:dyDescent="0.25">
      <c r="B101" s="2" t="s">
        <v>203</v>
      </c>
      <c r="C101" s="2" t="s">
        <v>39</v>
      </c>
      <c r="D101" s="2" t="s">
        <v>204</v>
      </c>
      <c r="E101" s="2" t="str">
        <f>PROPER(TEXT(Table15[[#This Row],[Date]], "MMMM"))</f>
        <v>July</v>
      </c>
      <c r="F101" s="2" t="str">
        <f>PROPER(TEXT(Table15[[#This Row],[Date]], "YYYY"))</f>
        <v>2024</v>
      </c>
      <c r="G101" s="2" t="s">
        <v>32</v>
      </c>
      <c r="H101" s="2" t="s">
        <v>596</v>
      </c>
      <c r="I101" s="15">
        <v>302</v>
      </c>
      <c r="J101" s="15">
        <v>47</v>
      </c>
      <c r="K101" s="15">
        <v>430</v>
      </c>
      <c r="L101" s="15">
        <v>5738</v>
      </c>
      <c r="M101" s="15">
        <v>4890</v>
      </c>
      <c r="N101" s="15">
        <v>25</v>
      </c>
      <c r="O101" s="2" t="s">
        <v>27</v>
      </c>
      <c r="P101" s="2" t="s">
        <v>34</v>
      </c>
      <c r="Q101" s="11">
        <f t="shared" si="1"/>
        <v>779</v>
      </c>
      <c r="R101" s="14">
        <f>Table15[[#This Row],[Total_Engagement]]/Table15[[#This Row],[Impressions]]</f>
        <v>0.13576158940397351</v>
      </c>
    </row>
    <row r="102" spans="2:18" ht="15.75" customHeight="1" x14ac:dyDescent="0.25">
      <c r="B102" s="2" t="s">
        <v>205</v>
      </c>
      <c r="C102" s="2" t="s">
        <v>14</v>
      </c>
      <c r="D102" s="2" t="s">
        <v>206</v>
      </c>
      <c r="E102" s="2" t="str">
        <f>PROPER(TEXT(Table15[[#This Row],[Date]], "MMMM"))</f>
        <v>January</v>
      </c>
      <c r="F102" s="2" t="str">
        <f>PROPER(TEXT(Table15[[#This Row],[Date]], "YYYY"))</f>
        <v>2025</v>
      </c>
      <c r="G102" s="2" t="s">
        <v>46</v>
      </c>
      <c r="H102" s="2" t="s">
        <v>603</v>
      </c>
      <c r="I102" s="15">
        <v>2214</v>
      </c>
      <c r="J102" s="15">
        <v>249</v>
      </c>
      <c r="K102" s="15">
        <v>152</v>
      </c>
      <c r="L102" s="15">
        <v>15498</v>
      </c>
      <c r="M102" s="15">
        <v>14800</v>
      </c>
      <c r="N102" s="15">
        <v>180</v>
      </c>
      <c r="O102" s="2" t="s">
        <v>33</v>
      </c>
      <c r="P102" s="1" t="s">
        <v>584</v>
      </c>
      <c r="Q102" s="11">
        <f t="shared" si="1"/>
        <v>2615</v>
      </c>
      <c r="R102" s="14">
        <f>Table15[[#This Row],[Total_Engagement]]/Table15[[#This Row],[Impressions]]</f>
        <v>0.16873144921925409</v>
      </c>
    </row>
    <row r="103" spans="2:18" ht="15.75" customHeight="1" x14ac:dyDescent="0.25">
      <c r="B103" s="2" t="s">
        <v>207</v>
      </c>
      <c r="C103" s="2" t="s">
        <v>30</v>
      </c>
      <c r="D103" s="2" t="s">
        <v>208</v>
      </c>
      <c r="E103" s="2" t="str">
        <f>PROPER(TEXT(Table15[[#This Row],[Date]], "MMMM"))</f>
        <v>June</v>
      </c>
      <c r="F103" s="2" t="str">
        <f>PROPER(TEXT(Table15[[#This Row],[Date]], "YYYY"))</f>
        <v>2024</v>
      </c>
      <c r="G103" s="2" t="s">
        <v>46</v>
      </c>
      <c r="H103" s="2" t="s">
        <v>607</v>
      </c>
      <c r="I103" s="15">
        <v>3861</v>
      </c>
      <c r="J103" s="15">
        <v>960</v>
      </c>
      <c r="K103" s="15">
        <v>101</v>
      </c>
      <c r="L103" s="15">
        <v>69498</v>
      </c>
      <c r="M103" s="15">
        <v>68817</v>
      </c>
      <c r="N103" s="15">
        <v>297</v>
      </c>
      <c r="O103" s="2" t="s">
        <v>27</v>
      </c>
      <c r="P103" s="2" t="s">
        <v>34</v>
      </c>
      <c r="Q103" s="11">
        <f t="shared" si="1"/>
        <v>4922</v>
      </c>
      <c r="R103" s="14">
        <f>Table15[[#This Row],[Total_Engagement]]/Table15[[#This Row],[Impressions]]</f>
        <v>7.0822181933293038E-2</v>
      </c>
    </row>
    <row r="104" spans="2:18" ht="15.75" customHeight="1" x14ac:dyDescent="0.25">
      <c r="B104" s="2" t="s">
        <v>209</v>
      </c>
      <c r="C104" s="2" t="s">
        <v>39</v>
      </c>
      <c r="D104" s="2" t="s">
        <v>210</v>
      </c>
      <c r="E104" s="2" t="str">
        <f>PROPER(TEXT(Table15[[#This Row],[Date]], "MMMM"))</f>
        <v>March</v>
      </c>
      <c r="F104" s="2" t="str">
        <f>PROPER(TEXT(Table15[[#This Row],[Date]], "YYYY"))</f>
        <v>2025</v>
      </c>
      <c r="G104" s="2" t="s">
        <v>46</v>
      </c>
      <c r="H104" s="2" t="s">
        <v>593</v>
      </c>
      <c r="I104" s="15">
        <v>1263</v>
      </c>
      <c r="J104" s="15">
        <v>397</v>
      </c>
      <c r="K104" s="15">
        <v>357</v>
      </c>
      <c r="L104" s="15">
        <v>25260</v>
      </c>
      <c r="M104" s="15">
        <v>24615</v>
      </c>
      <c r="N104" s="15">
        <v>137</v>
      </c>
      <c r="O104" s="2" t="s">
        <v>33</v>
      </c>
      <c r="P104" s="2" t="s">
        <v>34</v>
      </c>
      <c r="Q104" s="11">
        <f t="shared" si="1"/>
        <v>2017</v>
      </c>
      <c r="R104" s="14">
        <f>Table15[[#This Row],[Total_Engagement]]/Table15[[#This Row],[Impressions]]</f>
        <v>7.984956452889945E-2</v>
      </c>
    </row>
    <row r="105" spans="2:18" ht="15.75" customHeight="1" x14ac:dyDescent="0.25">
      <c r="B105" s="2" t="s">
        <v>211</v>
      </c>
      <c r="C105" s="2" t="s">
        <v>14</v>
      </c>
      <c r="D105" s="2" t="s">
        <v>146</v>
      </c>
      <c r="E105" s="2" t="str">
        <f>PROPER(TEXT(Table15[[#This Row],[Date]], "MMMM"))</f>
        <v>October</v>
      </c>
      <c r="F105" s="2" t="str">
        <f>PROPER(TEXT(Table15[[#This Row],[Date]], "YYYY"))</f>
        <v>2024</v>
      </c>
      <c r="G105" s="2" t="s">
        <v>32</v>
      </c>
      <c r="H105" s="2" t="s">
        <v>605</v>
      </c>
      <c r="I105" s="15">
        <v>3801</v>
      </c>
      <c r="J105" s="15">
        <v>967</v>
      </c>
      <c r="K105" s="15">
        <v>401</v>
      </c>
      <c r="L105" s="15">
        <v>38010</v>
      </c>
      <c r="M105" s="15">
        <v>37625</v>
      </c>
      <c r="N105" s="15">
        <v>236</v>
      </c>
      <c r="O105" s="2" t="s">
        <v>53</v>
      </c>
      <c r="P105" s="2" t="s">
        <v>28</v>
      </c>
      <c r="Q105" s="11">
        <f t="shared" si="1"/>
        <v>5169</v>
      </c>
      <c r="R105" s="14">
        <f>Table15[[#This Row],[Total_Engagement]]/Table15[[#This Row],[Impressions]]</f>
        <v>0.13599052880820836</v>
      </c>
    </row>
    <row r="106" spans="2:18" ht="15.75" customHeight="1" x14ac:dyDescent="0.25">
      <c r="B106" s="2" t="s">
        <v>212</v>
      </c>
      <c r="C106" s="2" t="s">
        <v>30</v>
      </c>
      <c r="D106" s="2" t="s">
        <v>213</v>
      </c>
      <c r="E106" s="2" t="str">
        <f>PROPER(TEXT(Table15[[#This Row],[Date]], "MMMM"))</f>
        <v>December</v>
      </c>
      <c r="F106" s="2" t="str">
        <f>PROPER(TEXT(Table15[[#This Row],[Date]], "YYYY"))</f>
        <v>2024</v>
      </c>
      <c r="G106" s="2" t="s">
        <v>62</v>
      </c>
      <c r="H106" s="2" t="s">
        <v>599</v>
      </c>
      <c r="I106" s="15">
        <v>1431</v>
      </c>
      <c r="J106" s="15">
        <v>951</v>
      </c>
      <c r="K106" s="15">
        <v>26</v>
      </c>
      <c r="L106" s="15">
        <v>8586</v>
      </c>
      <c r="M106" s="15">
        <v>8396</v>
      </c>
      <c r="N106" s="15">
        <v>150</v>
      </c>
      <c r="O106" s="2" t="s">
        <v>33</v>
      </c>
      <c r="P106" s="2" t="s">
        <v>28</v>
      </c>
      <c r="Q106" s="11">
        <f t="shared" si="1"/>
        <v>2408</v>
      </c>
      <c r="R106" s="14">
        <f>Table15[[#This Row],[Total_Engagement]]/Table15[[#This Row],[Impressions]]</f>
        <v>0.28045655718611695</v>
      </c>
    </row>
    <row r="107" spans="2:18" ht="15.75" customHeight="1" x14ac:dyDescent="0.25">
      <c r="B107" s="2" t="s">
        <v>214</v>
      </c>
      <c r="C107" s="2" t="s">
        <v>30</v>
      </c>
      <c r="D107" s="2" t="s">
        <v>183</v>
      </c>
      <c r="E107" s="2" t="str">
        <f>PROPER(TEXT(Table15[[#This Row],[Date]], "MMMM"))</f>
        <v>November</v>
      </c>
      <c r="F107" s="2" t="str">
        <f>PROPER(TEXT(Table15[[#This Row],[Date]], "YYYY"))</f>
        <v>2024</v>
      </c>
      <c r="G107" s="2" t="s">
        <v>46</v>
      </c>
      <c r="H107" s="2" t="s">
        <v>607</v>
      </c>
      <c r="I107" s="15">
        <v>2647</v>
      </c>
      <c r="J107" s="15">
        <v>304</v>
      </c>
      <c r="K107" s="15">
        <v>170</v>
      </c>
      <c r="L107" s="15">
        <v>18529</v>
      </c>
      <c r="M107" s="15">
        <v>17841</v>
      </c>
      <c r="N107" s="15">
        <v>46</v>
      </c>
      <c r="O107" s="2" t="s">
        <v>53</v>
      </c>
      <c r="P107" s="2" t="s">
        <v>28</v>
      </c>
      <c r="Q107" s="11">
        <f t="shared" si="1"/>
        <v>3121</v>
      </c>
      <c r="R107" s="14">
        <f>Table15[[#This Row],[Total_Engagement]]/Table15[[#This Row],[Impressions]]</f>
        <v>0.16843866371633656</v>
      </c>
    </row>
    <row r="108" spans="2:18" ht="15.75" customHeight="1" x14ac:dyDescent="0.25">
      <c r="B108" s="2" t="s">
        <v>215</v>
      </c>
      <c r="C108" s="2" t="s">
        <v>30</v>
      </c>
      <c r="D108" s="2" t="s">
        <v>216</v>
      </c>
      <c r="E108" s="2" t="str">
        <f>PROPER(TEXT(Table15[[#This Row],[Date]], "MMMM"))</f>
        <v>November</v>
      </c>
      <c r="F108" s="2" t="str">
        <f>PROPER(TEXT(Table15[[#This Row],[Date]], "YYYY"))</f>
        <v>2024</v>
      </c>
      <c r="G108" s="2" t="s">
        <v>21</v>
      </c>
      <c r="H108" s="2" t="s">
        <v>602</v>
      </c>
      <c r="I108" s="15">
        <v>3182</v>
      </c>
      <c r="J108" s="15">
        <v>559</v>
      </c>
      <c r="K108" s="15">
        <v>160</v>
      </c>
      <c r="L108" s="15">
        <v>57276</v>
      </c>
      <c r="M108" s="15">
        <v>56890</v>
      </c>
      <c r="N108" s="15">
        <v>163</v>
      </c>
      <c r="O108" s="2" t="s">
        <v>53</v>
      </c>
      <c r="P108" s="2" t="s">
        <v>34</v>
      </c>
      <c r="Q108" s="11">
        <f t="shared" si="1"/>
        <v>3901</v>
      </c>
      <c r="R108" s="14">
        <f>Table15[[#This Row],[Total_Engagement]]/Table15[[#This Row],[Impressions]]</f>
        <v>6.8108806480899509E-2</v>
      </c>
    </row>
    <row r="109" spans="2:18" ht="15.75" customHeight="1" x14ac:dyDescent="0.25">
      <c r="B109" s="2" t="s">
        <v>217</v>
      </c>
      <c r="C109" s="2" t="s">
        <v>14</v>
      </c>
      <c r="D109" s="2" t="s">
        <v>218</v>
      </c>
      <c r="E109" s="2" t="str">
        <f>PROPER(TEXT(Table15[[#This Row],[Date]], "MMMM"))</f>
        <v>September</v>
      </c>
      <c r="F109" s="2" t="str">
        <f>PROPER(TEXT(Table15[[#This Row],[Date]], "YYYY"))</f>
        <v>2024</v>
      </c>
      <c r="G109" s="2" t="s">
        <v>46</v>
      </c>
      <c r="H109" s="2" t="s">
        <v>603</v>
      </c>
      <c r="I109" s="15">
        <v>1238</v>
      </c>
      <c r="J109" s="15">
        <v>366</v>
      </c>
      <c r="K109" s="15">
        <v>444</v>
      </c>
      <c r="L109" s="15">
        <v>19808</v>
      </c>
      <c r="M109" s="15">
        <v>19334</v>
      </c>
      <c r="N109" s="15">
        <v>123</v>
      </c>
      <c r="O109" s="2" t="s">
        <v>53</v>
      </c>
      <c r="P109" s="1" t="s">
        <v>584</v>
      </c>
      <c r="Q109" s="11">
        <f t="shared" si="1"/>
        <v>2048</v>
      </c>
      <c r="R109" s="14">
        <f>Table15[[#This Row],[Total_Engagement]]/Table15[[#This Row],[Impressions]]</f>
        <v>0.10339256865912763</v>
      </c>
    </row>
    <row r="110" spans="2:18" ht="15.75" customHeight="1" x14ac:dyDescent="0.25">
      <c r="B110" s="2" t="s">
        <v>219</v>
      </c>
      <c r="C110" s="2" t="s">
        <v>30</v>
      </c>
      <c r="D110" s="2" t="s">
        <v>220</v>
      </c>
      <c r="E110" s="2" t="str">
        <f>PROPER(TEXT(Table15[[#This Row],[Date]], "MMMM"))</f>
        <v>August</v>
      </c>
      <c r="F110" s="2" t="str">
        <f>PROPER(TEXT(Table15[[#This Row],[Date]], "YYYY"))</f>
        <v>2024</v>
      </c>
      <c r="G110" s="2" t="s">
        <v>46</v>
      </c>
      <c r="H110" s="2" t="s">
        <v>607</v>
      </c>
      <c r="I110" s="15">
        <v>4739</v>
      </c>
      <c r="J110" s="15">
        <v>527</v>
      </c>
      <c r="K110" s="15">
        <v>135</v>
      </c>
      <c r="L110" s="15">
        <v>61607</v>
      </c>
      <c r="M110" s="15">
        <v>61333</v>
      </c>
      <c r="N110" s="15">
        <v>36</v>
      </c>
      <c r="O110" s="2" t="s">
        <v>27</v>
      </c>
      <c r="P110" s="2" t="s">
        <v>23</v>
      </c>
      <c r="Q110" s="11">
        <f t="shared" si="1"/>
        <v>5401</v>
      </c>
      <c r="R110" s="14">
        <f>Table15[[#This Row],[Total_Engagement]]/Table15[[#This Row],[Impressions]]</f>
        <v>8.7668609086629767E-2</v>
      </c>
    </row>
    <row r="111" spans="2:18" ht="15.75" customHeight="1" x14ac:dyDescent="0.25">
      <c r="B111" s="2" t="s">
        <v>219</v>
      </c>
      <c r="C111" s="2" t="s">
        <v>30</v>
      </c>
      <c r="D111" s="2" t="s">
        <v>220</v>
      </c>
      <c r="E111" s="2" t="str">
        <f>PROPER(TEXT(Table15[[#This Row],[Date]], "MMMM"))</f>
        <v>August</v>
      </c>
      <c r="F111" s="2" t="str">
        <f>PROPER(TEXT(Table15[[#This Row],[Date]], "YYYY"))</f>
        <v>2024</v>
      </c>
      <c r="G111" s="2" t="s">
        <v>46</v>
      </c>
      <c r="H111" s="2" t="s">
        <v>607</v>
      </c>
      <c r="I111" s="15">
        <v>4739</v>
      </c>
      <c r="J111" s="15">
        <v>527</v>
      </c>
      <c r="K111" s="15">
        <v>135</v>
      </c>
      <c r="L111" s="15">
        <v>61607</v>
      </c>
      <c r="M111" s="15">
        <v>61333</v>
      </c>
      <c r="N111" s="15">
        <v>36</v>
      </c>
      <c r="O111" s="1" t="s">
        <v>582</v>
      </c>
      <c r="P111" s="2" t="s">
        <v>23</v>
      </c>
      <c r="Q111" s="11">
        <f t="shared" si="1"/>
        <v>5401</v>
      </c>
      <c r="R111" s="14">
        <f>Table15[[#This Row],[Total_Engagement]]/Table15[[#This Row],[Impressions]]</f>
        <v>8.7668609086629767E-2</v>
      </c>
    </row>
    <row r="112" spans="2:18" ht="15.75" customHeight="1" x14ac:dyDescent="0.25">
      <c r="B112" s="2" t="s">
        <v>221</v>
      </c>
      <c r="C112" s="2" t="s">
        <v>14</v>
      </c>
      <c r="D112" s="2" t="s">
        <v>130</v>
      </c>
      <c r="E112" s="2" t="str">
        <f>PROPER(TEXT(Table15[[#This Row],[Date]], "MMMM"))</f>
        <v>June</v>
      </c>
      <c r="F112" s="2" t="str">
        <f>PROPER(TEXT(Table15[[#This Row],[Date]], "YYYY"))</f>
        <v>2024</v>
      </c>
      <c r="G112" s="2" t="s">
        <v>32</v>
      </c>
      <c r="H112" s="2" t="s">
        <v>605</v>
      </c>
      <c r="I112" s="15">
        <v>1575</v>
      </c>
      <c r="J112" s="15">
        <v>771</v>
      </c>
      <c r="K112" s="15">
        <v>486</v>
      </c>
      <c r="L112" s="15">
        <v>25200</v>
      </c>
      <c r="M112" s="15">
        <v>24826</v>
      </c>
      <c r="N112" s="15">
        <v>17</v>
      </c>
      <c r="O112" s="2" t="s">
        <v>53</v>
      </c>
      <c r="P112" s="2" t="s">
        <v>34</v>
      </c>
      <c r="Q112" s="11">
        <f t="shared" si="1"/>
        <v>2832</v>
      </c>
      <c r="R112" s="14">
        <f>Table15[[#This Row],[Total_Engagement]]/Table15[[#This Row],[Impressions]]</f>
        <v>0.11238095238095239</v>
      </c>
    </row>
    <row r="113" spans="2:18" ht="15.75" customHeight="1" x14ac:dyDescent="0.25">
      <c r="B113" s="2" t="s">
        <v>222</v>
      </c>
      <c r="C113" s="2" t="s">
        <v>25</v>
      </c>
      <c r="D113" s="2" t="s">
        <v>223</v>
      </c>
      <c r="E113" s="2" t="str">
        <f>PROPER(TEXT(Table15[[#This Row],[Date]], "MMMM"))</f>
        <v>July</v>
      </c>
      <c r="F113" s="2" t="str">
        <f>PROPER(TEXT(Table15[[#This Row],[Date]], "YYYY"))</f>
        <v>2024</v>
      </c>
      <c r="G113" s="2" t="s">
        <v>41</v>
      </c>
      <c r="H113" s="2" t="s">
        <v>595</v>
      </c>
      <c r="I113" s="15">
        <v>4171</v>
      </c>
      <c r="J113" s="15">
        <v>548</v>
      </c>
      <c r="K113" s="15">
        <v>86</v>
      </c>
      <c r="L113" s="15">
        <v>66736</v>
      </c>
      <c r="M113" s="15">
        <v>66634</v>
      </c>
      <c r="N113" s="15">
        <v>173</v>
      </c>
      <c r="O113" s="2" t="s">
        <v>53</v>
      </c>
      <c r="P113" s="2" t="s">
        <v>28</v>
      </c>
      <c r="Q113" s="11">
        <f t="shared" si="1"/>
        <v>4805</v>
      </c>
      <c r="R113" s="14">
        <f>Table15[[#This Row],[Total_Engagement]]/Table15[[#This Row],[Impressions]]</f>
        <v>7.2000119875329657E-2</v>
      </c>
    </row>
    <row r="114" spans="2:18" ht="15.75" customHeight="1" x14ac:dyDescent="0.25">
      <c r="B114" s="2" t="s">
        <v>224</v>
      </c>
      <c r="C114" s="2" t="s">
        <v>25</v>
      </c>
      <c r="D114" s="2" t="s">
        <v>225</v>
      </c>
      <c r="E114" s="2" t="str">
        <f>PROPER(TEXT(Table15[[#This Row],[Date]], "MMMM"))</f>
        <v>February</v>
      </c>
      <c r="F114" s="2" t="str">
        <f>PROPER(TEXT(Table15[[#This Row],[Date]], "YYYY"))</f>
        <v>2025</v>
      </c>
      <c r="G114" s="2" t="s">
        <v>62</v>
      </c>
      <c r="H114" s="2" t="s">
        <v>608</v>
      </c>
      <c r="I114" s="15">
        <v>1766</v>
      </c>
      <c r="J114" s="15">
        <v>92</v>
      </c>
      <c r="K114" s="15">
        <v>424</v>
      </c>
      <c r="L114" s="15">
        <v>24724</v>
      </c>
      <c r="M114" s="15">
        <v>24333</v>
      </c>
      <c r="N114" s="15">
        <v>52</v>
      </c>
      <c r="O114" s="2" t="s">
        <v>33</v>
      </c>
      <c r="P114" s="1" t="s">
        <v>584</v>
      </c>
      <c r="Q114" s="11">
        <f t="shared" si="1"/>
        <v>2282</v>
      </c>
      <c r="R114" s="14">
        <f>Table15[[#This Row],[Total_Engagement]]/Table15[[#This Row],[Impressions]]</f>
        <v>9.2298980747451867E-2</v>
      </c>
    </row>
    <row r="115" spans="2:18" ht="15.75" customHeight="1" x14ac:dyDescent="0.25">
      <c r="B115" s="2" t="s">
        <v>226</v>
      </c>
      <c r="C115" s="2" t="s">
        <v>25</v>
      </c>
      <c r="D115" s="2" t="s">
        <v>177</v>
      </c>
      <c r="E115" s="2" t="str">
        <f>PROPER(TEXT(Table15[[#This Row],[Date]], "MMMM"))</f>
        <v>October</v>
      </c>
      <c r="F115" s="2" t="str">
        <f>PROPER(TEXT(Table15[[#This Row],[Date]], "YYYY"))</f>
        <v>2024</v>
      </c>
      <c r="G115" s="2" t="s">
        <v>62</v>
      </c>
      <c r="H115" s="2" t="s">
        <v>608</v>
      </c>
      <c r="I115" s="15">
        <v>4450</v>
      </c>
      <c r="J115" s="15">
        <v>983</v>
      </c>
      <c r="K115" s="15">
        <v>143</v>
      </c>
      <c r="L115" s="15">
        <v>75650</v>
      </c>
      <c r="M115" s="15">
        <v>75008</v>
      </c>
      <c r="N115" s="15">
        <v>12</v>
      </c>
      <c r="O115" s="2" t="s">
        <v>53</v>
      </c>
      <c r="P115" s="2" t="s">
        <v>28</v>
      </c>
      <c r="Q115" s="11">
        <f t="shared" si="1"/>
        <v>5576</v>
      </c>
      <c r="R115" s="14">
        <f>Table15[[#This Row],[Total_Engagement]]/Table15[[#This Row],[Impressions]]</f>
        <v>7.3707865168539333E-2</v>
      </c>
    </row>
    <row r="116" spans="2:18" ht="15.75" customHeight="1" x14ac:dyDescent="0.25">
      <c r="B116" s="2" t="s">
        <v>227</v>
      </c>
      <c r="C116" s="2" t="s">
        <v>14</v>
      </c>
      <c r="D116" s="2" t="s">
        <v>228</v>
      </c>
      <c r="E116" s="2" t="str">
        <f>PROPER(TEXT(Table15[[#This Row],[Date]], "MMMM"))</f>
        <v>September</v>
      </c>
      <c r="F116" s="2" t="str">
        <f>PROPER(TEXT(Table15[[#This Row],[Date]], "YYYY"))</f>
        <v>2024</v>
      </c>
      <c r="G116" s="2" t="s">
        <v>16</v>
      </c>
      <c r="H116" s="2" t="s">
        <v>585</v>
      </c>
      <c r="I116" s="15">
        <v>1000</v>
      </c>
      <c r="J116" s="15">
        <v>978</v>
      </c>
      <c r="K116" s="15">
        <v>162</v>
      </c>
      <c r="L116" s="15">
        <v>6000</v>
      </c>
      <c r="M116" s="15">
        <v>5221</v>
      </c>
      <c r="N116" s="15">
        <v>223</v>
      </c>
      <c r="O116" s="2" t="s">
        <v>33</v>
      </c>
      <c r="P116" s="2" t="s">
        <v>23</v>
      </c>
      <c r="Q116" s="11">
        <f t="shared" si="1"/>
        <v>2140</v>
      </c>
      <c r="R116" s="14">
        <f>Table15[[#This Row],[Total_Engagement]]/Table15[[#This Row],[Impressions]]</f>
        <v>0.35666666666666669</v>
      </c>
    </row>
    <row r="117" spans="2:18" ht="15.75" customHeight="1" x14ac:dyDescent="0.25">
      <c r="B117" s="2" t="s">
        <v>229</v>
      </c>
      <c r="C117" s="2" t="s">
        <v>39</v>
      </c>
      <c r="D117" s="2" t="s">
        <v>230</v>
      </c>
      <c r="E117" s="2" t="str">
        <f>PROPER(TEXT(Table15[[#This Row],[Date]], "MMMM"))</f>
        <v>June</v>
      </c>
      <c r="F117" s="2" t="str">
        <f>PROPER(TEXT(Table15[[#This Row],[Date]], "YYYY"))</f>
        <v>2024</v>
      </c>
      <c r="G117" s="2" t="s">
        <v>46</v>
      </c>
      <c r="H117" s="2" t="s">
        <v>593</v>
      </c>
      <c r="I117" s="15">
        <v>3689</v>
      </c>
      <c r="J117" s="15">
        <v>48</v>
      </c>
      <c r="K117" s="15">
        <v>306</v>
      </c>
      <c r="L117" s="15">
        <v>40579</v>
      </c>
      <c r="M117" s="15">
        <v>39588</v>
      </c>
      <c r="N117" s="15">
        <v>212</v>
      </c>
      <c r="O117" s="2" t="s">
        <v>33</v>
      </c>
      <c r="P117" s="2" t="s">
        <v>23</v>
      </c>
      <c r="Q117" s="11">
        <f t="shared" si="1"/>
        <v>4043</v>
      </c>
      <c r="R117" s="14">
        <f>Table15[[#This Row],[Total_Engagement]]/Table15[[#This Row],[Impressions]]</f>
        <v>9.9632815002833983E-2</v>
      </c>
    </row>
    <row r="118" spans="2:18" ht="15.75" customHeight="1" x14ac:dyDescent="0.25">
      <c r="B118" s="2" t="s">
        <v>231</v>
      </c>
      <c r="C118" s="2" t="s">
        <v>25</v>
      </c>
      <c r="D118" s="2" t="s">
        <v>232</v>
      </c>
      <c r="E118" s="2" t="str">
        <f>PROPER(TEXT(Table15[[#This Row],[Date]], "MMMM"))</f>
        <v>March</v>
      </c>
      <c r="F118" s="2" t="str">
        <f>PROPER(TEXT(Table15[[#This Row],[Date]], "YYYY"))</f>
        <v>2025</v>
      </c>
      <c r="G118" s="2" t="s">
        <v>32</v>
      </c>
      <c r="H118" s="2" t="s">
        <v>606</v>
      </c>
      <c r="I118" s="15">
        <v>3655</v>
      </c>
      <c r="J118" s="15">
        <v>568</v>
      </c>
      <c r="K118" s="15">
        <v>286</v>
      </c>
      <c r="L118" s="15">
        <v>32895</v>
      </c>
      <c r="M118" s="15">
        <v>32015</v>
      </c>
      <c r="N118" s="15">
        <v>199</v>
      </c>
      <c r="O118" s="2" t="s">
        <v>27</v>
      </c>
      <c r="P118" s="2" t="s">
        <v>28</v>
      </c>
      <c r="Q118" s="11">
        <f t="shared" si="1"/>
        <v>4509</v>
      </c>
      <c r="R118" s="14">
        <f>Table15[[#This Row],[Total_Engagement]]/Table15[[#This Row],[Impressions]]</f>
        <v>0.13707250341997265</v>
      </c>
    </row>
    <row r="119" spans="2:18" ht="15.75" customHeight="1" x14ac:dyDescent="0.25">
      <c r="B119" s="2" t="s">
        <v>233</v>
      </c>
      <c r="C119" s="2" t="s">
        <v>30</v>
      </c>
      <c r="D119" s="2" t="s">
        <v>234</v>
      </c>
      <c r="E119" s="2" t="str">
        <f>PROPER(TEXT(Table15[[#This Row],[Date]], "MMMM"))</f>
        <v>June</v>
      </c>
      <c r="F119" s="2" t="str">
        <f>PROPER(TEXT(Table15[[#This Row],[Date]], "YYYY"))</f>
        <v>2024</v>
      </c>
      <c r="G119" s="2" t="s">
        <v>41</v>
      </c>
      <c r="H119" s="2" t="s">
        <v>600</v>
      </c>
      <c r="I119" s="15">
        <v>498</v>
      </c>
      <c r="J119" s="15">
        <v>38</v>
      </c>
      <c r="K119" s="15">
        <v>42</v>
      </c>
      <c r="L119" s="15">
        <v>4482</v>
      </c>
      <c r="M119" s="15">
        <v>3647</v>
      </c>
      <c r="N119" s="15">
        <v>32</v>
      </c>
      <c r="O119" s="2" t="s">
        <v>53</v>
      </c>
      <c r="P119" s="2" t="s">
        <v>18</v>
      </c>
      <c r="Q119" s="11">
        <f t="shared" si="1"/>
        <v>578</v>
      </c>
      <c r="R119" s="14">
        <f>Table15[[#This Row],[Total_Engagement]]/Table15[[#This Row],[Impressions]]</f>
        <v>0.12896028558679162</v>
      </c>
    </row>
    <row r="120" spans="2:18" ht="15.75" customHeight="1" x14ac:dyDescent="0.25">
      <c r="B120" s="2" t="s">
        <v>235</v>
      </c>
      <c r="C120" s="2" t="s">
        <v>30</v>
      </c>
      <c r="D120" s="2" t="s">
        <v>236</v>
      </c>
      <c r="E120" s="2" t="str">
        <f>PROPER(TEXT(Table15[[#This Row],[Date]], "MMMM"))</f>
        <v>February</v>
      </c>
      <c r="F120" s="2" t="str">
        <f>PROPER(TEXT(Table15[[#This Row],[Date]], "YYYY"))</f>
        <v>2025</v>
      </c>
      <c r="G120" s="2" t="s">
        <v>46</v>
      </c>
      <c r="H120" s="2" t="s">
        <v>607</v>
      </c>
      <c r="I120" s="15">
        <v>4619</v>
      </c>
      <c r="J120" s="15">
        <v>821</v>
      </c>
      <c r="K120" s="15">
        <v>499</v>
      </c>
      <c r="L120" s="15">
        <v>69285</v>
      </c>
      <c r="M120" s="15">
        <v>69141</v>
      </c>
      <c r="N120" s="15">
        <v>298</v>
      </c>
      <c r="O120" s="2" t="s">
        <v>27</v>
      </c>
      <c r="P120" s="2" t="s">
        <v>34</v>
      </c>
      <c r="Q120" s="11">
        <f t="shared" si="1"/>
        <v>5939</v>
      </c>
      <c r="R120" s="14">
        <f>Table15[[#This Row],[Total_Engagement]]/Table15[[#This Row],[Impressions]]</f>
        <v>8.5718409468138843E-2</v>
      </c>
    </row>
    <row r="121" spans="2:18" ht="15.75" customHeight="1" x14ac:dyDescent="0.25">
      <c r="B121" s="2" t="s">
        <v>237</v>
      </c>
      <c r="C121" s="2" t="s">
        <v>25</v>
      </c>
      <c r="D121" s="2" t="s">
        <v>238</v>
      </c>
      <c r="E121" s="2" t="str">
        <f>PROPER(TEXT(Table15[[#This Row],[Date]], "MMMM"))</f>
        <v>June</v>
      </c>
      <c r="F121" s="2" t="str">
        <f>PROPER(TEXT(Table15[[#This Row],[Date]], "YYYY"))</f>
        <v>2024</v>
      </c>
      <c r="G121" s="2" t="s">
        <v>46</v>
      </c>
      <c r="H121" s="2" t="s">
        <v>591</v>
      </c>
      <c r="I121" s="15">
        <v>4832</v>
      </c>
      <c r="J121" s="15">
        <v>893</v>
      </c>
      <c r="K121" s="15">
        <v>10</v>
      </c>
      <c r="L121" s="15">
        <v>91808</v>
      </c>
      <c r="M121" s="15">
        <v>91296</v>
      </c>
      <c r="N121" s="15">
        <v>182</v>
      </c>
      <c r="O121" s="2" t="s">
        <v>27</v>
      </c>
      <c r="P121" s="1" t="s">
        <v>584</v>
      </c>
      <c r="Q121" s="11">
        <f t="shared" si="1"/>
        <v>5735</v>
      </c>
      <c r="R121" s="14">
        <f>Table15[[#This Row],[Total_Engagement]]/Table15[[#This Row],[Impressions]]</f>
        <v>6.2467323109097243E-2</v>
      </c>
    </row>
    <row r="122" spans="2:18" ht="15.75" customHeight="1" x14ac:dyDescent="0.25">
      <c r="B122" s="2" t="s">
        <v>239</v>
      </c>
      <c r="C122" s="2" t="s">
        <v>14</v>
      </c>
      <c r="D122" s="2" t="s">
        <v>240</v>
      </c>
      <c r="E122" s="2" t="str">
        <f>PROPER(TEXT(Table15[[#This Row],[Date]], "MMMM"))</f>
        <v>March</v>
      </c>
      <c r="F122" s="2" t="str">
        <f>PROPER(TEXT(Table15[[#This Row],[Date]], "YYYY"))</f>
        <v>2025</v>
      </c>
      <c r="G122" s="2" t="s">
        <v>62</v>
      </c>
      <c r="H122" s="2" t="s">
        <v>604</v>
      </c>
      <c r="I122" s="15">
        <v>4050</v>
      </c>
      <c r="J122" s="15">
        <v>871</v>
      </c>
      <c r="K122" s="15">
        <v>347</v>
      </c>
      <c r="L122" s="15">
        <v>52650</v>
      </c>
      <c r="M122" s="15">
        <v>51755</v>
      </c>
      <c r="N122" s="15">
        <v>209</v>
      </c>
      <c r="O122" s="2" t="s">
        <v>27</v>
      </c>
      <c r="P122" s="2" t="s">
        <v>23</v>
      </c>
      <c r="Q122" s="11">
        <f t="shared" si="1"/>
        <v>5268</v>
      </c>
      <c r="R122" s="14">
        <f>Table15[[#This Row],[Total_Engagement]]/Table15[[#This Row],[Impressions]]</f>
        <v>0.10005698005698006</v>
      </c>
    </row>
    <row r="123" spans="2:18" ht="15.75" customHeight="1" x14ac:dyDescent="0.25">
      <c r="B123" s="2" t="s">
        <v>241</v>
      </c>
      <c r="C123" s="2" t="s">
        <v>14</v>
      </c>
      <c r="D123" s="2" t="s">
        <v>242</v>
      </c>
      <c r="E123" s="2" t="str">
        <f>PROPER(TEXT(Table15[[#This Row],[Date]], "MMMM"))</f>
        <v>August</v>
      </c>
      <c r="F123" s="2" t="str">
        <f>PROPER(TEXT(Table15[[#This Row],[Date]], "YYYY"))</f>
        <v>2024</v>
      </c>
      <c r="G123" s="2" t="s">
        <v>32</v>
      </c>
      <c r="H123" s="2" t="s">
        <v>605</v>
      </c>
      <c r="I123" s="15">
        <v>3649</v>
      </c>
      <c r="J123" s="15">
        <v>215</v>
      </c>
      <c r="K123" s="15">
        <v>413</v>
      </c>
      <c r="L123" s="15">
        <v>25543</v>
      </c>
      <c r="M123" s="15">
        <v>24963</v>
      </c>
      <c r="N123" s="15">
        <v>167</v>
      </c>
      <c r="O123" s="2" t="s">
        <v>53</v>
      </c>
      <c r="P123" s="2" t="s">
        <v>28</v>
      </c>
      <c r="Q123" s="11">
        <f t="shared" si="1"/>
        <v>4277</v>
      </c>
      <c r="R123" s="14">
        <f>Table15[[#This Row],[Total_Engagement]]/Table15[[#This Row],[Impressions]]</f>
        <v>0.16744313510550835</v>
      </c>
    </row>
    <row r="124" spans="2:18" ht="15.75" customHeight="1" x14ac:dyDescent="0.25">
      <c r="B124" s="2" t="s">
        <v>243</v>
      </c>
      <c r="C124" s="2" t="s">
        <v>30</v>
      </c>
      <c r="D124" s="2" t="s">
        <v>244</v>
      </c>
      <c r="E124" s="2" t="str">
        <f>PROPER(TEXT(Table15[[#This Row],[Date]], "MMMM"))</f>
        <v>July</v>
      </c>
      <c r="F124" s="2" t="str">
        <f>PROPER(TEXT(Table15[[#This Row],[Date]], "YYYY"))</f>
        <v>2024</v>
      </c>
      <c r="G124" s="2" t="s">
        <v>16</v>
      </c>
      <c r="H124" s="2" t="s">
        <v>598</v>
      </c>
      <c r="I124" s="15">
        <v>3523</v>
      </c>
      <c r="J124" s="15">
        <v>753</v>
      </c>
      <c r="K124" s="15">
        <v>482</v>
      </c>
      <c r="L124" s="15">
        <v>38753</v>
      </c>
      <c r="M124" s="15">
        <v>38579</v>
      </c>
      <c r="N124" s="15">
        <v>270</v>
      </c>
      <c r="O124" s="2" t="s">
        <v>33</v>
      </c>
      <c r="P124" s="2" t="s">
        <v>23</v>
      </c>
      <c r="Q124" s="11">
        <f t="shared" si="1"/>
        <v>4758</v>
      </c>
      <c r="R124" s="14">
        <f>Table15[[#This Row],[Total_Engagement]]/Table15[[#This Row],[Impressions]]</f>
        <v>0.12277759141227776</v>
      </c>
    </row>
    <row r="125" spans="2:18" ht="15.75" customHeight="1" x14ac:dyDescent="0.25">
      <c r="B125" s="2" t="s">
        <v>245</v>
      </c>
      <c r="C125" s="2" t="s">
        <v>25</v>
      </c>
      <c r="D125" s="2" t="s">
        <v>246</v>
      </c>
      <c r="E125" s="2" t="str">
        <f>PROPER(TEXT(Table15[[#This Row],[Date]], "MMMM"))</f>
        <v>November</v>
      </c>
      <c r="F125" s="2" t="str">
        <f>PROPER(TEXT(Table15[[#This Row],[Date]], "YYYY"))</f>
        <v>2024</v>
      </c>
      <c r="G125" s="2" t="s">
        <v>46</v>
      </c>
      <c r="H125" s="2" t="s">
        <v>591</v>
      </c>
      <c r="I125" s="15">
        <v>2719</v>
      </c>
      <c r="J125" s="15">
        <v>17</v>
      </c>
      <c r="K125" s="15">
        <v>285</v>
      </c>
      <c r="L125" s="15">
        <v>40785</v>
      </c>
      <c r="M125" s="15">
        <v>40281</v>
      </c>
      <c r="N125" s="15">
        <v>40</v>
      </c>
      <c r="O125" s="2" t="s">
        <v>27</v>
      </c>
      <c r="P125" s="2" t="s">
        <v>23</v>
      </c>
      <c r="Q125" s="11">
        <f t="shared" si="1"/>
        <v>3021</v>
      </c>
      <c r="R125" s="14">
        <f>Table15[[#This Row],[Total_Engagement]]/Table15[[#This Row],[Impressions]]</f>
        <v>7.4071349760941527E-2</v>
      </c>
    </row>
    <row r="126" spans="2:18" ht="15.75" customHeight="1" x14ac:dyDescent="0.25">
      <c r="B126" s="2" t="s">
        <v>247</v>
      </c>
      <c r="C126" s="2" t="s">
        <v>14</v>
      </c>
      <c r="D126" s="2" t="s">
        <v>248</v>
      </c>
      <c r="E126" s="2" t="str">
        <f>PROPER(TEXT(Table15[[#This Row],[Date]], "MMMM"))</f>
        <v>October</v>
      </c>
      <c r="F126" s="2" t="str">
        <f>PROPER(TEXT(Table15[[#This Row],[Date]], "YYYY"))</f>
        <v>2024</v>
      </c>
      <c r="G126" s="2" t="s">
        <v>32</v>
      </c>
      <c r="H126" s="2" t="s">
        <v>605</v>
      </c>
      <c r="I126" s="15">
        <v>1957</v>
      </c>
      <c r="J126" s="15">
        <v>877</v>
      </c>
      <c r="K126" s="15">
        <v>238</v>
      </c>
      <c r="L126" s="15">
        <v>17613</v>
      </c>
      <c r="M126" s="15">
        <v>16865</v>
      </c>
      <c r="N126" s="15">
        <v>297</v>
      </c>
      <c r="O126" s="2" t="s">
        <v>53</v>
      </c>
      <c r="P126" s="2" t="s">
        <v>28</v>
      </c>
      <c r="Q126" s="11">
        <f t="shared" si="1"/>
        <v>3072</v>
      </c>
      <c r="R126" s="14">
        <f>Table15[[#This Row],[Total_Engagement]]/Table15[[#This Row],[Impressions]]</f>
        <v>0.17441662408448305</v>
      </c>
    </row>
    <row r="127" spans="2:18" ht="15.75" customHeight="1" x14ac:dyDescent="0.25">
      <c r="B127" s="2" t="s">
        <v>249</v>
      </c>
      <c r="C127" s="2" t="s">
        <v>14</v>
      </c>
      <c r="D127" s="2" t="s">
        <v>250</v>
      </c>
      <c r="E127" s="2" t="str">
        <f>PROPER(TEXT(Table15[[#This Row],[Date]], "MMMM"))</f>
        <v>October</v>
      </c>
      <c r="F127" s="2" t="str">
        <f>PROPER(TEXT(Table15[[#This Row],[Date]], "YYYY"))</f>
        <v>2024</v>
      </c>
      <c r="G127" s="2" t="s">
        <v>41</v>
      </c>
      <c r="H127" s="2" t="s">
        <v>590</v>
      </c>
      <c r="I127" s="15">
        <v>4419</v>
      </c>
      <c r="J127" s="15">
        <v>236</v>
      </c>
      <c r="K127" s="15">
        <v>369</v>
      </c>
      <c r="L127" s="15">
        <v>44190</v>
      </c>
      <c r="M127" s="15">
        <v>43582</v>
      </c>
      <c r="N127" s="15">
        <v>10</v>
      </c>
      <c r="O127" s="2" t="s">
        <v>33</v>
      </c>
      <c r="P127" s="2" t="s">
        <v>18</v>
      </c>
      <c r="Q127" s="11">
        <f t="shared" si="1"/>
        <v>5024</v>
      </c>
      <c r="R127" s="14">
        <f>Table15[[#This Row],[Total_Engagement]]/Table15[[#This Row],[Impressions]]</f>
        <v>0.11369088028965829</v>
      </c>
    </row>
    <row r="128" spans="2:18" ht="15.75" customHeight="1" x14ac:dyDescent="0.25">
      <c r="B128" s="2" t="s">
        <v>251</v>
      </c>
      <c r="C128" s="2" t="s">
        <v>14</v>
      </c>
      <c r="D128" s="2" t="s">
        <v>252</v>
      </c>
      <c r="E128" s="2" t="str">
        <f>PROPER(TEXT(Table15[[#This Row],[Date]], "MMMM"))</f>
        <v>November</v>
      </c>
      <c r="F128" s="2" t="str">
        <f>PROPER(TEXT(Table15[[#This Row],[Date]], "YYYY"))</f>
        <v>2024</v>
      </c>
      <c r="G128" s="2" t="s">
        <v>32</v>
      </c>
      <c r="H128" s="2" t="s">
        <v>605</v>
      </c>
      <c r="I128" s="15">
        <v>4000</v>
      </c>
      <c r="J128" s="15">
        <v>689</v>
      </c>
      <c r="K128" s="15">
        <v>488</v>
      </c>
      <c r="L128" s="15">
        <v>40000</v>
      </c>
      <c r="M128" s="15">
        <v>39569</v>
      </c>
      <c r="N128" s="15">
        <v>44</v>
      </c>
      <c r="O128" s="2" t="s">
        <v>53</v>
      </c>
      <c r="P128" s="2" t="s">
        <v>18</v>
      </c>
      <c r="Q128" s="11">
        <f t="shared" si="1"/>
        <v>5177</v>
      </c>
      <c r="R128" s="14">
        <f>Table15[[#This Row],[Total_Engagement]]/Table15[[#This Row],[Impressions]]</f>
        <v>0.12942500000000001</v>
      </c>
    </row>
    <row r="129" spans="2:18" ht="15.75" customHeight="1" x14ac:dyDescent="0.25">
      <c r="B129" s="2" t="s">
        <v>253</v>
      </c>
      <c r="C129" s="2" t="s">
        <v>14</v>
      </c>
      <c r="D129" s="2" t="s">
        <v>254</v>
      </c>
      <c r="E129" s="2" t="str">
        <f>PROPER(TEXT(Table15[[#This Row],[Date]], "MMMM"))</f>
        <v>May</v>
      </c>
      <c r="F129" s="2" t="str">
        <f>PROPER(TEXT(Table15[[#This Row],[Date]], "YYYY"))</f>
        <v>2025</v>
      </c>
      <c r="G129" s="2" t="s">
        <v>46</v>
      </c>
      <c r="H129" s="2" t="s">
        <v>603</v>
      </c>
      <c r="I129" s="15">
        <v>2493</v>
      </c>
      <c r="J129" s="15">
        <v>97</v>
      </c>
      <c r="K129" s="15">
        <v>44</v>
      </c>
      <c r="L129" s="15">
        <v>42381</v>
      </c>
      <c r="M129" s="15">
        <v>41991</v>
      </c>
      <c r="N129" s="15">
        <v>242</v>
      </c>
      <c r="O129" s="2" t="s">
        <v>27</v>
      </c>
      <c r="P129" s="2" t="s">
        <v>34</v>
      </c>
      <c r="Q129" s="11">
        <f t="shared" si="1"/>
        <v>2634</v>
      </c>
      <c r="R129" s="14">
        <f>Table15[[#This Row],[Total_Engagement]]/Table15[[#This Row],[Impressions]]</f>
        <v>6.2150491965739366E-2</v>
      </c>
    </row>
    <row r="130" spans="2:18" ht="15.75" customHeight="1" x14ac:dyDescent="0.25">
      <c r="B130" s="2" t="s">
        <v>253</v>
      </c>
      <c r="C130" s="2" t="s">
        <v>14</v>
      </c>
      <c r="D130" s="2" t="s">
        <v>254</v>
      </c>
      <c r="E130" s="2" t="str">
        <f>PROPER(TEXT(Table15[[#This Row],[Date]], "MMMM"))</f>
        <v>May</v>
      </c>
      <c r="F130" s="2" t="str">
        <f>PROPER(TEXT(Table15[[#This Row],[Date]], "YYYY"))</f>
        <v>2025</v>
      </c>
      <c r="G130" s="2" t="s">
        <v>46</v>
      </c>
      <c r="H130" s="2" t="s">
        <v>603</v>
      </c>
      <c r="I130" s="15">
        <v>2493</v>
      </c>
      <c r="J130" s="15">
        <v>97</v>
      </c>
      <c r="K130" s="15">
        <v>44</v>
      </c>
      <c r="L130" s="15">
        <v>42381</v>
      </c>
      <c r="M130" s="15">
        <v>41991</v>
      </c>
      <c r="N130" s="15">
        <v>242</v>
      </c>
      <c r="O130" s="1" t="s">
        <v>582</v>
      </c>
      <c r="P130" s="2" t="s">
        <v>34</v>
      </c>
      <c r="Q130" s="11">
        <f t="shared" si="1"/>
        <v>2634</v>
      </c>
      <c r="R130" s="14">
        <f>Table15[[#This Row],[Total_Engagement]]/Table15[[#This Row],[Impressions]]</f>
        <v>6.2150491965739366E-2</v>
      </c>
    </row>
    <row r="131" spans="2:18" ht="15.75" customHeight="1" x14ac:dyDescent="0.25">
      <c r="B131" s="2" t="s">
        <v>255</v>
      </c>
      <c r="C131" s="2" t="s">
        <v>25</v>
      </c>
      <c r="D131" s="2" t="s">
        <v>256</v>
      </c>
      <c r="E131" s="2" t="str">
        <f>PROPER(TEXT(Table15[[#This Row],[Date]], "MMMM"))</f>
        <v>March</v>
      </c>
      <c r="F131" s="2" t="str">
        <f>PROPER(TEXT(Table15[[#This Row],[Date]], "YYYY"))</f>
        <v>2025</v>
      </c>
      <c r="G131" s="2" t="s">
        <v>16</v>
      </c>
      <c r="H131" s="2" t="s">
        <v>587</v>
      </c>
      <c r="I131" s="15">
        <v>3704</v>
      </c>
      <c r="J131" s="15">
        <v>186</v>
      </c>
      <c r="K131" s="15">
        <v>458</v>
      </c>
      <c r="L131" s="15">
        <v>25928</v>
      </c>
      <c r="M131" s="15">
        <v>25081</v>
      </c>
      <c r="N131" s="15">
        <v>131</v>
      </c>
      <c r="O131" s="2" t="s">
        <v>27</v>
      </c>
      <c r="P131" s="1" t="s">
        <v>584</v>
      </c>
      <c r="Q131" s="11">
        <f t="shared" si="1"/>
        <v>4348</v>
      </c>
      <c r="R131" s="14">
        <f>Table15[[#This Row],[Total_Engagement]]/Table15[[#This Row],[Impressions]]</f>
        <v>0.16769515581610614</v>
      </c>
    </row>
    <row r="132" spans="2:18" ht="15.75" customHeight="1" x14ac:dyDescent="0.25">
      <c r="B132" s="2" t="s">
        <v>257</v>
      </c>
      <c r="C132" s="2" t="s">
        <v>14</v>
      </c>
      <c r="D132" s="2" t="s">
        <v>258</v>
      </c>
      <c r="E132" s="2" t="str">
        <f>PROPER(TEXT(Table15[[#This Row],[Date]], "MMMM"))</f>
        <v>November</v>
      </c>
      <c r="F132" s="2" t="str">
        <f>PROPER(TEXT(Table15[[#This Row],[Date]], "YYYY"))</f>
        <v>2024</v>
      </c>
      <c r="G132" s="2" t="s">
        <v>46</v>
      </c>
      <c r="H132" s="2" t="s">
        <v>603</v>
      </c>
      <c r="I132" s="15">
        <v>1606</v>
      </c>
      <c r="J132" s="15">
        <v>451</v>
      </c>
      <c r="K132" s="15">
        <v>405</v>
      </c>
      <c r="L132" s="15">
        <v>20878</v>
      </c>
      <c r="M132" s="15">
        <v>20190</v>
      </c>
      <c r="N132" s="15">
        <v>219</v>
      </c>
      <c r="O132" s="2" t="s">
        <v>33</v>
      </c>
      <c r="P132" s="2" t="s">
        <v>34</v>
      </c>
      <c r="Q132" s="11">
        <f t="shared" ref="Q132:Q195" si="2">SUM(I132,J132,K132)</f>
        <v>2462</v>
      </c>
      <c r="R132" s="14">
        <f>Table15[[#This Row],[Total_Engagement]]/Table15[[#This Row],[Impressions]]</f>
        <v>0.11792317271769326</v>
      </c>
    </row>
    <row r="133" spans="2:18" ht="15.75" customHeight="1" x14ac:dyDescent="0.25">
      <c r="B133" s="2" t="s">
        <v>259</v>
      </c>
      <c r="C133" s="2" t="s">
        <v>39</v>
      </c>
      <c r="D133" s="2" t="s">
        <v>258</v>
      </c>
      <c r="E133" s="2" t="str">
        <f>PROPER(TEXT(Table15[[#This Row],[Date]], "MMMM"))</f>
        <v>November</v>
      </c>
      <c r="F133" s="2" t="str">
        <f>PROPER(TEXT(Table15[[#This Row],[Date]], "YYYY"))</f>
        <v>2024</v>
      </c>
      <c r="G133" s="2" t="s">
        <v>46</v>
      </c>
      <c r="H133" s="2" t="s">
        <v>593</v>
      </c>
      <c r="I133" s="15">
        <v>4551</v>
      </c>
      <c r="J133" s="15">
        <v>714</v>
      </c>
      <c r="K133" s="15">
        <v>207</v>
      </c>
      <c r="L133" s="15">
        <v>68265</v>
      </c>
      <c r="M133" s="15">
        <v>67754</v>
      </c>
      <c r="N133" s="15">
        <v>57</v>
      </c>
      <c r="O133" s="2" t="s">
        <v>53</v>
      </c>
      <c r="P133" s="2" t="s">
        <v>28</v>
      </c>
      <c r="Q133" s="11">
        <f t="shared" si="2"/>
        <v>5472</v>
      </c>
      <c r="R133" s="14">
        <f>Table15[[#This Row],[Total_Engagement]]/Table15[[#This Row],[Impressions]]</f>
        <v>8.0158206987475278E-2</v>
      </c>
    </row>
    <row r="134" spans="2:18" ht="15.75" customHeight="1" x14ac:dyDescent="0.25">
      <c r="B134" s="2" t="s">
        <v>260</v>
      </c>
      <c r="C134" s="2" t="s">
        <v>30</v>
      </c>
      <c r="D134" s="2" t="s">
        <v>261</v>
      </c>
      <c r="E134" s="2" t="str">
        <f>PROPER(TEXT(Table15[[#This Row],[Date]], "MMMM"))</f>
        <v>February</v>
      </c>
      <c r="F134" s="2" t="str">
        <f>PROPER(TEXT(Table15[[#This Row],[Date]], "YYYY"))</f>
        <v>2025</v>
      </c>
      <c r="G134" s="2" t="s">
        <v>16</v>
      </c>
      <c r="H134" s="2" t="s">
        <v>598</v>
      </c>
      <c r="I134" s="15">
        <v>1970</v>
      </c>
      <c r="J134" s="15">
        <v>675</v>
      </c>
      <c r="K134" s="15">
        <v>478</v>
      </c>
      <c r="L134" s="15">
        <v>9850</v>
      </c>
      <c r="M134" s="15">
        <v>8924</v>
      </c>
      <c r="N134" s="15">
        <v>117</v>
      </c>
      <c r="O134" s="2" t="s">
        <v>53</v>
      </c>
      <c r="P134" s="1" t="s">
        <v>584</v>
      </c>
      <c r="Q134" s="11">
        <f t="shared" si="2"/>
        <v>3123</v>
      </c>
      <c r="R134" s="14">
        <f>Table15[[#This Row],[Total_Engagement]]/Table15[[#This Row],[Impressions]]</f>
        <v>0.31705583756345179</v>
      </c>
    </row>
    <row r="135" spans="2:18" ht="15.75" customHeight="1" x14ac:dyDescent="0.25">
      <c r="B135" s="2" t="s">
        <v>262</v>
      </c>
      <c r="C135" s="2" t="s">
        <v>39</v>
      </c>
      <c r="D135" s="2" t="s">
        <v>146</v>
      </c>
      <c r="E135" s="2" t="str">
        <f>PROPER(TEXT(Table15[[#This Row],[Date]], "MMMM"))</f>
        <v>October</v>
      </c>
      <c r="F135" s="2" t="str">
        <f>PROPER(TEXT(Table15[[#This Row],[Date]], "YYYY"))</f>
        <v>2024</v>
      </c>
      <c r="G135" s="2" t="s">
        <v>32</v>
      </c>
      <c r="H135" s="2" t="s">
        <v>596</v>
      </c>
      <c r="I135" s="15">
        <v>780</v>
      </c>
      <c r="J135" s="15">
        <v>928</v>
      </c>
      <c r="K135" s="15">
        <v>301</v>
      </c>
      <c r="L135" s="15">
        <v>8580</v>
      </c>
      <c r="M135" s="15">
        <v>8081</v>
      </c>
      <c r="N135" s="15">
        <v>91</v>
      </c>
      <c r="O135" s="2" t="s">
        <v>33</v>
      </c>
      <c r="P135" s="2" t="s">
        <v>28</v>
      </c>
      <c r="Q135" s="11">
        <f t="shared" si="2"/>
        <v>2009</v>
      </c>
      <c r="R135" s="14">
        <f>Table15[[#This Row],[Total_Engagement]]/Table15[[#This Row],[Impressions]]</f>
        <v>0.23414918414918415</v>
      </c>
    </row>
    <row r="136" spans="2:18" ht="15.75" customHeight="1" x14ac:dyDescent="0.25">
      <c r="B136" s="2" t="s">
        <v>263</v>
      </c>
      <c r="C136" s="2" t="s">
        <v>30</v>
      </c>
      <c r="D136" s="2" t="s">
        <v>244</v>
      </c>
      <c r="E136" s="2" t="str">
        <f>PROPER(TEXT(Table15[[#This Row],[Date]], "MMMM"))</f>
        <v>July</v>
      </c>
      <c r="F136" s="2" t="str">
        <f>PROPER(TEXT(Table15[[#This Row],[Date]], "YYYY"))</f>
        <v>2024</v>
      </c>
      <c r="G136" s="2" t="s">
        <v>32</v>
      </c>
      <c r="H136" s="2" t="s">
        <v>588</v>
      </c>
      <c r="I136" s="15">
        <v>498</v>
      </c>
      <c r="J136" s="15">
        <v>701</v>
      </c>
      <c r="K136" s="15">
        <v>412</v>
      </c>
      <c r="L136" s="15">
        <v>4980</v>
      </c>
      <c r="M136" s="15">
        <v>4185</v>
      </c>
      <c r="N136" s="15">
        <v>185</v>
      </c>
      <c r="O136" s="2" t="s">
        <v>53</v>
      </c>
      <c r="P136" s="1" t="s">
        <v>584</v>
      </c>
      <c r="Q136" s="11">
        <f t="shared" si="2"/>
        <v>1611</v>
      </c>
      <c r="R136" s="14">
        <f>Table15[[#This Row],[Total_Engagement]]/Table15[[#This Row],[Impressions]]</f>
        <v>0.32349397590361445</v>
      </c>
    </row>
    <row r="137" spans="2:18" ht="15.75" customHeight="1" x14ac:dyDescent="0.25">
      <c r="B137" s="2" t="s">
        <v>264</v>
      </c>
      <c r="C137" s="2" t="s">
        <v>30</v>
      </c>
      <c r="D137" s="2" t="s">
        <v>250</v>
      </c>
      <c r="E137" s="2" t="str">
        <f>PROPER(TEXT(Table15[[#This Row],[Date]], "MMMM"))</f>
        <v>October</v>
      </c>
      <c r="F137" s="2" t="str">
        <f>PROPER(TEXT(Table15[[#This Row],[Date]], "YYYY"))</f>
        <v>2024</v>
      </c>
      <c r="G137" s="2" t="s">
        <v>21</v>
      </c>
      <c r="H137" s="2" t="s">
        <v>602</v>
      </c>
      <c r="I137" s="15">
        <v>3432</v>
      </c>
      <c r="J137" s="15">
        <v>869</v>
      </c>
      <c r="K137" s="15">
        <v>123</v>
      </c>
      <c r="L137" s="15">
        <v>54912</v>
      </c>
      <c r="M137" s="15">
        <v>53916</v>
      </c>
      <c r="N137" s="15">
        <v>264</v>
      </c>
      <c r="O137" s="2" t="s">
        <v>33</v>
      </c>
      <c r="P137" s="2" t="s">
        <v>23</v>
      </c>
      <c r="Q137" s="11">
        <f t="shared" si="2"/>
        <v>4424</v>
      </c>
      <c r="R137" s="14">
        <f>Table15[[#This Row],[Total_Engagement]]/Table15[[#This Row],[Impressions]]</f>
        <v>8.0565268065268064E-2</v>
      </c>
    </row>
    <row r="138" spans="2:18" ht="15.75" customHeight="1" x14ac:dyDescent="0.25">
      <c r="B138" s="2" t="s">
        <v>265</v>
      </c>
      <c r="C138" s="2" t="s">
        <v>30</v>
      </c>
      <c r="D138" s="2" t="s">
        <v>234</v>
      </c>
      <c r="E138" s="2" t="str">
        <f>PROPER(TEXT(Table15[[#This Row],[Date]], "MMMM"))</f>
        <v>June</v>
      </c>
      <c r="F138" s="2" t="str">
        <f>PROPER(TEXT(Table15[[#This Row],[Date]], "YYYY"))</f>
        <v>2024</v>
      </c>
      <c r="G138" s="2" t="s">
        <v>32</v>
      </c>
      <c r="H138" s="2" t="s">
        <v>588</v>
      </c>
      <c r="I138" s="15">
        <v>4363</v>
      </c>
      <c r="J138" s="15">
        <v>649</v>
      </c>
      <c r="K138" s="15">
        <v>140</v>
      </c>
      <c r="L138" s="15">
        <v>21815</v>
      </c>
      <c r="M138" s="15">
        <v>21481</v>
      </c>
      <c r="N138" s="15">
        <v>157</v>
      </c>
      <c r="O138" s="2" t="s">
        <v>33</v>
      </c>
      <c r="P138" s="2" t="s">
        <v>18</v>
      </c>
      <c r="Q138" s="11">
        <f t="shared" si="2"/>
        <v>5152</v>
      </c>
      <c r="R138" s="14">
        <f>Table15[[#This Row],[Total_Engagement]]/Table15[[#This Row],[Impressions]]</f>
        <v>0.23616777446710979</v>
      </c>
    </row>
    <row r="139" spans="2:18" ht="15.75" customHeight="1" x14ac:dyDescent="0.25">
      <c r="B139" s="2" t="s">
        <v>266</v>
      </c>
      <c r="C139" s="2" t="s">
        <v>25</v>
      </c>
      <c r="D139" s="2" t="s">
        <v>267</v>
      </c>
      <c r="E139" s="2" t="str">
        <f>PROPER(TEXT(Table15[[#This Row],[Date]], "MMMM"))</f>
        <v>April</v>
      </c>
      <c r="F139" s="2" t="str">
        <f>PROPER(TEXT(Table15[[#This Row],[Date]], "YYYY"))</f>
        <v>2025</v>
      </c>
      <c r="G139" s="2" t="s">
        <v>41</v>
      </c>
      <c r="H139" s="2" t="s">
        <v>595</v>
      </c>
      <c r="I139" s="15">
        <v>736</v>
      </c>
      <c r="J139" s="15">
        <v>771</v>
      </c>
      <c r="K139" s="15">
        <v>225</v>
      </c>
      <c r="L139" s="15">
        <v>5152</v>
      </c>
      <c r="M139" s="15">
        <v>4706</v>
      </c>
      <c r="N139" s="15">
        <v>19</v>
      </c>
      <c r="O139" s="2" t="s">
        <v>33</v>
      </c>
      <c r="P139" s="2" t="s">
        <v>18</v>
      </c>
      <c r="Q139" s="11">
        <f t="shared" si="2"/>
        <v>1732</v>
      </c>
      <c r="R139" s="14">
        <f>Table15[[#This Row],[Total_Engagement]]/Table15[[#This Row],[Impressions]]</f>
        <v>0.33618012422360249</v>
      </c>
    </row>
    <row r="140" spans="2:18" ht="15.75" customHeight="1" x14ac:dyDescent="0.25">
      <c r="B140" s="2" t="s">
        <v>268</v>
      </c>
      <c r="C140" s="2" t="s">
        <v>14</v>
      </c>
      <c r="D140" s="2" t="s">
        <v>269</v>
      </c>
      <c r="E140" s="2" t="str">
        <f>PROPER(TEXT(Table15[[#This Row],[Date]], "MMMM"))</f>
        <v>September</v>
      </c>
      <c r="F140" s="2" t="str">
        <f>PROPER(TEXT(Table15[[#This Row],[Date]], "YYYY"))</f>
        <v>2024</v>
      </c>
      <c r="G140" s="2" t="s">
        <v>41</v>
      </c>
      <c r="H140" s="2" t="s">
        <v>590</v>
      </c>
      <c r="I140" s="15">
        <v>3811</v>
      </c>
      <c r="J140" s="15">
        <v>866</v>
      </c>
      <c r="K140" s="15">
        <v>216</v>
      </c>
      <c r="L140" s="15">
        <v>34299</v>
      </c>
      <c r="M140" s="15">
        <v>34088</v>
      </c>
      <c r="N140" s="15">
        <v>233</v>
      </c>
      <c r="O140" s="2" t="s">
        <v>27</v>
      </c>
      <c r="P140" s="2" t="s">
        <v>34</v>
      </c>
      <c r="Q140" s="11">
        <f t="shared" si="2"/>
        <v>4893</v>
      </c>
      <c r="R140" s="14">
        <f>Table15[[#This Row],[Total_Engagement]]/Table15[[#This Row],[Impressions]]</f>
        <v>0.14265722032712325</v>
      </c>
    </row>
    <row r="141" spans="2:18" ht="15.75" customHeight="1" x14ac:dyDescent="0.25">
      <c r="B141" s="2" t="s">
        <v>270</v>
      </c>
      <c r="C141" s="2" t="s">
        <v>30</v>
      </c>
      <c r="D141" s="2" t="s">
        <v>162</v>
      </c>
      <c r="E141" s="2" t="str">
        <f>PROPER(TEXT(Table15[[#This Row],[Date]], "MMMM"))</f>
        <v>March</v>
      </c>
      <c r="F141" s="2" t="str">
        <f>PROPER(TEXT(Table15[[#This Row],[Date]], "YYYY"))</f>
        <v>2025</v>
      </c>
      <c r="G141" s="2" t="s">
        <v>41</v>
      </c>
      <c r="H141" s="2" t="s">
        <v>600</v>
      </c>
      <c r="I141" s="15">
        <v>4158</v>
      </c>
      <c r="J141" s="15">
        <v>167</v>
      </c>
      <c r="K141" s="15">
        <v>241</v>
      </c>
      <c r="L141" s="15">
        <v>45738</v>
      </c>
      <c r="M141" s="15">
        <v>45183</v>
      </c>
      <c r="N141" s="15">
        <v>142</v>
      </c>
      <c r="O141" s="2" t="s">
        <v>53</v>
      </c>
      <c r="P141" s="1" t="s">
        <v>584</v>
      </c>
      <c r="Q141" s="11">
        <f t="shared" si="2"/>
        <v>4566</v>
      </c>
      <c r="R141" s="14">
        <f>Table15[[#This Row],[Total_Engagement]]/Table15[[#This Row],[Impressions]]</f>
        <v>9.9829463465827106E-2</v>
      </c>
    </row>
    <row r="142" spans="2:18" ht="15.75" customHeight="1" x14ac:dyDescent="0.25">
      <c r="B142" s="2" t="s">
        <v>271</v>
      </c>
      <c r="C142" s="2" t="s">
        <v>39</v>
      </c>
      <c r="D142" s="2" t="s">
        <v>200</v>
      </c>
      <c r="E142" s="2" t="str">
        <f>PROPER(TEXT(Table15[[#This Row],[Date]], "MMMM"))</f>
        <v>January</v>
      </c>
      <c r="F142" s="2" t="str">
        <f>PROPER(TEXT(Table15[[#This Row],[Date]], "YYYY"))</f>
        <v>2025</v>
      </c>
      <c r="G142" s="2" t="s">
        <v>16</v>
      </c>
      <c r="H142" s="2" t="s">
        <v>594</v>
      </c>
      <c r="I142" s="15">
        <v>3452</v>
      </c>
      <c r="J142" s="15">
        <v>652</v>
      </c>
      <c r="K142" s="15">
        <v>442</v>
      </c>
      <c r="L142" s="15">
        <v>65588</v>
      </c>
      <c r="M142" s="15">
        <v>65049</v>
      </c>
      <c r="N142" s="15">
        <v>158</v>
      </c>
      <c r="O142" s="2" t="s">
        <v>53</v>
      </c>
      <c r="P142" s="2" t="s">
        <v>28</v>
      </c>
      <c r="Q142" s="11">
        <f t="shared" si="2"/>
        <v>4546</v>
      </c>
      <c r="R142" s="14">
        <f>Table15[[#This Row],[Total_Engagement]]/Table15[[#This Row],[Impressions]]</f>
        <v>6.9311459413307311E-2</v>
      </c>
    </row>
    <row r="143" spans="2:18" ht="15.75" customHeight="1" x14ac:dyDescent="0.25">
      <c r="B143" s="2" t="s">
        <v>272</v>
      </c>
      <c r="C143" s="2" t="s">
        <v>14</v>
      </c>
      <c r="D143" s="2" t="s">
        <v>206</v>
      </c>
      <c r="E143" s="2" t="str">
        <f>PROPER(TEXT(Table15[[#This Row],[Date]], "MMMM"))</f>
        <v>January</v>
      </c>
      <c r="F143" s="2" t="str">
        <f>PROPER(TEXT(Table15[[#This Row],[Date]], "YYYY"))</f>
        <v>2025</v>
      </c>
      <c r="G143" s="2" t="s">
        <v>46</v>
      </c>
      <c r="H143" s="2" t="s">
        <v>603</v>
      </c>
      <c r="I143" s="15">
        <v>3092</v>
      </c>
      <c r="J143" s="15">
        <v>106</v>
      </c>
      <c r="K143" s="15">
        <v>291</v>
      </c>
      <c r="L143" s="15">
        <v>27828</v>
      </c>
      <c r="M143" s="15">
        <v>27217</v>
      </c>
      <c r="N143" s="15">
        <v>102</v>
      </c>
      <c r="O143" s="2" t="s">
        <v>53</v>
      </c>
      <c r="P143" s="1" t="s">
        <v>584</v>
      </c>
      <c r="Q143" s="11">
        <f t="shared" si="2"/>
        <v>3489</v>
      </c>
      <c r="R143" s="14">
        <f>Table15[[#This Row],[Total_Engagement]]/Table15[[#This Row],[Impressions]]</f>
        <v>0.12537731780940059</v>
      </c>
    </row>
    <row r="144" spans="2:18" ht="15.75" customHeight="1" x14ac:dyDescent="0.25">
      <c r="B144" s="2" t="s">
        <v>273</v>
      </c>
      <c r="C144" s="2" t="s">
        <v>14</v>
      </c>
      <c r="D144" s="2" t="s">
        <v>55</v>
      </c>
      <c r="E144" s="2" t="str">
        <f>PROPER(TEXT(Table15[[#This Row],[Date]], "MMMM"))</f>
        <v>July</v>
      </c>
      <c r="F144" s="2" t="str">
        <f>PROPER(TEXT(Table15[[#This Row],[Date]], "YYYY"))</f>
        <v>2024</v>
      </c>
      <c r="G144" s="2" t="s">
        <v>21</v>
      </c>
      <c r="H144" s="2" t="s">
        <v>586</v>
      </c>
      <c r="I144" s="15">
        <v>2147</v>
      </c>
      <c r="J144" s="15">
        <v>430</v>
      </c>
      <c r="K144" s="15">
        <v>393</v>
      </c>
      <c r="L144" s="15">
        <v>17176</v>
      </c>
      <c r="M144" s="15">
        <v>16483</v>
      </c>
      <c r="N144" s="15">
        <v>170</v>
      </c>
      <c r="O144" s="2" t="s">
        <v>27</v>
      </c>
      <c r="P144" s="1" t="s">
        <v>584</v>
      </c>
      <c r="Q144" s="11">
        <f t="shared" si="2"/>
        <v>2970</v>
      </c>
      <c r="R144" s="14">
        <f>Table15[[#This Row],[Total_Engagement]]/Table15[[#This Row],[Impressions]]</f>
        <v>0.17291569632044715</v>
      </c>
    </row>
    <row r="145" spans="2:18" ht="15.75" customHeight="1" x14ac:dyDescent="0.25">
      <c r="B145" s="2" t="s">
        <v>274</v>
      </c>
      <c r="C145" s="2" t="s">
        <v>25</v>
      </c>
      <c r="D145" s="2" t="s">
        <v>275</v>
      </c>
      <c r="E145" s="2" t="str">
        <f>PROPER(TEXT(Table15[[#This Row],[Date]], "MMMM"))</f>
        <v>September</v>
      </c>
      <c r="F145" s="2" t="str">
        <f>PROPER(TEXT(Table15[[#This Row],[Date]], "YYYY"))</f>
        <v>2024</v>
      </c>
      <c r="G145" s="2" t="s">
        <v>16</v>
      </c>
      <c r="H145" s="2" t="s">
        <v>587</v>
      </c>
      <c r="I145" s="15">
        <v>2936</v>
      </c>
      <c r="J145" s="15">
        <v>439</v>
      </c>
      <c r="K145" s="15">
        <v>44</v>
      </c>
      <c r="L145" s="15">
        <v>38168</v>
      </c>
      <c r="M145" s="15">
        <v>37571</v>
      </c>
      <c r="N145" s="15">
        <v>22</v>
      </c>
      <c r="O145" s="2" t="s">
        <v>33</v>
      </c>
      <c r="P145" s="2" t="s">
        <v>34</v>
      </c>
      <c r="Q145" s="11">
        <f t="shared" si="2"/>
        <v>3419</v>
      </c>
      <c r="R145" s="14">
        <f>Table15[[#This Row],[Total_Engagement]]/Table15[[#This Row],[Impressions]]</f>
        <v>8.9577656675749323E-2</v>
      </c>
    </row>
    <row r="146" spans="2:18" ht="15.75" customHeight="1" x14ac:dyDescent="0.25">
      <c r="B146" s="2" t="s">
        <v>276</v>
      </c>
      <c r="C146" s="2" t="s">
        <v>30</v>
      </c>
      <c r="D146" s="2" t="s">
        <v>146</v>
      </c>
      <c r="E146" s="2" t="str">
        <f>PROPER(TEXT(Table15[[#This Row],[Date]], "MMMM"))</f>
        <v>October</v>
      </c>
      <c r="F146" s="2" t="str">
        <f>PROPER(TEXT(Table15[[#This Row],[Date]], "YYYY"))</f>
        <v>2024</v>
      </c>
      <c r="G146" s="2" t="s">
        <v>16</v>
      </c>
      <c r="H146" s="2" t="s">
        <v>598</v>
      </c>
      <c r="I146" s="15">
        <v>4840</v>
      </c>
      <c r="J146" s="15">
        <v>658</v>
      </c>
      <c r="K146" s="15">
        <v>211</v>
      </c>
      <c r="L146" s="15">
        <v>43560</v>
      </c>
      <c r="M146" s="15">
        <v>43225</v>
      </c>
      <c r="N146" s="15">
        <v>57</v>
      </c>
      <c r="O146" s="2" t="s">
        <v>53</v>
      </c>
      <c r="P146" s="2" t="s">
        <v>28</v>
      </c>
      <c r="Q146" s="11">
        <f t="shared" si="2"/>
        <v>5709</v>
      </c>
      <c r="R146" s="14">
        <f>Table15[[#This Row],[Total_Engagement]]/Table15[[#This Row],[Impressions]]</f>
        <v>0.13106060606060607</v>
      </c>
    </row>
    <row r="147" spans="2:18" ht="15.75" customHeight="1" x14ac:dyDescent="0.25">
      <c r="B147" s="2" t="s">
        <v>277</v>
      </c>
      <c r="C147" s="2" t="s">
        <v>30</v>
      </c>
      <c r="D147" s="2" t="s">
        <v>89</v>
      </c>
      <c r="E147" s="2" t="str">
        <f>PROPER(TEXT(Table15[[#This Row],[Date]], "MMMM"))</f>
        <v>March</v>
      </c>
      <c r="F147" s="2" t="str">
        <f>PROPER(TEXT(Table15[[#This Row],[Date]], "YYYY"))</f>
        <v>2025</v>
      </c>
      <c r="G147" s="2" t="s">
        <v>32</v>
      </c>
      <c r="H147" s="2" t="s">
        <v>588</v>
      </c>
      <c r="I147" s="15">
        <v>1947</v>
      </c>
      <c r="J147" s="15">
        <v>842</v>
      </c>
      <c r="K147" s="15">
        <v>101</v>
      </c>
      <c r="L147" s="15">
        <v>21417</v>
      </c>
      <c r="M147" s="15">
        <v>20967</v>
      </c>
      <c r="N147" s="15">
        <v>186</v>
      </c>
      <c r="O147" s="2" t="s">
        <v>53</v>
      </c>
      <c r="P147" s="2" t="s">
        <v>23</v>
      </c>
      <c r="Q147" s="11">
        <f t="shared" si="2"/>
        <v>2890</v>
      </c>
      <c r="R147" s="14">
        <f>Table15[[#This Row],[Total_Engagement]]/Table15[[#This Row],[Impressions]]</f>
        <v>0.13493953401503478</v>
      </c>
    </row>
    <row r="148" spans="2:18" ht="15.75" customHeight="1" x14ac:dyDescent="0.25">
      <c r="B148" s="2" t="s">
        <v>278</v>
      </c>
      <c r="C148" s="2" t="s">
        <v>39</v>
      </c>
      <c r="D148" s="2" t="s">
        <v>279</v>
      </c>
      <c r="E148" s="2" t="str">
        <f>PROPER(TEXT(Table15[[#This Row],[Date]], "MMMM"))</f>
        <v>February</v>
      </c>
      <c r="F148" s="2" t="str">
        <f>PROPER(TEXT(Table15[[#This Row],[Date]], "YYYY"))</f>
        <v>2025</v>
      </c>
      <c r="G148" s="2" t="s">
        <v>46</v>
      </c>
      <c r="H148" s="2" t="s">
        <v>593</v>
      </c>
      <c r="I148" s="15">
        <v>2072</v>
      </c>
      <c r="J148" s="15">
        <v>532</v>
      </c>
      <c r="K148" s="15">
        <v>71</v>
      </c>
      <c r="L148" s="15">
        <v>37296</v>
      </c>
      <c r="M148" s="15">
        <v>36467</v>
      </c>
      <c r="N148" s="15">
        <v>25</v>
      </c>
      <c r="O148" s="2" t="s">
        <v>27</v>
      </c>
      <c r="P148" s="2" t="s">
        <v>34</v>
      </c>
      <c r="Q148" s="11">
        <f t="shared" si="2"/>
        <v>2675</v>
      </c>
      <c r="R148" s="14">
        <f>Table15[[#This Row],[Total_Engagement]]/Table15[[#This Row],[Impressions]]</f>
        <v>7.172350922350923E-2</v>
      </c>
    </row>
    <row r="149" spans="2:18" ht="15.75" customHeight="1" x14ac:dyDescent="0.25">
      <c r="B149" s="2" t="s">
        <v>280</v>
      </c>
      <c r="C149" s="2" t="s">
        <v>14</v>
      </c>
      <c r="D149" s="2" t="s">
        <v>281</v>
      </c>
      <c r="E149" s="2" t="str">
        <f>PROPER(TEXT(Table15[[#This Row],[Date]], "MMMM"))</f>
        <v>April</v>
      </c>
      <c r="F149" s="2" t="str">
        <f>PROPER(TEXT(Table15[[#This Row],[Date]], "YYYY"))</f>
        <v>2025</v>
      </c>
      <c r="G149" s="2" t="s">
        <v>16</v>
      </c>
      <c r="H149" s="2" t="s">
        <v>585</v>
      </c>
      <c r="I149" s="15">
        <v>3731</v>
      </c>
      <c r="J149" s="15">
        <v>115</v>
      </c>
      <c r="K149" s="15">
        <v>135</v>
      </c>
      <c r="L149" s="15">
        <v>55965</v>
      </c>
      <c r="M149" s="15">
        <v>55436</v>
      </c>
      <c r="N149" s="15">
        <v>103</v>
      </c>
      <c r="O149" s="2" t="s">
        <v>27</v>
      </c>
      <c r="P149" s="2" t="s">
        <v>18</v>
      </c>
      <c r="Q149" s="11">
        <f t="shared" si="2"/>
        <v>3981</v>
      </c>
      <c r="R149" s="14">
        <f>Table15[[#This Row],[Total_Engagement]]/Table15[[#This Row],[Impressions]]</f>
        <v>7.1133744304476013E-2</v>
      </c>
    </row>
    <row r="150" spans="2:18" ht="15.75" customHeight="1" x14ac:dyDescent="0.25">
      <c r="B150" s="2" t="s">
        <v>282</v>
      </c>
      <c r="C150" s="2" t="s">
        <v>39</v>
      </c>
      <c r="D150" s="2" t="s">
        <v>283</v>
      </c>
      <c r="E150" s="2" t="str">
        <f>PROPER(TEXT(Table15[[#This Row],[Date]], "MMMM"))</f>
        <v>November</v>
      </c>
      <c r="F150" s="2" t="str">
        <f>PROPER(TEXT(Table15[[#This Row],[Date]], "YYYY"))</f>
        <v>2024</v>
      </c>
      <c r="G150" s="2" t="s">
        <v>21</v>
      </c>
      <c r="H150" s="2" t="s">
        <v>592</v>
      </c>
      <c r="I150" s="15">
        <v>4213</v>
      </c>
      <c r="J150" s="15">
        <v>253</v>
      </c>
      <c r="K150" s="15">
        <v>434</v>
      </c>
      <c r="L150" s="15">
        <v>75834</v>
      </c>
      <c r="M150" s="15">
        <v>75437</v>
      </c>
      <c r="N150" s="15">
        <v>272</v>
      </c>
      <c r="O150" s="2" t="s">
        <v>53</v>
      </c>
      <c r="P150" s="2" t="s">
        <v>34</v>
      </c>
      <c r="Q150" s="11">
        <f t="shared" si="2"/>
        <v>4900</v>
      </c>
      <c r="R150" s="14">
        <f>Table15[[#This Row],[Total_Engagement]]/Table15[[#This Row],[Impressions]]</f>
        <v>6.461481657304112E-2</v>
      </c>
    </row>
    <row r="151" spans="2:18" ht="15.75" customHeight="1" x14ac:dyDescent="0.25">
      <c r="B151" s="2" t="s">
        <v>284</v>
      </c>
      <c r="C151" s="2" t="s">
        <v>30</v>
      </c>
      <c r="D151" s="2" t="s">
        <v>285</v>
      </c>
      <c r="E151" s="2" t="str">
        <f>PROPER(TEXT(Table15[[#This Row],[Date]], "MMMM"))</f>
        <v>July</v>
      </c>
      <c r="F151" s="2" t="str">
        <f>PROPER(TEXT(Table15[[#This Row],[Date]], "YYYY"))</f>
        <v>2024</v>
      </c>
      <c r="G151" s="2" t="s">
        <v>21</v>
      </c>
      <c r="H151" s="2" t="s">
        <v>602</v>
      </c>
      <c r="I151" s="15">
        <v>3134</v>
      </c>
      <c r="J151" s="15">
        <v>888</v>
      </c>
      <c r="K151" s="15">
        <v>444</v>
      </c>
      <c r="L151" s="15">
        <v>21938</v>
      </c>
      <c r="M151" s="15">
        <v>21337</v>
      </c>
      <c r="N151" s="15">
        <v>130</v>
      </c>
      <c r="O151" s="2" t="s">
        <v>33</v>
      </c>
      <c r="P151" s="2" t="s">
        <v>34</v>
      </c>
      <c r="Q151" s="11">
        <f t="shared" si="2"/>
        <v>4466</v>
      </c>
      <c r="R151" s="14">
        <f>Table15[[#This Row],[Total_Engagement]]/Table15[[#This Row],[Impressions]]</f>
        <v>0.20357370772176134</v>
      </c>
    </row>
    <row r="152" spans="2:18" ht="15.75" customHeight="1" x14ac:dyDescent="0.25">
      <c r="B152" s="2" t="s">
        <v>286</v>
      </c>
      <c r="C152" s="2" t="s">
        <v>39</v>
      </c>
      <c r="D152" s="2" t="s">
        <v>97</v>
      </c>
      <c r="E152" s="2" t="str">
        <f>PROPER(TEXT(Table15[[#This Row],[Date]], "MMMM"))</f>
        <v>July</v>
      </c>
      <c r="F152" s="2" t="str">
        <f>PROPER(TEXT(Table15[[#This Row],[Date]], "YYYY"))</f>
        <v>2024</v>
      </c>
      <c r="G152" s="2" t="s">
        <v>62</v>
      </c>
      <c r="H152" s="2" t="s">
        <v>597</v>
      </c>
      <c r="I152" s="15">
        <v>3008</v>
      </c>
      <c r="J152" s="15">
        <v>94</v>
      </c>
      <c r="K152" s="15">
        <v>37</v>
      </c>
      <c r="L152" s="15">
        <v>15040</v>
      </c>
      <c r="M152" s="15">
        <v>14639</v>
      </c>
      <c r="N152" s="15">
        <v>277</v>
      </c>
      <c r="O152" s="2" t="s">
        <v>53</v>
      </c>
      <c r="P152" s="1" t="s">
        <v>584</v>
      </c>
      <c r="Q152" s="11">
        <f t="shared" si="2"/>
        <v>3139</v>
      </c>
      <c r="R152" s="14">
        <f>Table15[[#This Row],[Total_Engagement]]/Table15[[#This Row],[Impressions]]</f>
        <v>0.20871010638297871</v>
      </c>
    </row>
    <row r="153" spans="2:18" ht="15.75" customHeight="1" x14ac:dyDescent="0.25">
      <c r="B153" s="2" t="s">
        <v>287</v>
      </c>
      <c r="C153" s="2" t="s">
        <v>14</v>
      </c>
      <c r="D153" s="2" t="s">
        <v>166</v>
      </c>
      <c r="E153" s="2" t="str">
        <f>PROPER(TEXT(Table15[[#This Row],[Date]], "MMMM"))</f>
        <v>March</v>
      </c>
      <c r="F153" s="2" t="str">
        <f>PROPER(TEXT(Table15[[#This Row],[Date]], "YYYY"))</f>
        <v>2025</v>
      </c>
      <c r="G153" s="2" t="s">
        <v>46</v>
      </c>
      <c r="H153" s="2" t="s">
        <v>603</v>
      </c>
      <c r="I153" s="15">
        <v>305</v>
      </c>
      <c r="J153" s="15">
        <v>187</v>
      </c>
      <c r="K153" s="15">
        <v>243</v>
      </c>
      <c r="L153" s="15">
        <v>4575</v>
      </c>
      <c r="M153" s="15">
        <v>3704</v>
      </c>
      <c r="N153" s="15">
        <v>234</v>
      </c>
      <c r="O153" s="2" t="s">
        <v>53</v>
      </c>
      <c r="P153" s="2" t="s">
        <v>28</v>
      </c>
      <c r="Q153" s="11">
        <f t="shared" si="2"/>
        <v>735</v>
      </c>
      <c r="R153" s="14">
        <f>Table15[[#This Row],[Total_Engagement]]/Table15[[#This Row],[Impressions]]</f>
        <v>0.16065573770491803</v>
      </c>
    </row>
    <row r="154" spans="2:18" ht="15.75" customHeight="1" x14ac:dyDescent="0.25">
      <c r="B154" s="2" t="s">
        <v>288</v>
      </c>
      <c r="C154" s="2" t="s">
        <v>25</v>
      </c>
      <c r="D154" s="2" t="s">
        <v>289</v>
      </c>
      <c r="E154" s="2" t="str">
        <f>PROPER(TEXT(Table15[[#This Row],[Date]], "MMMM"))</f>
        <v>October</v>
      </c>
      <c r="F154" s="2" t="str">
        <f>PROPER(TEXT(Table15[[#This Row],[Date]], "YYYY"))</f>
        <v>2024</v>
      </c>
      <c r="G154" s="2" t="s">
        <v>21</v>
      </c>
      <c r="H154" s="2" t="s">
        <v>601</v>
      </c>
      <c r="I154" s="15">
        <v>2746</v>
      </c>
      <c r="J154" s="15">
        <v>156</v>
      </c>
      <c r="K154" s="15">
        <v>203</v>
      </c>
      <c r="L154" s="15">
        <v>32952</v>
      </c>
      <c r="M154" s="15">
        <v>32147</v>
      </c>
      <c r="N154" s="15">
        <v>147</v>
      </c>
      <c r="O154" s="2" t="s">
        <v>33</v>
      </c>
      <c r="P154" s="2" t="s">
        <v>18</v>
      </c>
      <c r="Q154" s="11">
        <f t="shared" si="2"/>
        <v>3105</v>
      </c>
      <c r="R154" s="14">
        <f>Table15[[#This Row],[Total_Engagement]]/Table15[[#This Row],[Impressions]]</f>
        <v>9.422796795338674E-2</v>
      </c>
    </row>
    <row r="155" spans="2:18" ht="15.75" customHeight="1" x14ac:dyDescent="0.25">
      <c r="B155" s="2" t="s">
        <v>290</v>
      </c>
      <c r="C155" s="2" t="s">
        <v>39</v>
      </c>
      <c r="D155" s="2" t="s">
        <v>291</v>
      </c>
      <c r="E155" s="2" t="str">
        <f>PROPER(TEXT(Table15[[#This Row],[Date]], "MMMM"))</f>
        <v>July</v>
      </c>
      <c r="F155" s="2" t="str">
        <f>PROPER(TEXT(Table15[[#This Row],[Date]], "YYYY"))</f>
        <v>2024</v>
      </c>
      <c r="G155" s="2" t="s">
        <v>46</v>
      </c>
      <c r="H155" s="2" t="s">
        <v>593</v>
      </c>
      <c r="I155" s="15">
        <v>2291</v>
      </c>
      <c r="J155" s="15">
        <v>78</v>
      </c>
      <c r="K155" s="15">
        <v>485</v>
      </c>
      <c r="L155" s="15">
        <v>18328</v>
      </c>
      <c r="M155" s="15">
        <v>18101</v>
      </c>
      <c r="N155" s="15">
        <v>10</v>
      </c>
      <c r="O155" s="2" t="s">
        <v>33</v>
      </c>
      <c r="P155" s="2" t="s">
        <v>23</v>
      </c>
      <c r="Q155" s="11">
        <f t="shared" si="2"/>
        <v>2854</v>
      </c>
      <c r="R155" s="14">
        <f>Table15[[#This Row],[Total_Engagement]]/Table15[[#This Row],[Impressions]]</f>
        <v>0.15571802706241816</v>
      </c>
    </row>
    <row r="156" spans="2:18" ht="15.75" customHeight="1" x14ac:dyDescent="0.25">
      <c r="B156" s="2" t="s">
        <v>290</v>
      </c>
      <c r="C156" s="2" t="s">
        <v>39</v>
      </c>
      <c r="D156" s="2" t="s">
        <v>291</v>
      </c>
      <c r="E156" s="2" t="str">
        <f>PROPER(TEXT(Table15[[#This Row],[Date]], "MMMM"))</f>
        <v>July</v>
      </c>
      <c r="F156" s="2" t="str">
        <f>PROPER(TEXT(Table15[[#This Row],[Date]], "YYYY"))</f>
        <v>2024</v>
      </c>
      <c r="G156" s="2" t="s">
        <v>46</v>
      </c>
      <c r="H156" s="2" t="s">
        <v>593</v>
      </c>
      <c r="I156" s="15">
        <v>2291</v>
      </c>
      <c r="J156" s="15">
        <v>78</v>
      </c>
      <c r="K156" s="15">
        <v>485</v>
      </c>
      <c r="L156" s="15">
        <v>18328</v>
      </c>
      <c r="M156" s="15">
        <v>18101</v>
      </c>
      <c r="N156" s="15">
        <v>10</v>
      </c>
      <c r="O156" s="1" t="s">
        <v>579</v>
      </c>
      <c r="P156" s="2" t="s">
        <v>23</v>
      </c>
      <c r="Q156" s="11">
        <f t="shared" si="2"/>
        <v>2854</v>
      </c>
      <c r="R156" s="14">
        <f>Table15[[#This Row],[Total_Engagement]]/Table15[[#This Row],[Impressions]]</f>
        <v>0.15571802706241816</v>
      </c>
    </row>
    <row r="157" spans="2:18" ht="15.75" customHeight="1" x14ac:dyDescent="0.25">
      <c r="B157" s="2" t="s">
        <v>293</v>
      </c>
      <c r="C157" s="2" t="s">
        <v>14</v>
      </c>
      <c r="D157" s="2" t="s">
        <v>294</v>
      </c>
      <c r="E157" s="2" t="str">
        <f>PROPER(TEXT(Table15[[#This Row],[Date]], "MMMM"))</f>
        <v>August</v>
      </c>
      <c r="F157" s="2" t="str">
        <f>PROPER(TEXT(Table15[[#This Row],[Date]], "YYYY"))</f>
        <v>2024</v>
      </c>
      <c r="G157" s="2" t="s">
        <v>46</v>
      </c>
      <c r="H157" s="2" t="s">
        <v>603</v>
      </c>
      <c r="I157" s="15">
        <v>3170</v>
      </c>
      <c r="J157" s="15">
        <v>857</v>
      </c>
      <c r="K157" s="15">
        <v>379</v>
      </c>
      <c r="L157" s="15">
        <v>19020</v>
      </c>
      <c r="M157" s="15">
        <v>18559</v>
      </c>
      <c r="N157" s="15">
        <v>240</v>
      </c>
      <c r="O157" s="2" t="s">
        <v>53</v>
      </c>
      <c r="P157" s="1" t="s">
        <v>584</v>
      </c>
      <c r="Q157" s="11">
        <f t="shared" si="2"/>
        <v>4406</v>
      </c>
      <c r="R157" s="14">
        <f>Table15[[#This Row],[Total_Engagement]]/Table15[[#This Row],[Impressions]]</f>
        <v>0.2316508937960042</v>
      </c>
    </row>
    <row r="158" spans="2:18" ht="15.75" customHeight="1" x14ac:dyDescent="0.25">
      <c r="B158" s="2" t="s">
        <v>295</v>
      </c>
      <c r="C158" s="2" t="s">
        <v>25</v>
      </c>
      <c r="D158" s="2" t="s">
        <v>240</v>
      </c>
      <c r="E158" s="2" t="str">
        <f>PROPER(TEXT(Table15[[#This Row],[Date]], "MMMM"))</f>
        <v>March</v>
      </c>
      <c r="F158" s="2" t="str">
        <f>PROPER(TEXT(Table15[[#This Row],[Date]], "YYYY"))</f>
        <v>2025</v>
      </c>
      <c r="G158" s="2" t="s">
        <v>32</v>
      </c>
      <c r="H158" s="2" t="s">
        <v>606</v>
      </c>
      <c r="I158" s="15">
        <v>2070</v>
      </c>
      <c r="J158" s="15">
        <v>275</v>
      </c>
      <c r="K158" s="15">
        <v>386</v>
      </c>
      <c r="L158" s="15">
        <v>39330</v>
      </c>
      <c r="M158" s="15">
        <v>38627</v>
      </c>
      <c r="N158" s="15">
        <v>114</v>
      </c>
      <c r="O158" s="2" t="s">
        <v>53</v>
      </c>
      <c r="P158" s="2" t="s">
        <v>34</v>
      </c>
      <c r="Q158" s="11">
        <f t="shared" si="2"/>
        <v>2731</v>
      </c>
      <c r="R158" s="14">
        <f>Table15[[#This Row],[Total_Engagement]]/Table15[[#This Row],[Impressions]]</f>
        <v>6.9438087973557078E-2</v>
      </c>
    </row>
    <row r="159" spans="2:18" ht="15.75" customHeight="1" x14ac:dyDescent="0.25">
      <c r="B159" s="2" t="s">
        <v>296</v>
      </c>
      <c r="C159" s="2" t="s">
        <v>25</v>
      </c>
      <c r="D159" s="2" t="s">
        <v>250</v>
      </c>
      <c r="E159" s="2" t="str">
        <f>PROPER(TEXT(Table15[[#This Row],[Date]], "MMMM"))</f>
        <v>October</v>
      </c>
      <c r="F159" s="2" t="str">
        <f>PROPER(TEXT(Table15[[#This Row],[Date]], "YYYY"))</f>
        <v>2024</v>
      </c>
      <c r="G159" s="2" t="s">
        <v>41</v>
      </c>
      <c r="H159" s="2" t="s">
        <v>595</v>
      </c>
      <c r="I159" s="15">
        <v>80</v>
      </c>
      <c r="J159" s="15">
        <v>362</v>
      </c>
      <c r="K159" s="15">
        <v>80</v>
      </c>
      <c r="L159" s="15">
        <v>1040</v>
      </c>
      <c r="M159" s="15">
        <v>349</v>
      </c>
      <c r="N159" s="15">
        <v>117</v>
      </c>
      <c r="O159" s="2" t="s">
        <v>27</v>
      </c>
      <c r="P159" s="2" t="s">
        <v>28</v>
      </c>
      <c r="Q159" s="11">
        <f t="shared" si="2"/>
        <v>522</v>
      </c>
      <c r="R159" s="14">
        <f>Table15[[#This Row],[Total_Engagement]]/Table15[[#This Row],[Impressions]]</f>
        <v>0.50192307692307692</v>
      </c>
    </row>
    <row r="160" spans="2:18" ht="15.75" customHeight="1" x14ac:dyDescent="0.25">
      <c r="B160" s="2" t="s">
        <v>297</v>
      </c>
      <c r="C160" s="2" t="s">
        <v>25</v>
      </c>
      <c r="D160" s="2" t="s">
        <v>179</v>
      </c>
      <c r="E160" s="2" t="str">
        <f>PROPER(TEXT(Table15[[#This Row],[Date]], "MMMM"))</f>
        <v>October</v>
      </c>
      <c r="F160" s="2" t="str">
        <f>PROPER(TEXT(Table15[[#This Row],[Date]], "YYYY"))</f>
        <v>2024</v>
      </c>
      <c r="G160" s="2" t="s">
        <v>32</v>
      </c>
      <c r="H160" s="2" t="s">
        <v>606</v>
      </c>
      <c r="I160" s="15">
        <v>4929</v>
      </c>
      <c r="J160" s="15">
        <v>749</v>
      </c>
      <c r="K160" s="15">
        <v>452</v>
      </c>
      <c r="L160" s="15">
        <v>93651</v>
      </c>
      <c r="M160" s="15">
        <v>92810</v>
      </c>
      <c r="N160" s="15">
        <v>66</v>
      </c>
      <c r="O160" s="2" t="s">
        <v>33</v>
      </c>
      <c r="P160" s="2" t="s">
        <v>34</v>
      </c>
      <c r="Q160" s="11">
        <f t="shared" si="2"/>
        <v>6130</v>
      </c>
      <c r="R160" s="14">
        <f>Table15[[#This Row],[Total_Engagement]]/Table15[[#This Row],[Impressions]]</f>
        <v>6.5455787978772245E-2</v>
      </c>
    </row>
    <row r="161" spans="2:18" ht="15.75" customHeight="1" x14ac:dyDescent="0.25">
      <c r="B161" s="2" t="s">
        <v>298</v>
      </c>
      <c r="C161" s="2" t="s">
        <v>30</v>
      </c>
      <c r="D161" s="2" t="s">
        <v>31</v>
      </c>
      <c r="E161" s="2" t="str">
        <f>PROPER(TEXT(Table15[[#This Row],[Date]], "MMMM"))</f>
        <v>August</v>
      </c>
      <c r="F161" s="2" t="str">
        <f>PROPER(TEXT(Table15[[#This Row],[Date]], "YYYY"))</f>
        <v>2024</v>
      </c>
      <c r="G161" s="2" t="s">
        <v>41</v>
      </c>
      <c r="H161" s="2" t="s">
        <v>600</v>
      </c>
      <c r="I161" s="15">
        <v>1878</v>
      </c>
      <c r="J161" s="15">
        <v>62</v>
      </c>
      <c r="K161" s="15">
        <v>179</v>
      </c>
      <c r="L161" s="15">
        <v>37560</v>
      </c>
      <c r="M161" s="15">
        <v>36874</v>
      </c>
      <c r="N161" s="15">
        <v>142</v>
      </c>
      <c r="O161" s="2" t="s">
        <v>27</v>
      </c>
      <c r="P161" s="2" t="s">
        <v>34</v>
      </c>
      <c r="Q161" s="11">
        <f t="shared" si="2"/>
        <v>2119</v>
      </c>
      <c r="R161" s="14">
        <f>Table15[[#This Row],[Total_Engagement]]/Table15[[#This Row],[Impressions]]</f>
        <v>5.6416400425985093E-2</v>
      </c>
    </row>
    <row r="162" spans="2:18" ht="15.75" customHeight="1" x14ac:dyDescent="0.25">
      <c r="B162" s="2" t="s">
        <v>299</v>
      </c>
      <c r="C162" s="2" t="s">
        <v>25</v>
      </c>
      <c r="D162" s="2" t="s">
        <v>300</v>
      </c>
      <c r="E162" s="2" t="str">
        <f>PROPER(TEXT(Table15[[#This Row],[Date]], "MMMM"))</f>
        <v>June</v>
      </c>
      <c r="F162" s="2" t="str">
        <f>PROPER(TEXT(Table15[[#This Row],[Date]], "YYYY"))</f>
        <v>2024</v>
      </c>
      <c r="G162" s="2" t="s">
        <v>16</v>
      </c>
      <c r="H162" s="2" t="s">
        <v>587</v>
      </c>
      <c r="I162" s="15">
        <v>3065</v>
      </c>
      <c r="J162" s="15">
        <v>772</v>
      </c>
      <c r="K162" s="15">
        <v>142</v>
      </c>
      <c r="L162" s="15">
        <v>18390</v>
      </c>
      <c r="M162" s="15">
        <v>17875</v>
      </c>
      <c r="N162" s="15">
        <v>200</v>
      </c>
      <c r="O162" s="2" t="s">
        <v>33</v>
      </c>
      <c r="P162" s="1" t="s">
        <v>584</v>
      </c>
      <c r="Q162" s="11">
        <f t="shared" si="2"/>
        <v>3979</v>
      </c>
      <c r="R162" s="14">
        <f>Table15[[#This Row],[Total_Engagement]]/Table15[[#This Row],[Impressions]]</f>
        <v>0.21636759108210984</v>
      </c>
    </row>
    <row r="163" spans="2:18" ht="15.75" customHeight="1" x14ac:dyDescent="0.25">
      <c r="B163" s="2" t="s">
        <v>299</v>
      </c>
      <c r="C163" s="2" t="s">
        <v>25</v>
      </c>
      <c r="D163" s="2" t="s">
        <v>300</v>
      </c>
      <c r="E163" s="2" t="str">
        <f>PROPER(TEXT(Table15[[#This Row],[Date]], "MMMM"))</f>
        <v>June</v>
      </c>
      <c r="F163" s="2" t="str">
        <f>PROPER(TEXT(Table15[[#This Row],[Date]], "YYYY"))</f>
        <v>2024</v>
      </c>
      <c r="G163" s="2" t="s">
        <v>16</v>
      </c>
      <c r="H163" s="2" t="s">
        <v>587</v>
      </c>
      <c r="I163" s="15">
        <v>3065</v>
      </c>
      <c r="J163" s="15">
        <v>772</v>
      </c>
      <c r="K163" s="15">
        <v>142</v>
      </c>
      <c r="L163" s="15">
        <v>18390</v>
      </c>
      <c r="M163" s="15">
        <v>17875</v>
      </c>
      <c r="N163" s="15">
        <v>200</v>
      </c>
      <c r="O163" s="1" t="s">
        <v>582</v>
      </c>
      <c r="P163" s="1" t="s">
        <v>584</v>
      </c>
      <c r="Q163" s="11">
        <f t="shared" si="2"/>
        <v>3979</v>
      </c>
      <c r="R163" s="14">
        <f>Table15[[#This Row],[Total_Engagement]]/Table15[[#This Row],[Impressions]]</f>
        <v>0.21636759108210984</v>
      </c>
    </row>
    <row r="164" spans="2:18" ht="15.75" customHeight="1" x14ac:dyDescent="0.25">
      <c r="B164" s="2" t="s">
        <v>302</v>
      </c>
      <c r="C164" s="2" t="s">
        <v>30</v>
      </c>
      <c r="D164" s="2" t="s">
        <v>146</v>
      </c>
      <c r="E164" s="2" t="str">
        <f>PROPER(TEXT(Table15[[#This Row],[Date]], "MMMM"))</f>
        <v>October</v>
      </c>
      <c r="F164" s="2" t="str">
        <f>PROPER(TEXT(Table15[[#This Row],[Date]], "YYYY"))</f>
        <v>2024</v>
      </c>
      <c r="G164" s="2" t="s">
        <v>16</v>
      </c>
      <c r="H164" s="2" t="s">
        <v>598</v>
      </c>
      <c r="I164" s="15">
        <v>3256</v>
      </c>
      <c r="J164" s="15">
        <v>459</v>
      </c>
      <c r="K164" s="15">
        <v>266</v>
      </c>
      <c r="L164" s="15">
        <v>26048</v>
      </c>
      <c r="M164" s="15">
        <v>25529</v>
      </c>
      <c r="N164" s="15">
        <v>143</v>
      </c>
      <c r="O164" s="2" t="s">
        <v>27</v>
      </c>
      <c r="P164" s="2" t="s">
        <v>23</v>
      </c>
      <c r="Q164" s="11">
        <f t="shared" si="2"/>
        <v>3981</v>
      </c>
      <c r="R164" s="14">
        <f>Table15[[#This Row],[Total_Engagement]]/Table15[[#This Row],[Impressions]]</f>
        <v>0.15283323095823095</v>
      </c>
    </row>
    <row r="165" spans="2:18" ht="15.75" customHeight="1" x14ac:dyDescent="0.25">
      <c r="B165" s="2" t="s">
        <v>303</v>
      </c>
      <c r="C165" s="2" t="s">
        <v>30</v>
      </c>
      <c r="D165" s="2" t="s">
        <v>148</v>
      </c>
      <c r="E165" s="2" t="str">
        <f>PROPER(TEXT(Table15[[#This Row],[Date]], "MMMM"))</f>
        <v>April</v>
      </c>
      <c r="F165" s="2" t="str">
        <f>PROPER(TEXT(Table15[[#This Row],[Date]], "YYYY"))</f>
        <v>2025</v>
      </c>
      <c r="G165" s="2" t="s">
        <v>62</v>
      </c>
      <c r="H165" s="2" t="s">
        <v>599</v>
      </c>
      <c r="I165" s="15">
        <v>4133</v>
      </c>
      <c r="J165" s="15">
        <v>466</v>
      </c>
      <c r="K165" s="15">
        <v>327</v>
      </c>
      <c r="L165" s="15">
        <v>24798</v>
      </c>
      <c r="M165" s="15">
        <v>24620</v>
      </c>
      <c r="N165" s="15">
        <v>176</v>
      </c>
      <c r="O165" s="2" t="s">
        <v>33</v>
      </c>
      <c r="P165" s="2" t="s">
        <v>34</v>
      </c>
      <c r="Q165" s="11">
        <f t="shared" si="2"/>
        <v>4926</v>
      </c>
      <c r="R165" s="14">
        <f>Table15[[#This Row],[Total_Engagement]]/Table15[[#This Row],[Impressions]]</f>
        <v>0.19864505202032423</v>
      </c>
    </row>
    <row r="166" spans="2:18" ht="15.75" customHeight="1" x14ac:dyDescent="0.25">
      <c r="B166" s="2" t="s">
        <v>304</v>
      </c>
      <c r="C166" s="2" t="s">
        <v>14</v>
      </c>
      <c r="D166" s="2" t="s">
        <v>305</v>
      </c>
      <c r="E166" s="2" t="str">
        <f>PROPER(TEXT(Table15[[#This Row],[Date]], "MMMM"))</f>
        <v>June</v>
      </c>
      <c r="F166" s="2" t="str">
        <f>PROPER(TEXT(Table15[[#This Row],[Date]], "YYYY"))</f>
        <v>2024</v>
      </c>
      <c r="G166" s="2" t="s">
        <v>62</v>
      </c>
      <c r="H166" s="2" t="s">
        <v>604</v>
      </c>
      <c r="I166" s="15">
        <v>1702</v>
      </c>
      <c r="J166" s="15">
        <v>750</v>
      </c>
      <c r="K166" s="15">
        <v>179</v>
      </c>
      <c r="L166" s="15">
        <v>34040</v>
      </c>
      <c r="M166" s="15">
        <v>33174</v>
      </c>
      <c r="N166" s="15">
        <v>76</v>
      </c>
      <c r="O166" s="2" t="s">
        <v>33</v>
      </c>
      <c r="P166" s="2" t="s">
        <v>18</v>
      </c>
      <c r="Q166" s="11">
        <f t="shared" si="2"/>
        <v>2631</v>
      </c>
      <c r="R166" s="14">
        <f>Table15[[#This Row],[Total_Engagement]]/Table15[[#This Row],[Impressions]]</f>
        <v>7.7291421856639245E-2</v>
      </c>
    </row>
    <row r="167" spans="2:18" ht="15.75" customHeight="1" x14ac:dyDescent="0.25">
      <c r="B167" s="2" t="s">
        <v>306</v>
      </c>
      <c r="C167" s="2" t="s">
        <v>25</v>
      </c>
      <c r="D167" s="2" t="s">
        <v>307</v>
      </c>
      <c r="E167" s="2" t="str">
        <f>PROPER(TEXT(Table15[[#This Row],[Date]], "MMMM"))</f>
        <v>August</v>
      </c>
      <c r="F167" s="2" t="str">
        <f>PROPER(TEXT(Table15[[#This Row],[Date]], "YYYY"))</f>
        <v>2024</v>
      </c>
      <c r="G167" s="2" t="s">
        <v>41</v>
      </c>
      <c r="H167" s="2" t="s">
        <v>595</v>
      </c>
      <c r="I167" s="15">
        <v>4295</v>
      </c>
      <c r="J167" s="15">
        <v>853</v>
      </c>
      <c r="K167" s="15">
        <v>325</v>
      </c>
      <c r="L167" s="15">
        <v>85900</v>
      </c>
      <c r="M167" s="15">
        <v>85788</v>
      </c>
      <c r="N167" s="15">
        <v>290</v>
      </c>
      <c r="O167" s="2" t="s">
        <v>27</v>
      </c>
      <c r="P167" s="2" t="s">
        <v>34</v>
      </c>
      <c r="Q167" s="11">
        <f t="shared" si="2"/>
        <v>5473</v>
      </c>
      <c r="R167" s="14">
        <f>Table15[[#This Row],[Total_Engagement]]/Table15[[#This Row],[Impressions]]</f>
        <v>6.3713620488940623E-2</v>
      </c>
    </row>
    <row r="168" spans="2:18" ht="15.75" customHeight="1" x14ac:dyDescent="0.25">
      <c r="B168" s="2" t="s">
        <v>308</v>
      </c>
      <c r="C168" s="2" t="s">
        <v>30</v>
      </c>
      <c r="D168" s="2" t="s">
        <v>164</v>
      </c>
      <c r="E168" s="2" t="str">
        <f>PROPER(TEXT(Table15[[#This Row],[Date]], "MMMM"))</f>
        <v>July</v>
      </c>
      <c r="F168" s="2" t="str">
        <f>PROPER(TEXT(Table15[[#This Row],[Date]], "YYYY"))</f>
        <v>2024</v>
      </c>
      <c r="G168" s="2" t="s">
        <v>46</v>
      </c>
      <c r="H168" s="2" t="s">
        <v>607</v>
      </c>
      <c r="I168" s="15">
        <v>3559</v>
      </c>
      <c r="J168" s="15">
        <v>59</v>
      </c>
      <c r="K168" s="15">
        <v>289</v>
      </c>
      <c r="L168" s="15">
        <v>35590</v>
      </c>
      <c r="M168" s="15">
        <v>35105</v>
      </c>
      <c r="N168" s="15">
        <v>122</v>
      </c>
      <c r="O168" s="2" t="s">
        <v>33</v>
      </c>
      <c r="P168" s="2" t="s">
        <v>18</v>
      </c>
      <c r="Q168" s="11">
        <f t="shared" si="2"/>
        <v>3907</v>
      </c>
      <c r="R168" s="14">
        <f>Table15[[#This Row],[Total_Engagement]]/Table15[[#This Row],[Impressions]]</f>
        <v>0.10977802753582468</v>
      </c>
    </row>
    <row r="169" spans="2:18" ht="15.75" customHeight="1" x14ac:dyDescent="0.25">
      <c r="B169" s="2" t="s">
        <v>309</v>
      </c>
      <c r="C169" s="2" t="s">
        <v>39</v>
      </c>
      <c r="D169" s="2" t="s">
        <v>310</v>
      </c>
      <c r="E169" s="2" t="str">
        <f>PROPER(TEXT(Table15[[#This Row],[Date]], "MMMM"))</f>
        <v>April</v>
      </c>
      <c r="F169" s="2" t="str">
        <f>PROPER(TEXT(Table15[[#This Row],[Date]], "YYYY"))</f>
        <v>2025</v>
      </c>
      <c r="G169" s="2" t="s">
        <v>46</v>
      </c>
      <c r="H169" s="2" t="s">
        <v>593</v>
      </c>
      <c r="I169" s="15">
        <v>4804</v>
      </c>
      <c r="J169" s="15">
        <v>550</v>
      </c>
      <c r="K169" s="15">
        <v>270</v>
      </c>
      <c r="L169" s="15">
        <v>28824</v>
      </c>
      <c r="M169" s="15">
        <v>28370</v>
      </c>
      <c r="N169" s="15">
        <v>47</v>
      </c>
      <c r="O169" s="2" t="s">
        <v>33</v>
      </c>
      <c r="P169" s="2" t="s">
        <v>34</v>
      </c>
      <c r="Q169" s="11">
        <f t="shared" si="2"/>
        <v>5624</v>
      </c>
      <c r="R169" s="14">
        <f>Table15[[#This Row],[Total_Engagement]]/Table15[[#This Row],[Impressions]]</f>
        <v>0.19511518179295032</v>
      </c>
    </row>
    <row r="170" spans="2:18" ht="15.75" customHeight="1" x14ac:dyDescent="0.25">
      <c r="B170" s="2" t="s">
        <v>311</v>
      </c>
      <c r="C170" s="2" t="s">
        <v>14</v>
      </c>
      <c r="D170" s="2" t="s">
        <v>312</v>
      </c>
      <c r="E170" s="2" t="str">
        <f>PROPER(TEXT(Table15[[#This Row],[Date]], "MMMM"))</f>
        <v>January</v>
      </c>
      <c r="F170" s="2" t="str">
        <f>PROPER(TEXT(Table15[[#This Row],[Date]], "YYYY"))</f>
        <v>2025</v>
      </c>
      <c r="G170" s="2" t="s">
        <v>62</v>
      </c>
      <c r="H170" s="2" t="s">
        <v>604</v>
      </c>
      <c r="I170" s="15">
        <v>754</v>
      </c>
      <c r="J170" s="15">
        <v>197</v>
      </c>
      <c r="K170" s="15">
        <v>257</v>
      </c>
      <c r="L170" s="15">
        <v>6786</v>
      </c>
      <c r="M170" s="15">
        <v>6221</v>
      </c>
      <c r="N170" s="15">
        <v>212</v>
      </c>
      <c r="O170" s="2" t="s">
        <v>27</v>
      </c>
      <c r="P170" s="2" t="s">
        <v>28</v>
      </c>
      <c r="Q170" s="11">
        <f t="shared" si="2"/>
        <v>1208</v>
      </c>
      <c r="R170" s="14">
        <f>Table15[[#This Row],[Total_Engagement]]/Table15[[#This Row],[Impressions]]</f>
        <v>0.17801355732390214</v>
      </c>
    </row>
    <row r="171" spans="2:18" ht="15.75" customHeight="1" x14ac:dyDescent="0.25">
      <c r="B171" s="2" t="s">
        <v>313</v>
      </c>
      <c r="C171" s="2" t="s">
        <v>30</v>
      </c>
      <c r="D171" s="2" t="s">
        <v>187</v>
      </c>
      <c r="E171" s="2" t="str">
        <f>PROPER(TEXT(Table15[[#This Row],[Date]], "MMMM"))</f>
        <v>October</v>
      </c>
      <c r="F171" s="2" t="str">
        <f>PROPER(TEXT(Table15[[#This Row],[Date]], "YYYY"))</f>
        <v>2024</v>
      </c>
      <c r="G171" s="2" t="s">
        <v>41</v>
      </c>
      <c r="H171" s="2" t="s">
        <v>600</v>
      </c>
      <c r="I171" s="15">
        <v>985</v>
      </c>
      <c r="J171" s="15">
        <v>932</v>
      </c>
      <c r="K171" s="15">
        <v>287</v>
      </c>
      <c r="L171" s="15">
        <v>6895</v>
      </c>
      <c r="M171" s="15">
        <v>6757</v>
      </c>
      <c r="N171" s="15">
        <v>64</v>
      </c>
      <c r="O171" s="2" t="s">
        <v>53</v>
      </c>
      <c r="P171" s="2" t="s">
        <v>34</v>
      </c>
      <c r="Q171" s="11">
        <f t="shared" si="2"/>
        <v>2204</v>
      </c>
      <c r="R171" s="14">
        <f>Table15[[#This Row],[Total_Engagement]]/Table15[[#This Row],[Impressions]]</f>
        <v>0.31965192168237855</v>
      </c>
    </row>
    <row r="172" spans="2:18" ht="15.75" customHeight="1" x14ac:dyDescent="0.25">
      <c r="B172" s="2" t="s">
        <v>314</v>
      </c>
      <c r="C172" s="2" t="s">
        <v>25</v>
      </c>
      <c r="D172" s="2" t="s">
        <v>315</v>
      </c>
      <c r="E172" s="2" t="str">
        <f>PROPER(TEXT(Table15[[#This Row],[Date]], "MMMM"))</f>
        <v>December</v>
      </c>
      <c r="F172" s="2" t="str">
        <f>PROPER(TEXT(Table15[[#This Row],[Date]], "YYYY"))</f>
        <v>2024</v>
      </c>
      <c r="G172" s="2" t="s">
        <v>46</v>
      </c>
      <c r="H172" s="2" t="s">
        <v>591</v>
      </c>
      <c r="I172" s="15">
        <v>2283</v>
      </c>
      <c r="J172" s="15">
        <v>210</v>
      </c>
      <c r="K172" s="15">
        <v>130</v>
      </c>
      <c r="L172" s="15">
        <v>22830</v>
      </c>
      <c r="M172" s="15">
        <v>22617</v>
      </c>
      <c r="N172" s="15">
        <v>143</v>
      </c>
      <c r="O172" s="2" t="s">
        <v>53</v>
      </c>
      <c r="P172" s="2" t="s">
        <v>23</v>
      </c>
      <c r="Q172" s="11">
        <f t="shared" si="2"/>
        <v>2623</v>
      </c>
      <c r="R172" s="14">
        <f>Table15[[#This Row],[Total_Engagement]]/Table15[[#This Row],[Impressions]]</f>
        <v>0.11489268506351293</v>
      </c>
    </row>
    <row r="173" spans="2:18" ht="15.75" customHeight="1" x14ac:dyDescent="0.25">
      <c r="B173" s="2" t="s">
        <v>316</v>
      </c>
      <c r="C173" s="2" t="s">
        <v>39</v>
      </c>
      <c r="D173" s="2" t="s">
        <v>317</v>
      </c>
      <c r="E173" s="2" t="str">
        <f>PROPER(TEXT(Table15[[#This Row],[Date]], "MMMM"))</f>
        <v>October</v>
      </c>
      <c r="F173" s="2" t="str">
        <f>PROPER(TEXT(Table15[[#This Row],[Date]], "YYYY"))</f>
        <v>2024</v>
      </c>
      <c r="G173" s="2" t="s">
        <v>41</v>
      </c>
      <c r="H173" s="2" t="s">
        <v>589</v>
      </c>
      <c r="I173" s="15">
        <v>3352</v>
      </c>
      <c r="J173" s="15">
        <v>941</v>
      </c>
      <c r="K173" s="15">
        <v>482</v>
      </c>
      <c r="L173" s="15">
        <v>43576</v>
      </c>
      <c r="M173" s="15">
        <v>43338</v>
      </c>
      <c r="N173" s="15">
        <v>240</v>
      </c>
      <c r="O173" s="2" t="s">
        <v>53</v>
      </c>
      <c r="P173" s="2" t="s">
        <v>23</v>
      </c>
      <c r="Q173" s="11">
        <f t="shared" si="2"/>
        <v>4775</v>
      </c>
      <c r="R173" s="14">
        <f>Table15[[#This Row],[Total_Engagement]]/Table15[[#This Row],[Impressions]]</f>
        <v>0.1095786671562328</v>
      </c>
    </row>
    <row r="174" spans="2:18" ht="15.75" customHeight="1" x14ac:dyDescent="0.25">
      <c r="B174" s="2" t="s">
        <v>318</v>
      </c>
      <c r="C174" s="2" t="s">
        <v>25</v>
      </c>
      <c r="D174" s="2" t="s">
        <v>319</v>
      </c>
      <c r="E174" s="2" t="str">
        <f>PROPER(TEXT(Table15[[#This Row],[Date]], "MMMM"))</f>
        <v>July</v>
      </c>
      <c r="F174" s="2" t="str">
        <f>PROPER(TEXT(Table15[[#This Row],[Date]], "YYYY"))</f>
        <v>2024</v>
      </c>
      <c r="G174" s="2" t="s">
        <v>32</v>
      </c>
      <c r="H174" s="2" t="s">
        <v>606</v>
      </c>
      <c r="I174" s="15">
        <v>4775</v>
      </c>
      <c r="J174" s="15">
        <v>173</v>
      </c>
      <c r="K174" s="15">
        <v>206</v>
      </c>
      <c r="L174" s="15">
        <v>47750</v>
      </c>
      <c r="M174" s="15">
        <v>47544</v>
      </c>
      <c r="N174" s="15">
        <v>187</v>
      </c>
      <c r="O174" s="2" t="s">
        <v>53</v>
      </c>
      <c r="P174" s="2" t="s">
        <v>23</v>
      </c>
      <c r="Q174" s="11">
        <f t="shared" si="2"/>
        <v>5154</v>
      </c>
      <c r="R174" s="14">
        <f>Table15[[#This Row],[Total_Engagement]]/Table15[[#This Row],[Impressions]]</f>
        <v>0.10793717277486911</v>
      </c>
    </row>
    <row r="175" spans="2:18" ht="15.75" customHeight="1" x14ac:dyDescent="0.25">
      <c r="B175" s="2" t="s">
        <v>320</v>
      </c>
      <c r="C175" s="2" t="s">
        <v>30</v>
      </c>
      <c r="D175" s="2" t="s">
        <v>321</v>
      </c>
      <c r="E175" s="2" t="str">
        <f>PROPER(TEXT(Table15[[#This Row],[Date]], "MMMM"))</f>
        <v>August</v>
      </c>
      <c r="F175" s="2" t="str">
        <f>PROPER(TEXT(Table15[[#This Row],[Date]], "YYYY"))</f>
        <v>2024</v>
      </c>
      <c r="G175" s="2" t="s">
        <v>32</v>
      </c>
      <c r="H175" s="2" t="s">
        <v>588</v>
      </c>
      <c r="I175" s="15">
        <v>1762</v>
      </c>
      <c r="J175" s="15">
        <v>405</v>
      </c>
      <c r="K175" s="15">
        <v>423</v>
      </c>
      <c r="L175" s="15">
        <v>22906</v>
      </c>
      <c r="M175" s="15">
        <v>21925</v>
      </c>
      <c r="N175" s="15">
        <v>25</v>
      </c>
      <c r="O175" s="2" t="s">
        <v>27</v>
      </c>
      <c r="P175" s="2" t="s">
        <v>18</v>
      </c>
      <c r="Q175" s="11">
        <f t="shared" si="2"/>
        <v>2590</v>
      </c>
      <c r="R175" s="14">
        <f>Table15[[#This Row],[Total_Engagement]]/Table15[[#This Row],[Impressions]]</f>
        <v>0.11307081114118571</v>
      </c>
    </row>
    <row r="176" spans="2:18" ht="15.75" customHeight="1" x14ac:dyDescent="0.25">
      <c r="B176" s="2" t="s">
        <v>322</v>
      </c>
      <c r="C176" s="2" t="s">
        <v>39</v>
      </c>
      <c r="D176" s="2" t="s">
        <v>111</v>
      </c>
      <c r="E176" s="2" t="str">
        <f>PROPER(TEXT(Table15[[#This Row],[Date]], "MMMM"))</f>
        <v>November</v>
      </c>
      <c r="F176" s="2" t="str">
        <f>PROPER(TEXT(Table15[[#This Row],[Date]], "YYYY"))</f>
        <v>2024</v>
      </c>
      <c r="G176" s="2" t="s">
        <v>32</v>
      </c>
      <c r="H176" s="2" t="s">
        <v>596</v>
      </c>
      <c r="I176" s="15">
        <v>2120</v>
      </c>
      <c r="J176" s="15">
        <v>158</v>
      </c>
      <c r="K176" s="15">
        <v>488</v>
      </c>
      <c r="L176" s="15">
        <v>12720</v>
      </c>
      <c r="M176" s="15">
        <v>12085</v>
      </c>
      <c r="N176" s="15">
        <v>17</v>
      </c>
      <c r="O176" s="2" t="s">
        <v>53</v>
      </c>
      <c r="P176" s="2" t="s">
        <v>23</v>
      </c>
      <c r="Q176" s="11">
        <f t="shared" si="2"/>
        <v>2766</v>
      </c>
      <c r="R176" s="14">
        <f>Table15[[#This Row],[Total_Engagement]]/Table15[[#This Row],[Impressions]]</f>
        <v>0.21745283018867925</v>
      </c>
    </row>
    <row r="177" spans="2:18" ht="15.75" customHeight="1" x14ac:dyDescent="0.25">
      <c r="B177" s="2" t="s">
        <v>323</v>
      </c>
      <c r="C177" s="2" t="s">
        <v>14</v>
      </c>
      <c r="D177" s="2" t="s">
        <v>324</v>
      </c>
      <c r="E177" s="2" t="str">
        <f>PROPER(TEXT(Table15[[#This Row],[Date]], "MMMM"))</f>
        <v>August</v>
      </c>
      <c r="F177" s="2" t="str">
        <f>PROPER(TEXT(Table15[[#This Row],[Date]], "YYYY"))</f>
        <v>2024</v>
      </c>
      <c r="G177" s="2" t="s">
        <v>62</v>
      </c>
      <c r="H177" s="2" t="s">
        <v>604</v>
      </c>
      <c r="I177" s="15">
        <v>1082</v>
      </c>
      <c r="J177" s="15">
        <v>209</v>
      </c>
      <c r="K177" s="15">
        <v>484</v>
      </c>
      <c r="L177" s="15">
        <v>19476</v>
      </c>
      <c r="M177" s="15">
        <v>18654</v>
      </c>
      <c r="N177" s="15">
        <v>20</v>
      </c>
      <c r="O177" s="2" t="s">
        <v>27</v>
      </c>
      <c r="P177" s="1" t="s">
        <v>584</v>
      </c>
      <c r="Q177" s="11">
        <f t="shared" si="2"/>
        <v>1775</v>
      </c>
      <c r="R177" s="14">
        <f>Table15[[#This Row],[Total_Engagement]]/Table15[[#This Row],[Impressions]]</f>
        <v>9.1137810638734856E-2</v>
      </c>
    </row>
    <row r="178" spans="2:18" ht="15.75" customHeight="1" x14ac:dyDescent="0.25">
      <c r="B178" s="2" t="s">
        <v>325</v>
      </c>
      <c r="C178" s="2" t="s">
        <v>14</v>
      </c>
      <c r="D178" s="2" t="s">
        <v>326</v>
      </c>
      <c r="E178" s="2" t="str">
        <f>PROPER(TEXT(Table15[[#This Row],[Date]], "MMMM"))</f>
        <v>February</v>
      </c>
      <c r="F178" s="2" t="str">
        <f>PROPER(TEXT(Table15[[#This Row],[Date]], "YYYY"))</f>
        <v>2025</v>
      </c>
      <c r="G178" s="2" t="s">
        <v>21</v>
      </c>
      <c r="H178" s="2" t="s">
        <v>586</v>
      </c>
      <c r="I178" s="15">
        <v>4671</v>
      </c>
      <c r="J178" s="15">
        <v>876</v>
      </c>
      <c r="K178" s="15">
        <v>366</v>
      </c>
      <c r="L178" s="15">
        <v>51381</v>
      </c>
      <c r="M178" s="15">
        <v>50565</v>
      </c>
      <c r="N178" s="15">
        <v>245</v>
      </c>
      <c r="O178" s="2" t="s">
        <v>27</v>
      </c>
      <c r="P178" s="2" t="s">
        <v>34</v>
      </c>
      <c r="Q178" s="11">
        <f t="shared" si="2"/>
        <v>5913</v>
      </c>
      <c r="R178" s="14">
        <f>Table15[[#This Row],[Total_Engagement]]/Table15[[#This Row],[Impressions]]</f>
        <v>0.11508145034156594</v>
      </c>
    </row>
    <row r="179" spans="2:18" ht="15.75" customHeight="1" x14ac:dyDescent="0.25">
      <c r="B179" s="2" t="s">
        <v>327</v>
      </c>
      <c r="C179" s="2" t="s">
        <v>39</v>
      </c>
      <c r="D179" s="2" t="s">
        <v>328</v>
      </c>
      <c r="E179" s="2" t="str">
        <f>PROPER(TEXT(Table15[[#This Row],[Date]], "MMMM"))</f>
        <v>April</v>
      </c>
      <c r="F179" s="2" t="str">
        <f>PROPER(TEXT(Table15[[#This Row],[Date]], "YYYY"))</f>
        <v>2025</v>
      </c>
      <c r="G179" s="2" t="s">
        <v>32</v>
      </c>
      <c r="H179" s="2" t="s">
        <v>596</v>
      </c>
      <c r="I179" s="15">
        <v>3430</v>
      </c>
      <c r="J179" s="15">
        <v>566</v>
      </c>
      <c r="K179" s="15">
        <v>164</v>
      </c>
      <c r="L179" s="15">
        <v>48020</v>
      </c>
      <c r="M179" s="15">
        <v>47305</v>
      </c>
      <c r="N179" s="15">
        <v>120</v>
      </c>
      <c r="O179" s="2" t="s">
        <v>53</v>
      </c>
      <c r="P179" s="1" t="s">
        <v>584</v>
      </c>
      <c r="Q179" s="11">
        <f t="shared" si="2"/>
        <v>4160</v>
      </c>
      <c r="R179" s="14">
        <f>Table15[[#This Row],[Total_Engagement]]/Table15[[#This Row],[Impressions]]</f>
        <v>8.6630570595585168E-2</v>
      </c>
    </row>
    <row r="180" spans="2:18" ht="15.75" customHeight="1" x14ac:dyDescent="0.25">
      <c r="B180" s="2" t="s">
        <v>329</v>
      </c>
      <c r="C180" s="2" t="s">
        <v>30</v>
      </c>
      <c r="D180" s="2" t="s">
        <v>330</v>
      </c>
      <c r="E180" s="2" t="str">
        <f>PROPER(TEXT(Table15[[#This Row],[Date]], "MMMM"))</f>
        <v>April</v>
      </c>
      <c r="F180" s="2" t="str">
        <f>PROPER(TEXT(Table15[[#This Row],[Date]], "YYYY"))</f>
        <v>2025</v>
      </c>
      <c r="G180" s="2" t="s">
        <v>46</v>
      </c>
      <c r="H180" s="2" t="s">
        <v>607</v>
      </c>
      <c r="I180" s="15">
        <v>4501</v>
      </c>
      <c r="J180" s="15">
        <v>375</v>
      </c>
      <c r="K180" s="15">
        <v>323</v>
      </c>
      <c r="L180" s="15">
        <v>22505</v>
      </c>
      <c r="M180" s="15">
        <v>21836</v>
      </c>
      <c r="N180" s="15">
        <v>132</v>
      </c>
      <c r="O180" s="2" t="s">
        <v>27</v>
      </c>
      <c r="P180" s="2" t="s">
        <v>23</v>
      </c>
      <c r="Q180" s="11">
        <f t="shared" si="2"/>
        <v>5199</v>
      </c>
      <c r="R180" s="14">
        <f>Table15[[#This Row],[Total_Engagement]]/Table15[[#This Row],[Impressions]]</f>
        <v>0.23101532992668297</v>
      </c>
    </row>
    <row r="181" spans="2:18" ht="15.75" customHeight="1" x14ac:dyDescent="0.25">
      <c r="B181" s="2" t="s">
        <v>331</v>
      </c>
      <c r="C181" s="2" t="s">
        <v>25</v>
      </c>
      <c r="D181" s="2" t="s">
        <v>76</v>
      </c>
      <c r="E181" s="2" t="str">
        <f>PROPER(TEXT(Table15[[#This Row],[Date]], "MMMM"))</f>
        <v>February</v>
      </c>
      <c r="F181" s="2" t="str">
        <f>PROPER(TEXT(Table15[[#This Row],[Date]], "YYYY"))</f>
        <v>2025</v>
      </c>
      <c r="G181" s="2" t="s">
        <v>21</v>
      </c>
      <c r="H181" s="2" t="s">
        <v>601</v>
      </c>
      <c r="I181" s="15">
        <v>4934</v>
      </c>
      <c r="J181" s="15">
        <v>971</v>
      </c>
      <c r="K181" s="15">
        <v>156</v>
      </c>
      <c r="L181" s="15">
        <v>39472</v>
      </c>
      <c r="M181" s="15">
        <v>39025</v>
      </c>
      <c r="N181" s="15">
        <v>169</v>
      </c>
      <c r="O181" s="2" t="s">
        <v>27</v>
      </c>
      <c r="P181" s="2" t="s">
        <v>34</v>
      </c>
      <c r="Q181" s="11">
        <f t="shared" si="2"/>
        <v>6061</v>
      </c>
      <c r="R181" s="14">
        <f>Table15[[#This Row],[Total_Engagement]]/Table15[[#This Row],[Impressions]]</f>
        <v>0.15355188488042157</v>
      </c>
    </row>
    <row r="182" spans="2:18" ht="15.75" customHeight="1" x14ac:dyDescent="0.25">
      <c r="B182" s="2" t="s">
        <v>331</v>
      </c>
      <c r="C182" s="2" t="s">
        <v>25</v>
      </c>
      <c r="D182" s="2" t="s">
        <v>76</v>
      </c>
      <c r="E182" s="2" t="str">
        <f>PROPER(TEXT(Table15[[#This Row],[Date]], "MMMM"))</f>
        <v>February</v>
      </c>
      <c r="F182" s="2" t="str">
        <f>PROPER(TEXT(Table15[[#This Row],[Date]], "YYYY"))</f>
        <v>2025</v>
      </c>
      <c r="G182" s="2" t="s">
        <v>21</v>
      </c>
      <c r="H182" s="2" t="s">
        <v>601</v>
      </c>
      <c r="I182" s="15">
        <v>4934</v>
      </c>
      <c r="J182" s="15">
        <v>971</v>
      </c>
      <c r="K182" s="15">
        <v>156</v>
      </c>
      <c r="L182" s="15">
        <v>39472</v>
      </c>
      <c r="M182" s="15">
        <v>39025</v>
      </c>
      <c r="N182" s="15">
        <v>169</v>
      </c>
      <c r="O182" s="1" t="s">
        <v>582</v>
      </c>
      <c r="P182" s="2" t="s">
        <v>34</v>
      </c>
      <c r="Q182" s="11">
        <f t="shared" si="2"/>
        <v>6061</v>
      </c>
      <c r="R182" s="14">
        <f>Table15[[#This Row],[Total_Engagement]]/Table15[[#This Row],[Impressions]]</f>
        <v>0.15355188488042157</v>
      </c>
    </row>
    <row r="183" spans="2:18" ht="15.75" customHeight="1" x14ac:dyDescent="0.25">
      <c r="B183" s="2" t="s">
        <v>332</v>
      </c>
      <c r="C183" s="2" t="s">
        <v>14</v>
      </c>
      <c r="D183" s="2" t="s">
        <v>213</v>
      </c>
      <c r="E183" s="2" t="str">
        <f>PROPER(TEXT(Table15[[#This Row],[Date]], "MMMM"))</f>
        <v>December</v>
      </c>
      <c r="F183" s="2" t="str">
        <f>PROPER(TEXT(Table15[[#This Row],[Date]], "YYYY"))</f>
        <v>2024</v>
      </c>
      <c r="G183" s="2" t="s">
        <v>21</v>
      </c>
      <c r="H183" s="2" t="s">
        <v>586</v>
      </c>
      <c r="I183" s="15">
        <v>3239</v>
      </c>
      <c r="J183" s="15">
        <v>43</v>
      </c>
      <c r="K183" s="15">
        <v>211</v>
      </c>
      <c r="L183" s="15">
        <v>22673</v>
      </c>
      <c r="M183" s="15">
        <v>22171</v>
      </c>
      <c r="N183" s="15">
        <v>230</v>
      </c>
      <c r="O183" s="2" t="s">
        <v>27</v>
      </c>
      <c r="P183" s="2" t="s">
        <v>23</v>
      </c>
      <c r="Q183" s="11">
        <f t="shared" si="2"/>
        <v>3493</v>
      </c>
      <c r="R183" s="14">
        <f>Table15[[#This Row],[Total_Engagement]]/Table15[[#This Row],[Impressions]]</f>
        <v>0.15405989502933004</v>
      </c>
    </row>
    <row r="184" spans="2:18" ht="15.75" customHeight="1" x14ac:dyDescent="0.25">
      <c r="B184" s="2" t="s">
        <v>333</v>
      </c>
      <c r="C184" s="2" t="s">
        <v>14</v>
      </c>
      <c r="D184" s="2" t="s">
        <v>59</v>
      </c>
      <c r="E184" s="2" t="str">
        <f>PROPER(TEXT(Table15[[#This Row],[Date]], "MMMM"))</f>
        <v>February</v>
      </c>
      <c r="F184" s="2" t="str">
        <f>PROPER(TEXT(Table15[[#This Row],[Date]], "YYYY"))</f>
        <v>2025</v>
      </c>
      <c r="G184" s="2" t="s">
        <v>16</v>
      </c>
      <c r="H184" s="2" t="s">
        <v>585</v>
      </c>
      <c r="I184" s="15">
        <v>1076</v>
      </c>
      <c r="J184" s="15">
        <v>313</v>
      </c>
      <c r="K184" s="15">
        <v>306</v>
      </c>
      <c r="L184" s="15">
        <v>11836</v>
      </c>
      <c r="M184" s="15">
        <v>11596</v>
      </c>
      <c r="N184" s="15">
        <v>104</v>
      </c>
      <c r="O184" s="2" t="s">
        <v>53</v>
      </c>
      <c r="P184" s="2" t="s">
        <v>18</v>
      </c>
      <c r="Q184" s="11">
        <f t="shared" si="2"/>
        <v>1695</v>
      </c>
      <c r="R184" s="14">
        <f>Table15[[#This Row],[Total_Engagement]]/Table15[[#This Row],[Impressions]]</f>
        <v>0.14320716458262928</v>
      </c>
    </row>
    <row r="185" spans="2:18" ht="15.75" customHeight="1" x14ac:dyDescent="0.25">
      <c r="B185" s="2" t="s">
        <v>334</v>
      </c>
      <c r="C185" s="2" t="s">
        <v>30</v>
      </c>
      <c r="D185" s="2" t="s">
        <v>283</v>
      </c>
      <c r="E185" s="2" t="str">
        <f>PROPER(TEXT(Table15[[#This Row],[Date]], "MMMM"))</f>
        <v>November</v>
      </c>
      <c r="F185" s="2" t="str">
        <f>PROPER(TEXT(Table15[[#This Row],[Date]], "YYYY"))</f>
        <v>2024</v>
      </c>
      <c r="G185" s="2" t="s">
        <v>21</v>
      </c>
      <c r="H185" s="2" t="s">
        <v>602</v>
      </c>
      <c r="I185" s="15">
        <v>4771</v>
      </c>
      <c r="J185" s="15">
        <v>818</v>
      </c>
      <c r="K185" s="15">
        <v>56</v>
      </c>
      <c r="L185" s="15">
        <v>57252</v>
      </c>
      <c r="M185" s="15">
        <v>56378</v>
      </c>
      <c r="N185" s="15">
        <v>150</v>
      </c>
      <c r="O185" s="2" t="s">
        <v>53</v>
      </c>
      <c r="P185" s="1" t="s">
        <v>584</v>
      </c>
      <c r="Q185" s="11">
        <f t="shared" si="2"/>
        <v>5645</v>
      </c>
      <c r="R185" s="14">
        <f>Table15[[#This Row],[Total_Engagement]]/Table15[[#This Row],[Impressions]]</f>
        <v>9.859917557465242E-2</v>
      </c>
    </row>
    <row r="186" spans="2:18" ht="15.75" customHeight="1" x14ac:dyDescent="0.25">
      <c r="B186" s="2" t="s">
        <v>335</v>
      </c>
      <c r="C186" s="2" t="s">
        <v>39</v>
      </c>
      <c r="D186" s="2" t="s">
        <v>336</v>
      </c>
      <c r="E186" s="2" t="str">
        <f>PROPER(TEXT(Table15[[#This Row],[Date]], "MMMM"))</f>
        <v>November</v>
      </c>
      <c r="F186" s="2" t="str">
        <f>PROPER(TEXT(Table15[[#This Row],[Date]], "YYYY"))</f>
        <v>2024</v>
      </c>
      <c r="G186" s="2" t="s">
        <v>21</v>
      </c>
      <c r="H186" s="2" t="s">
        <v>592</v>
      </c>
      <c r="I186" s="15">
        <v>2418</v>
      </c>
      <c r="J186" s="15">
        <v>754</v>
      </c>
      <c r="K186" s="15">
        <v>54</v>
      </c>
      <c r="L186" s="15">
        <v>43524</v>
      </c>
      <c r="M186" s="15">
        <v>42743</v>
      </c>
      <c r="N186" s="15">
        <v>182</v>
      </c>
      <c r="O186" s="2" t="s">
        <v>33</v>
      </c>
      <c r="P186" s="2" t="s">
        <v>18</v>
      </c>
      <c r="Q186" s="11">
        <f t="shared" si="2"/>
        <v>3226</v>
      </c>
      <c r="R186" s="14">
        <f>Table15[[#This Row],[Total_Engagement]]/Table15[[#This Row],[Impressions]]</f>
        <v>7.412002573292896E-2</v>
      </c>
    </row>
    <row r="187" spans="2:18" ht="15.75" customHeight="1" x14ac:dyDescent="0.25">
      <c r="B187" s="2" t="s">
        <v>337</v>
      </c>
      <c r="C187" s="2" t="s">
        <v>25</v>
      </c>
      <c r="D187" s="2" t="s">
        <v>338</v>
      </c>
      <c r="E187" s="2" t="str">
        <f>PROPER(TEXT(Table15[[#This Row],[Date]], "MMMM"))</f>
        <v>December</v>
      </c>
      <c r="F187" s="2" t="str">
        <f>PROPER(TEXT(Table15[[#This Row],[Date]], "YYYY"))</f>
        <v>2024</v>
      </c>
      <c r="G187" s="2" t="s">
        <v>62</v>
      </c>
      <c r="H187" s="2" t="s">
        <v>608</v>
      </c>
      <c r="I187" s="15">
        <v>3809</v>
      </c>
      <c r="J187" s="15">
        <v>273</v>
      </c>
      <c r="K187" s="15">
        <v>200</v>
      </c>
      <c r="L187" s="15">
        <v>34281</v>
      </c>
      <c r="M187" s="15">
        <v>33534</v>
      </c>
      <c r="N187" s="15">
        <v>83</v>
      </c>
      <c r="O187" s="2" t="s">
        <v>33</v>
      </c>
      <c r="P187" s="2" t="s">
        <v>18</v>
      </c>
      <c r="Q187" s="11">
        <f t="shared" si="2"/>
        <v>4282</v>
      </c>
      <c r="R187" s="14">
        <f>Table15[[#This Row],[Total_Engagement]]/Table15[[#This Row],[Impressions]]</f>
        <v>0.12490884163239112</v>
      </c>
    </row>
    <row r="188" spans="2:18" ht="15.75" customHeight="1" x14ac:dyDescent="0.25">
      <c r="B188" s="2" t="s">
        <v>339</v>
      </c>
      <c r="C188" s="2" t="s">
        <v>14</v>
      </c>
      <c r="D188" s="2" t="s">
        <v>340</v>
      </c>
      <c r="E188" s="2" t="str">
        <f>PROPER(TEXT(Table15[[#This Row],[Date]], "MMMM"))</f>
        <v>April</v>
      </c>
      <c r="F188" s="2" t="str">
        <f>PROPER(TEXT(Table15[[#This Row],[Date]], "YYYY"))</f>
        <v>2025</v>
      </c>
      <c r="G188" s="2" t="s">
        <v>21</v>
      </c>
      <c r="H188" s="2" t="s">
        <v>586</v>
      </c>
      <c r="I188" s="15">
        <v>3577</v>
      </c>
      <c r="J188" s="15">
        <v>596</v>
      </c>
      <c r="K188" s="15">
        <v>493</v>
      </c>
      <c r="L188" s="15">
        <v>67963</v>
      </c>
      <c r="M188" s="15">
        <v>67839</v>
      </c>
      <c r="N188" s="15">
        <v>53</v>
      </c>
      <c r="O188" s="2" t="s">
        <v>27</v>
      </c>
      <c r="P188" s="2" t="s">
        <v>28</v>
      </c>
      <c r="Q188" s="11">
        <f t="shared" si="2"/>
        <v>4666</v>
      </c>
      <c r="R188" s="14">
        <f>Table15[[#This Row],[Total_Engagement]]/Table15[[#This Row],[Impressions]]</f>
        <v>6.8655003457763777E-2</v>
      </c>
    </row>
    <row r="189" spans="2:18" ht="15.75" customHeight="1" x14ac:dyDescent="0.25">
      <c r="B189" s="2" t="s">
        <v>341</v>
      </c>
      <c r="C189" s="2" t="s">
        <v>25</v>
      </c>
      <c r="D189" s="2" t="s">
        <v>342</v>
      </c>
      <c r="E189" s="2" t="str">
        <f>PROPER(TEXT(Table15[[#This Row],[Date]], "MMMM"))</f>
        <v>December</v>
      </c>
      <c r="F189" s="2" t="str">
        <f>PROPER(TEXT(Table15[[#This Row],[Date]], "YYYY"))</f>
        <v>2024</v>
      </c>
      <c r="G189" s="2" t="s">
        <v>62</v>
      </c>
      <c r="H189" s="2" t="s">
        <v>608</v>
      </c>
      <c r="I189" s="15">
        <v>1018</v>
      </c>
      <c r="J189" s="15">
        <v>447</v>
      </c>
      <c r="K189" s="15">
        <v>332</v>
      </c>
      <c r="L189" s="15">
        <v>18324</v>
      </c>
      <c r="M189" s="15">
        <v>18164</v>
      </c>
      <c r="N189" s="15">
        <v>38</v>
      </c>
      <c r="O189" s="2" t="s">
        <v>53</v>
      </c>
      <c r="P189" s="2" t="s">
        <v>23</v>
      </c>
      <c r="Q189" s="11">
        <f t="shared" si="2"/>
        <v>1797</v>
      </c>
      <c r="R189" s="14">
        <f>Table15[[#This Row],[Total_Engagement]]/Table15[[#This Row],[Impressions]]</f>
        <v>9.8068107400130972E-2</v>
      </c>
    </row>
    <row r="190" spans="2:18" ht="15.75" customHeight="1" x14ac:dyDescent="0.25">
      <c r="B190" s="2" t="s">
        <v>343</v>
      </c>
      <c r="C190" s="2" t="s">
        <v>39</v>
      </c>
      <c r="D190" s="2" t="s">
        <v>344</v>
      </c>
      <c r="E190" s="2" t="str">
        <f>PROPER(TEXT(Table15[[#This Row],[Date]], "MMMM"))</f>
        <v>August</v>
      </c>
      <c r="F190" s="2" t="str">
        <f>PROPER(TEXT(Table15[[#This Row],[Date]], "YYYY"))</f>
        <v>2024</v>
      </c>
      <c r="G190" s="2" t="s">
        <v>41</v>
      </c>
      <c r="H190" s="2" t="s">
        <v>589</v>
      </c>
      <c r="I190" s="15">
        <v>3073</v>
      </c>
      <c r="J190" s="15">
        <v>553</v>
      </c>
      <c r="K190" s="15">
        <v>174</v>
      </c>
      <c r="L190" s="15">
        <v>52241</v>
      </c>
      <c r="M190" s="15">
        <v>51605</v>
      </c>
      <c r="N190" s="15">
        <v>246</v>
      </c>
      <c r="O190" s="2" t="s">
        <v>33</v>
      </c>
      <c r="P190" s="2" t="s">
        <v>28</v>
      </c>
      <c r="Q190" s="11">
        <f t="shared" si="2"/>
        <v>3800</v>
      </c>
      <c r="R190" s="14">
        <f>Table15[[#This Row],[Total_Engagement]]/Table15[[#This Row],[Impressions]]</f>
        <v>7.2739802071170159E-2</v>
      </c>
    </row>
    <row r="191" spans="2:18" ht="15.75" customHeight="1" x14ac:dyDescent="0.25">
      <c r="B191" s="2" t="s">
        <v>345</v>
      </c>
      <c r="C191" s="2" t="s">
        <v>14</v>
      </c>
      <c r="D191" s="2" t="s">
        <v>346</v>
      </c>
      <c r="E191" s="2" t="str">
        <f>PROPER(TEXT(Table15[[#This Row],[Date]], "MMMM"))</f>
        <v>December</v>
      </c>
      <c r="F191" s="2" t="str">
        <f>PROPER(TEXT(Table15[[#This Row],[Date]], "YYYY"))</f>
        <v>2024</v>
      </c>
      <c r="G191" s="2" t="s">
        <v>62</v>
      </c>
      <c r="H191" s="2" t="s">
        <v>604</v>
      </c>
      <c r="I191" s="15">
        <v>1330</v>
      </c>
      <c r="J191" s="15">
        <v>925</v>
      </c>
      <c r="K191" s="15">
        <v>35</v>
      </c>
      <c r="L191" s="15">
        <v>15960</v>
      </c>
      <c r="M191" s="15">
        <v>15379</v>
      </c>
      <c r="N191" s="15">
        <v>229</v>
      </c>
      <c r="O191" s="2" t="s">
        <v>53</v>
      </c>
      <c r="P191" s="2" t="s">
        <v>28</v>
      </c>
      <c r="Q191" s="11">
        <f t="shared" si="2"/>
        <v>2290</v>
      </c>
      <c r="R191" s="14">
        <f>Table15[[#This Row],[Total_Engagement]]/Table15[[#This Row],[Impressions]]</f>
        <v>0.14348370927318296</v>
      </c>
    </row>
    <row r="192" spans="2:18" ht="15.75" customHeight="1" x14ac:dyDescent="0.25">
      <c r="B192" s="2" t="s">
        <v>347</v>
      </c>
      <c r="C192" s="2" t="s">
        <v>39</v>
      </c>
      <c r="D192" s="2" t="s">
        <v>150</v>
      </c>
      <c r="E192" s="2" t="str">
        <f>PROPER(TEXT(Table15[[#This Row],[Date]], "MMMM"))</f>
        <v>June</v>
      </c>
      <c r="F192" s="2" t="str">
        <f>PROPER(TEXT(Table15[[#This Row],[Date]], "YYYY"))</f>
        <v>2024</v>
      </c>
      <c r="G192" s="2" t="s">
        <v>21</v>
      </c>
      <c r="H192" s="2" t="s">
        <v>592</v>
      </c>
      <c r="I192" s="15">
        <v>3828</v>
      </c>
      <c r="J192" s="15">
        <v>148</v>
      </c>
      <c r="K192" s="15">
        <v>253</v>
      </c>
      <c r="L192" s="15">
        <v>30624</v>
      </c>
      <c r="M192" s="15">
        <v>30229</v>
      </c>
      <c r="N192" s="15">
        <v>235</v>
      </c>
      <c r="O192" s="2" t="s">
        <v>33</v>
      </c>
      <c r="P192" s="1" t="s">
        <v>584</v>
      </c>
      <c r="Q192" s="11">
        <f t="shared" si="2"/>
        <v>4229</v>
      </c>
      <c r="R192" s="14">
        <f>Table15[[#This Row],[Total_Engagement]]/Table15[[#This Row],[Impressions]]</f>
        <v>0.13809430512016718</v>
      </c>
    </row>
    <row r="193" spans="2:18" ht="15.75" customHeight="1" x14ac:dyDescent="0.25">
      <c r="B193" s="2" t="s">
        <v>348</v>
      </c>
      <c r="C193" s="2" t="s">
        <v>30</v>
      </c>
      <c r="D193" s="2" t="s">
        <v>349</v>
      </c>
      <c r="E193" s="2" t="str">
        <f>PROPER(TEXT(Table15[[#This Row],[Date]], "MMMM"))</f>
        <v>January</v>
      </c>
      <c r="F193" s="2" t="str">
        <f>PROPER(TEXT(Table15[[#This Row],[Date]], "YYYY"))</f>
        <v>2025</v>
      </c>
      <c r="G193" s="2" t="s">
        <v>16</v>
      </c>
      <c r="H193" s="2" t="s">
        <v>598</v>
      </c>
      <c r="I193" s="15">
        <v>142</v>
      </c>
      <c r="J193" s="15">
        <v>784</v>
      </c>
      <c r="K193" s="15">
        <v>183</v>
      </c>
      <c r="L193" s="15">
        <v>1704</v>
      </c>
      <c r="M193" s="15">
        <v>995</v>
      </c>
      <c r="N193" s="15">
        <v>154</v>
      </c>
      <c r="O193" s="2" t="s">
        <v>53</v>
      </c>
      <c r="P193" s="2" t="s">
        <v>34</v>
      </c>
      <c r="Q193" s="11">
        <f t="shared" si="2"/>
        <v>1109</v>
      </c>
      <c r="R193" s="14">
        <f>Table15[[#This Row],[Total_Engagement]]/Table15[[#This Row],[Impressions]]</f>
        <v>0.6508215962441315</v>
      </c>
    </row>
    <row r="194" spans="2:18" ht="15.75" customHeight="1" x14ac:dyDescent="0.25">
      <c r="B194" s="2" t="s">
        <v>350</v>
      </c>
      <c r="C194" s="2" t="s">
        <v>39</v>
      </c>
      <c r="D194" s="2" t="s">
        <v>351</v>
      </c>
      <c r="E194" s="2" t="str">
        <f>PROPER(TEXT(Table15[[#This Row],[Date]], "MMMM"))</f>
        <v>June</v>
      </c>
      <c r="F194" s="2" t="str">
        <f>PROPER(TEXT(Table15[[#This Row],[Date]], "YYYY"))</f>
        <v>2024</v>
      </c>
      <c r="G194" s="2" t="s">
        <v>62</v>
      </c>
      <c r="H194" s="2" t="s">
        <v>597</v>
      </c>
      <c r="I194" s="15">
        <v>3798</v>
      </c>
      <c r="J194" s="15">
        <v>31</v>
      </c>
      <c r="K194" s="15">
        <v>279</v>
      </c>
      <c r="L194" s="15">
        <v>75960</v>
      </c>
      <c r="M194" s="15">
        <v>75813</v>
      </c>
      <c r="N194" s="15">
        <v>266</v>
      </c>
      <c r="O194" s="2" t="s">
        <v>27</v>
      </c>
      <c r="P194" s="2" t="s">
        <v>18</v>
      </c>
      <c r="Q194" s="11">
        <f t="shared" si="2"/>
        <v>4108</v>
      </c>
      <c r="R194" s="14">
        <f>Table15[[#This Row],[Total_Engagement]]/Table15[[#This Row],[Impressions]]</f>
        <v>5.4081095313322801E-2</v>
      </c>
    </row>
    <row r="195" spans="2:18" ht="15.75" customHeight="1" x14ac:dyDescent="0.25">
      <c r="B195" s="2" t="s">
        <v>352</v>
      </c>
      <c r="C195" s="2" t="s">
        <v>30</v>
      </c>
      <c r="D195" s="2" t="s">
        <v>353</v>
      </c>
      <c r="E195" s="2" t="str">
        <f>PROPER(TEXT(Table15[[#This Row],[Date]], "MMMM"))</f>
        <v>July</v>
      </c>
      <c r="F195" s="2" t="str">
        <f>PROPER(TEXT(Table15[[#This Row],[Date]], "YYYY"))</f>
        <v>2024</v>
      </c>
      <c r="G195" s="2" t="s">
        <v>41</v>
      </c>
      <c r="H195" s="2" t="s">
        <v>600</v>
      </c>
      <c r="I195" s="15">
        <v>3099</v>
      </c>
      <c r="J195" s="15">
        <v>694</v>
      </c>
      <c r="K195" s="15">
        <v>171</v>
      </c>
      <c r="L195" s="15">
        <v>43386</v>
      </c>
      <c r="M195" s="15">
        <v>42921</v>
      </c>
      <c r="N195" s="15">
        <v>52</v>
      </c>
      <c r="O195" s="2" t="s">
        <v>27</v>
      </c>
      <c r="P195" s="2" t="s">
        <v>28</v>
      </c>
      <c r="Q195" s="11">
        <f t="shared" si="2"/>
        <v>3964</v>
      </c>
      <c r="R195" s="14">
        <f>Table15[[#This Row],[Total_Engagement]]/Table15[[#This Row],[Impressions]]</f>
        <v>9.1365878393951966E-2</v>
      </c>
    </row>
    <row r="196" spans="2:18" ht="15.75" customHeight="1" x14ac:dyDescent="0.25">
      <c r="B196" s="2" t="s">
        <v>354</v>
      </c>
      <c r="C196" s="2" t="s">
        <v>30</v>
      </c>
      <c r="D196" s="2" t="s">
        <v>183</v>
      </c>
      <c r="E196" s="2" t="str">
        <f>PROPER(TEXT(Table15[[#This Row],[Date]], "MMMM"))</f>
        <v>November</v>
      </c>
      <c r="F196" s="2" t="str">
        <f>PROPER(TEXT(Table15[[#This Row],[Date]], "YYYY"))</f>
        <v>2024</v>
      </c>
      <c r="G196" s="2" t="s">
        <v>62</v>
      </c>
      <c r="H196" s="2" t="s">
        <v>599</v>
      </c>
      <c r="I196" s="15">
        <v>129</v>
      </c>
      <c r="J196" s="15">
        <v>643</v>
      </c>
      <c r="K196" s="15">
        <v>136</v>
      </c>
      <c r="L196" s="15">
        <v>1290</v>
      </c>
      <c r="M196" s="15">
        <v>839</v>
      </c>
      <c r="N196" s="15">
        <v>238</v>
      </c>
      <c r="O196" s="2" t="s">
        <v>27</v>
      </c>
      <c r="P196" s="2" t="s">
        <v>34</v>
      </c>
      <c r="Q196" s="11">
        <f t="shared" ref="Q196:Q259" si="3">SUM(I196,J196,K196)</f>
        <v>908</v>
      </c>
      <c r="R196" s="14">
        <f>Table15[[#This Row],[Total_Engagement]]/Table15[[#This Row],[Impressions]]</f>
        <v>0.70387596899224802</v>
      </c>
    </row>
    <row r="197" spans="2:18" ht="15.75" customHeight="1" x14ac:dyDescent="0.25">
      <c r="B197" s="2" t="s">
        <v>355</v>
      </c>
      <c r="C197" s="2" t="s">
        <v>39</v>
      </c>
      <c r="D197" s="2" t="s">
        <v>291</v>
      </c>
      <c r="E197" s="2" t="str">
        <f>PROPER(TEXT(Table15[[#This Row],[Date]], "MMMM"))</f>
        <v>July</v>
      </c>
      <c r="F197" s="2" t="str">
        <f>PROPER(TEXT(Table15[[#This Row],[Date]], "YYYY"))</f>
        <v>2024</v>
      </c>
      <c r="G197" s="2" t="s">
        <v>41</v>
      </c>
      <c r="H197" s="2" t="s">
        <v>589</v>
      </c>
      <c r="I197" s="15">
        <v>3796</v>
      </c>
      <c r="J197" s="15">
        <v>667</v>
      </c>
      <c r="K197" s="15">
        <v>395</v>
      </c>
      <c r="L197" s="15">
        <v>64532</v>
      </c>
      <c r="M197" s="15">
        <v>63550</v>
      </c>
      <c r="N197" s="15">
        <v>292</v>
      </c>
      <c r="O197" s="2" t="s">
        <v>27</v>
      </c>
      <c r="P197" s="1" t="s">
        <v>584</v>
      </c>
      <c r="Q197" s="11">
        <f t="shared" si="3"/>
        <v>4858</v>
      </c>
      <c r="R197" s="14">
        <f>Table15[[#This Row],[Total_Engagement]]/Table15[[#This Row],[Impressions]]</f>
        <v>7.5280481001673588E-2</v>
      </c>
    </row>
    <row r="198" spans="2:18" ht="15.75" customHeight="1" x14ac:dyDescent="0.25">
      <c r="B198" s="2" t="s">
        <v>356</v>
      </c>
      <c r="C198" s="2" t="s">
        <v>25</v>
      </c>
      <c r="D198" s="2" t="s">
        <v>338</v>
      </c>
      <c r="E198" s="2" t="str">
        <f>PROPER(TEXT(Table15[[#This Row],[Date]], "MMMM"))</f>
        <v>December</v>
      </c>
      <c r="F198" s="2" t="str">
        <f>PROPER(TEXT(Table15[[#This Row],[Date]], "YYYY"))</f>
        <v>2024</v>
      </c>
      <c r="G198" s="2" t="s">
        <v>21</v>
      </c>
      <c r="H198" s="2" t="s">
        <v>601</v>
      </c>
      <c r="I198" s="15">
        <v>3711</v>
      </c>
      <c r="J198" s="15">
        <v>352</v>
      </c>
      <c r="K198" s="15">
        <v>290</v>
      </c>
      <c r="L198" s="15">
        <v>48243</v>
      </c>
      <c r="M198" s="15">
        <v>47579</v>
      </c>
      <c r="N198" s="15">
        <v>11</v>
      </c>
      <c r="O198" s="2" t="s">
        <v>27</v>
      </c>
      <c r="P198" s="2" t="s">
        <v>18</v>
      </c>
      <c r="Q198" s="11">
        <f t="shared" si="3"/>
        <v>4353</v>
      </c>
      <c r="R198" s="14">
        <f>Table15[[#This Row],[Total_Engagement]]/Table15[[#This Row],[Impressions]]</f>
        <v>9.023070704558174E-2</v>
      </c>
    </row>
    <row r="199" spans="2:18" ht="15.75" customHeight="1" x14ac:dyDescent="0.25">
      <c r="B199" s="2" t="s">
        <v>357</v>
      </c>
      <c r="C199" s="2" t="s">
        <v>25</v>
      </c>
      <c r="D199" s="2" t="s">
        <v>358</v>
      </c>
      <c r="E199" s="2" t="str">
        <f>PROPER(TEXT(Table15[[#This Row],[Date]], "MMMM"))</f>
        <v>March</v>
      </c>
      <c r="F199" s="2" t="str">
        <f>PROPER(TEXT(Table15[[#This Row],[Date]], "YYYY"))</f>
        <v>2025</v>
      </c>
      <c r="G199" s="2" t="s">
        <v>46</v>
      </c>
      <c r="H199" s="2" t="s">
        <v>591</v>
      </c>
      <c r="I199" s="15">
        <v>606</v>
      </c>
      <c r="J199" s="15">
        <v>789</v>
      </c>
      <c r="K199" s="15">
        <v>470</v>
      </c>
      <c r="L199" s="15">
        <v>7878</v>
      </c>
      <c r="M199" s="15">
        <v>7389</v>
      </c>
      <c r="N199" s="15">
        <v>239</v>
      </c>
      <c r="O199" s="2" t="s">
        <v>33</v>
      </c>
      <c r="P199" s="2" t="s">
        <v>28</v>
      </c>
      <c r="Q199" s="11">
        <f t="shared" si="3"/>
        <v>1865</v>
      </c>
      <c r="R199" s="14">
        <f>Table15[[#This Row],[Total_Engagement]]/Table15[[#This Row],[Impressions]]</f>
        <v>0.23673521198273673</v>
      </c>
    </row>
    <row r="200" spans="2:18" ht="15.75" customHeight="1" x14ac:dyDescent="0.25">
      <c r="B200" s="2" t="s">
        <v>359</v>
      </c>
      <c r="C200" s="2" t="s">
        <v>39</v>
      </c>
      <c r="D200" s="2" t="s">
        <v>97</v>
      </c>
      <c r="E200" s="2" t="str">
        <f>PROPER(TEXT(Table15[[#This Row],[Date]], "MMMM"))</f>
        <v>July</v>
      </c>
      <c r="F200" s="2" t="str">
        <f>PROPER(TEXT(Table15[[#This Row],[Date]], "YYYY"))</f>
        <v>2024</v>
      </c>
      <c r="G200" s="2" t="s">
        <v>46</v>
      </c>
      <c r="H200" s="2" t="s">
        <v>593</v>
      </c>
      <c r="I200" s="15">
        <v>4689</v>
      </c>
      <c r="J200" s="15">
        <v>134</v>
      </c>
      <c r="K200" s="15">
        <v>403</v>
      </c>
      <c r="L200" s="15">
        <v>51579</v>
      </c>
      <c r="M200" s="15">
        <v>50924</v>
      </c>
      <c r="N200" s="15">
        <v>173</v>
      </c>
      <c r="O200" s="2" t="s">
        <v>27</v>
      </c>
      <c r="P200" s="2" t="s">
        <v>34</v>
      </c>
      <c r="Q200" s="11">
        <f t="shared" si="3"/>
        <v>5226</v>
      </c>
      <c r="R200" s="14">
        <f>Table15[[#This Row],[Total_Engagement]]/Table15[[#This Row],[Impressions]]</f>
        <v>0.10132030477519921</v>
      </c>
    </row>
    <row r="201" spans="2:18" ht="15.75" customHeight="1" x14ac:dyDescent="0.25">
      <c r="B201" s="2" t="s">
        <v>360</v>
      </c>
      <c r="C201" s="2" t="s">
        <v>30</v>
      </c>
      <c r="D201" s="2" t="s">
        <v>361</v>
      </c>
      <c r="E201" s="2" t="str">
        <f>PROPER(TEXT(Table15[[#This Row],[Date]], "MMMM"))</f>
        <v>December</v>
      </c>
      <c r="F201" s="2" t="str">
        <f>PROPER(TEXT(Table15[[#This Row],[Date]], "YYYY"))</f>
        <v>2024</v>
      </c>
      <c r="G201" s="2" t="s">
        <v>32</v>
      </c>
      <c r="H201" s="2" t="s">
        <v>588</v>
      </c>
      <c r="I201" s="15">
        <v>360</v>
      </c>
      <c r="J201" s="15">
        <v>590</v>
      </c>
      <c r="K201" s="15">
        <v>393</v>
      </c>
      <c r="L201" s="15">
        <v>4680</v>
      </c>
      <c r="M201" s="15">
        <v>4322</v>
      </c>
      <c r="N201" s="15">
        <v>208</v>
      </c>
      <c r="O201" s="2" t="s">
        <v>53</v>
      </c>
      <c r="P201" s="2" t="s">
        <v>23</v>
      </c>
      <c r="Q201" s="11">
        <f t="shared" si="3"/>
        <v>1343</v>
      </c>
      <c r="R201" s="14">
        <f>Table15[[#This Row],[Total_Engagement]]/Table15[[#This Row],[Impressions]]</f>
        <v>0.28696581196581195</v>
      </c>
    </row>
    <row r="202" spans="2:18" ht="15.75" customHeight="1" x14ac:dyDescent="0.25">
      <c r="B202" s="2" t="s">
        <v>362</v>
      </c>
      <c r="C202" s="2" t="s">
        <v>14</v>
      </c>
      <c r="D202" s="2" t="s">
        <v>363</v>
      </c>
      <c r="E202" s="2" t="str">
        <f>PROPER(TEXT(Table15[[#This Row],[Date]], "MMMM"))</f>
        <v>July</v>
      </c>
      <c r="F202" s="2" t="str">
        <f>PROPER(TEXT(Table15[[#This Row],[Date]], "YYYY"))</f>
        <v>2024</v>
      </c>
      <c r="G202" s="2" t="s">
        <v>46</v>
      </c>
      <c r="H202" s="2" t="s">
        <v>603</v>
      </c>
      <c r="I202" s="15">
        <v>3215</v>
      </c>
      <c r="J202" s="15">
        <v>960</v>
      </c>
      <c r="K202" s="15">
        <v>202</v>
      </c>
      <c r="L202" s="15">
        <v>32150</v>
      </c>
      <c r="M202" s="15">
        <v>31404</v>
      </c>
      <c r="N202" s="15">
        <v>251</v>
      </c>
      <c r="O202" s="2" t="s">
        <v>33</v>
      </c>
      <c r="P202" s="2" t="s">
        <v>18</v>
      </c>
      <c r="Q202" s="11">
        <f t="shared" si="3"/>
        <v>4377</v>
      </c>
      <c r="R202" s="14">
        <f>Table15[[#This Row],[Total_Engagement]]/Table15[[#This Row],[Impressions]]</f>
        <v>0.13614307931570763</v>
      </c>
    </row>
    <row r="203" spans="2:18" ht="15.75" customHeight="1" x14ac:dyDescent="0.25">
      <c r="B203" s="2" t="s">
        <v>364</v>
      </c>
      <c r="C203" s="2" t="s">
        <v>30</v>
      </c>
      <c r="D203" s="2" t="s">
        <v>365</v>
      </c>
      <c r="E203" s="2" t="str">
        <f>PROPER(TEXT(Table15[[#This Row],[Date]], "MMMM"))</f>
        <v>January</v>
      </c>
      <c r="F203" s="2" t="str">
        <f>PROPER(TEXT(Table15[[#This Row],[Date]], "YYYY"))</f>
        <v>2025</v>
      </c>
      <c r="G203" s="2" t="s">
        <v>41</v>
      </c>
      <c r="H203" s="2" t="s">
        <v>600</v>
      </c>
      <c r="I203" s="15">
        <v>4523</v>
      </c>
      <c r="J203" s="15">
        <v>61</v>
      </c>
      <c r="K203" s="15">
        <v>157</v>
      </c>
      <c r="L203" s="15">
        <v>49753</v>
      </c>
      <c r="M203" s="15">
        <v>49329</v>
      </c>
      <c r="N203" s="15">
        <v>71</v>
      </c>
      <c r="O203" s="2" t="s">
        <v>33</v>
      </c>
      <c r="P203" s="1" t="s">
        <v>584</v>
      </c>
      <c r="Q203" s="11">
        <f t="shared" si="3"/>
        <v>4741</v>
      </c>
      <c r="R203" s="14">
        <f>Table15[[#This Row],[Total_Engagement]]/Table15[[#This Row],[Impressions]]</f>
        <v>9.5290736237010829E-2</v>
      </c>
    </row>
    <row r="204" spans="2:18" ht="15.75" customHeight="1" x14ac:dyDescent="0.25">
      <c r="B204" s="2" t="s">
        <v>366</v>
      </c>
      <c r="C204" s="2" t="s">
        <v>39</v>
      </c>
      <c r="D204" s="2" t="s">
        <v>324</v>
      </c>
      <c r="E204" s="2" t="str">
        <f>PROPER(TEXT(Table15[[#This Row],[Date]], "MMMM"))</f>
        <v>August</v>
      </c>
      <c r="F204" s="2" t="str">
        <f>PROPER(TEXT(Table15[[#This Row],[Date]], "YYYY"))</f>
        <v>2024</v>
      </c>
      <c r="G204" s="2" t="s">
        <v>41</v>
      </c>
      <c r="H204" s="2" t="s">
        <v>589</v>
      </c>
      <c r="I204" s="15">
        <v>4292</v>
      </c>
      <c r="J204" s="15">
        <v>51</v>
      </c>
      <c r="K204" s="15">
        <v>392</v>
      </c>
      <c r="L204" s="15">
        <v>55796</v>
      </c>
      <c r="M204" s="15">
        <v>54826</v>
      </c>
      <c r="N204" s="15">
        <v>264</v>
      </c>
      <c r="O204" s="2" t="s">
        <v>33</v>
      </c>
      <c r="P204" s="2" t="s">
        <v>28</v>
      </c>
      <c r="Q204" s="11">
        <f t="shared" si="3"/>
        <v>4735</v>
      </c>
      <c r="R204" s="14">
        <f>Table15[[#This Row],[Total_Engagement]]/Table15[[#This Row],[Impressions]]</f>
        <v>8.4862714173059003E-2</v>
      </c>
    </row>
    <row r="205" spans="2:18" ht="15.75" customHeight="1" x14ac:dyDescent="0.25">
      <c r="B205" s="2" t="s">
        <v>367</v>
      </c>
      <c r="C205" s="2" t="s">
        <v>14</v>
      </c>
      <c r="D205" s="2" t="s">
        <v>368</v>
      </c>
      <c r="E205" s="2" t="str">
        <f>PROPER(TEXT(Table15[[#This Row],[Date]], "MMMM"))</f>
        <v>December</v>
      </c>
      <c r="F205" s="2" t="str">
        <f>PROPER(TEXT(Table15[[#This Row],[Date]], "YYYY"))</f>
        <v>2024</v>
      </c>
      <c r="G205" s="2" t="s">
        <v>16</v>
      </c>
      <c r="H205" s="2" t="s">
        <v>585</v>
      </c>
      <c r="I205" s="15">
        <v>1644</v>
      </c>
      <c r="J205" s="15">
        <v>546</v>
      </c>
      <c r="K205" s="15">
        <v>150</v>
      </c>
      <c r="L205" s="15">
        <v>27948</v>
      </c>
      <c r="M205" s="15">
        <v>27184</v>
      </c>
      <c r="N205" s="15">
        <v>300</v>
      </c>
      <c r="O205" s="2" t="s">
        <v>33</v>
      </c>
      <c r="P205" s="2" t="s">
        <v>28</v>
      </c>
      <c r="Q205" s="11">
        <f t="shared" si="3"/>
        <v>2340</v>
      </c>
      <c r="R205" s="14">
        <f>Table15[[#This Row],[Total_Engagement]]/Table15[[#This Row],[Impressions]]</f>
        <v>8.3726921425504502E-2</v>
      </c>
    </row>
    <row r="206" spans="2:18" ht="15.75" customHeight="1" x14ac:dyDescent="0.25">
      <c r="B206" s="2" t="s">
        <v>369</v>
      </c>
      <c r="C206" s="2" t="s">
        <v>25</v>
      </c>
      <c r="D206" s="2" t="s">
        <v>202</v>
      </c>
      <c r="E206" s="2" t="str">
        <f>PROPER(TEXT(Table15[[#This Row],[Date]], "MMMM"))</f>
        <v>June</v>
      </c>
      <c r="F206" s="2" t="str">
        <f>PROPER(TEXT(Table15[[#This Row],[Date]], "YYYY"))</f>
        <v>2024</v>
      </c>
      <c r="G206" s="2" t="s">
        <v>16</v>
      </c>
      <c r="H206" s="2" t="s">
        <v>587</v>
      </c>
      <c r="I206" s="15">
        <v>2728</v>
      </c>
      <c r="J206" s="15">
        <v>533</v>
      </c>
      <c r="K206" s="15">
        <v>215</v>
      </c>
      <c r="L206" s="15">
        <v>40920</v>
      </c>
      <c r="M206" s="15">
        <v>40816</v>
      </c>
      <c r="N206" s="15">
        <v>137</v>
      </c>
      <c r="O206" s="2" t="s">
        <v>53</v>
      </c>
      <c r="P206" s="2" t="s">
        <v>23</v>
      </c>
      <c r="Q206" s="11">
        <f t="shared" si="3"/>
        <v>3476</v>
      </c>
      <c r="R206" s="14">
        <f>Table15[[#This Row],[Total_Engagement]]/Table15[[#This Row],[Impressions]]</f>
        <v>8.4946236559139784E-2</v>
      </c>
    </row>
    <row r="207" spans="2:18" ht="15.75" customHeight="1" x14ac:dyDescent="0.25">
      <c r="B207" s="2" t="s">
        <v>370</v>
      </c>
      <c r="C207" s="2" t="s">
        <v>39</v>
      </c>
      <c r="D207" s="2" t="s">
        <v>210</v>
      </c>
      <c r="E207" s="2" t="str">
        <f>PROPER(TEXT(Table15[[#This Row],[Date]], "MMMM"))</f>
        <v>March</v>
      </c>
      <c r="F207" s="2" t="str">
        <f>PROPER(TEXT(Table15[[#This Row],[Date]], "YYYY"))</f>
        <v>2025</v>
      </c>
      <c r="G207" s="2" t="s">
        <v>16</v>
      </c>
      <c r="H207" s="2" t="s">
        <v>594</v>
      </c>
      <c r="I207" s="15">
        <v>3360</v>
      </c>
      <c r="J207" s="15">
        <v>525</v>
      </c>
      <c r="K207" s="15">
        <v>500</v>
      </c>
      <c r="L207" s="15">
        <v>60480</v>
      </c>
      <c r="M207" s="15">
        <v>59610</v>
      </c>
      <c r="N207" s="15">
        <v>192</v>
      </c>
      <c r="O207" s="2" t="s">
        <v>27</v>
      </c>
      <c r="P207" s="2" t="s">
        <v>18</v>
      </c>
      <c r="Q207" s="11">
        <f t="shared" si="3"/>
        <v>4385</v>
      </c>
      <c r="R207" s="14">
        <f>Table15[[#This Row],[Total_Engagement]]/Table15[[#This Row],[Impressions]]</f>
        <v>7.2503306878306875E-2</v>
      </c>
    </row>
    <row r="208" spans="2:18" ht="15.75" customHeight="1" x14ac:dyDescent="0.25">
      <c r="B208" s="2" t="s">
        <v>371</v>
      </c>
      <c r="C208" s="2" t="s">
        <v>25</v>
      </c>
      <c r="D208" s="2" t="s">
        <v>372</v>
      </c>
      <c r="E208" s="2" t="str">
        <f>PROPER(TEXT(Table15[[#This Row],[Date]], "MMMM"))</f>
        <v>October</v>
      </c>
      <c r="F208" s="2" t="str">
        <f>PROPER(TEXT(Table15[[#This Row],[Date]], "YYYY"))</f>
        <v>2024</v>
      </c>
      <c r="G208" s="2" t="s">
        <v>21</v>
      </c>
      <c r="H208" s="2" t="s">
        <v>601</v>
      </c>
      <c r="I208" s="15">
        <v>1963</v>
      </c>
      <c r="J208" s="15">
        <v>213</v>
      </c>
      <c r="K208" s="15">
        <v>19</v>
      </c>
      <c r="L208" s="15">
        <v>39260</v>
      </c>
      <c r="M208" s="15">
        <v>38771</v>
      </c>
      <c r="N208" s="15">
        <v>145</v>
      </c>
      <c r="O208" s="2" t="s">
        <v>53</v>
      </c>
      <c r="P208" s="1" t="s">
        <v>584</v>
      </c>
      <c r="Q208" s="11">
        <f t="shared" si="3"/>
        <v>2195</v>
      </c>
      <c r="R208" s="14">
        <f>Table15[[#This Row],[Total_Engagement]]/Table15[[#This Row],[Impressions]]</f>
        <v>5.5909322465613857E-2</v>
      </c>
    </row>
    <row r="209" spans="2:18" ht="15.75" customHeight="1" x14ac:dyDescent="0.25">
      <c r="B209" s="2" t="s">
        <v>373</v>
      </c>
      <c r="C209" s="2" t="s">
        <v>25</v>
      </c>
      <c r="D209" s="2" t="s">
        <v>338</v>
      </c>
      <c r="E209" s="2" t="str">
        <f>PROPER(TEXT(Table15[[#This Row],[Date]], "MMMM"))</f>
        <v>December</v>
      </c>
      <c r="F209" s="2" t="str">
        <f>PROPER(TEXT(Table15[[#This Row],[Date]], "YYYY"))</f>
        <v>2024</v>
      </c>
      <c r="G209" s="2" t="s">
        <v>32</v>
      </c>
      <c r="H209" s="2" t="s">
        <v>606</v>
      </c>
      <c r="I209" s="15">
        <v>4285</v>
      </c>
      <c r="J209" s="15">
        <v>886</v>
      </c>
      <c r="K209" s="15">
        <v>376</v>
      </c>
      <c r="L209" s="15">
        <v>55705</v>
      </c>
      <c r="M209" s="15">
        <v>55556</v>
      </c>
      <c r="N209" s="15">
        <v>51</v>
      </c>
      <c r="O209" s="2" t="s">
        <v>53</v>
      </c>
      <c r="P209" s="2" t="s">
        <v>28</v>
      </c>
      <c r="Q209" s="11">
        <f t="shared" si="3"/>
        <v>5547</v>
      </c>
      <c r="R209" s="14">
        <f>Table15[[#This Row],[Total_Engagement]]/Table15[[#This Row],[Impressions]]</f>
        <v>9.9578134817341346E-2</v>
      </c>
    </row>
    <row r="210" spans="2:18" ht="15.75" customHeight="1" x14ac:dyDescent="0.25">
      <c r="B210" s="2" t="s">
        <v>374</v>
      </c>
      <c r="C210" s="2" t="s">
        <v>30</v>
      </c>
      <c r="D210" s="2" t="s">
        <v>375</v>
      </c>
      <c r="E210" s="2" t="str">
        <f>PROPER(TEXT(Table15[[#This Row],[Date]], "MMMM"))</f>
        <v>November</v>
      </c>
      <c r="F210" s="2" t="str">
        <f>PROPER(TEXT(Table15[[#This Row],[Date]], "YYYY"))</f>
        <v>2024</v>
      </c>
      <c r="G210" s="2" t="s">
        <v>62</v>
      </c>
      <c r="H210" s="2" t="s">
        <v>599</v>
      </c>
      <c r="I210" s="15">
        <v>1176</v>
      </c>
      <c r="J210" s="15">
        <v>464</v>
      </c>
      <c r="K210" s="15">
        <v>394</v>
      </c>
      <c r="L210" s="15">
        <v>14112</v>
      </c>
      <c r="M210" s="15">
        <v>13588</v>
      </c>
      <c r="N210" s="15">
        <v>272</v>
      </c>
      <c r="O210" s="2" t="s">
        <v>33</v>
      </c>
      <c r="P210" s="1" t="s">
        <v>584</v>
      </c>
      <c r="Q210" s="11">
        <f t="shared" si="3"/>
        <v>2034</v>
      </c>
      <c r="R210" s="14">
        <f>Table15[[#This Row],[Total_Engagement]]/Table15[[#This Row],[Impressions]]</f>
        <v>0.1441326530612245</v>
      </c>
    </row>
    <row r="211" spans="2:18" ht="15.75" customHeight="1" x14ac:dyDescent="0.25">
      <c r="B211" s="2" t="s">
        <v>376</v>
      </c>
      <c r="C211" s="2" t="s">
        <v>14</v>
      </c>
      <c r="D211" s="2" t="s">
        <v>377</v>
      </c>
      <c r="E211" s="2" t="str">
        <f>PROPER(TEXT(Table15[[#This Row],[Date]], "MMMM"))</f>
        <v>September</v>
      </c>
      <c r="F211" s="2" t="str">
        <f>PROPER(TEXT(Table15[[#This Row],[Date]], "YYYY"))</f>
        <v>2024</v>
      </c>
      <c r="G211" s="2" t="s">
        <v>46</v>
      </c>
      <c r="H211" s="2" t="s">
        <v>603</v>
      </c>
      <c r="I211" s="15">
        <v>4858</v>
      </c>
      <c r="J211" s="15">
        <v>317</v>
      </c>
      <c r="K211" s="15">
        <v>129</v>
      </c>
      <c r="L211" s="15">
        <v>53438</v>
      </c>
      <c r="M211" s="15">
        <v>52687</v>
      </c>
      <c r="N211" s="15">
        <v>223</v>
      </c>
      <c r="O211" s="2" t="s">
        <v>33</v>
      </c>
      <c r="P211" s="2" t="s">
        <v>28</v>
      </c>
      <c r="Q211" s="11">
        <f t="shared" si="3"/>
        <v>5304</v>
      </c>
      <c r="R211" s="14">
        <f>Table15[[#This Row],[Total_Engagement]]/Table15[[#This Row],[Impressions]]</f>
        <v>9.9255211647142488E-2</v>
      </c>
    </row>
    <row r="212" spans="2:18" ht="15.75" customHeight="1" x14ac:dyDescent="0.25">
      <c r="B212" s="2" t="s">
        <v>378</v>
      </c>
      <c r="C212" s="2" t="s">
        <v>25</v>
      </c>
      <c r="D212" s="2" t="s">
        <v>250</v>
      </c>
      <c r="E212" s="2" t="str">
        <f>PROPER(TEXT(Table15[[#This Row],[Date]], "MMMM"))</f>
        <v>October</v>
      </c>
      <c r="F212" s="2" t="str">
        <f>PROPER(TEXT(Table15[[#This Row],[Date]], "YYYY"))</f>
        <v>2024</v>
      </c>
      <c r="G212" s="2" t="s">
        <v>32</v>
      </c>
      <c r="H212" s="2" t="s">
        <v>606</v>
      </c>
      <c r="I212" s="15">
        <v>4350</v>
      </c>
      <c r="J212" s="15">
        <v>771</v>
      </c>
      <c r="K212" s="15">
        <v>7</v>
      </c>
      <c r="L212" s="15">
        <v>60900</v>
      </c>
      <c r="M212" s="15">
        <v>60592</v>
      </c>
      <c r="N212" s="15">
        <v>195</v>
      </c>
      <c r="O212" s="2" t="s">
        <v>33</v>
      </c>
      <c r="P212" s="2" t="s">
        <v>18</v>
      </c>
      <c r="Q212" s="11">
        <f t="shared" si="3"/>
        <v>5128</v>
      </c>
      <c r="R212" s="14">
        <f>Table15[[#This Row],[Total_Engagement]]/Table15[[#This Row],[Impressions]]</f>
        <v>8.4203612479474554E-2</v>
      </c>
    </row>
    <row r="213" spans="2:18" ht="15.75" customHeight="1" x14ac:dyDescent="0.25">
      <c r="B213" s="2" t="s">
        <v>379</v>
      </c>
      <c r="C213" s="2" t="s">
        <v>30</v>
      </c>
      <c r="D213" s="2" t="s">
        <v>380</v>
      </c>
      <c r="E213" s="2" t="str">
        <f>PROPER(TEXT(Table15[[#This Row],[Date]], "MMMM"))</f>
        <v>August</v>
      </c>
      <c r="F213" s="2" t="str">
        <f>PROPER(TEXT(Table15[[#This Row],[Date]], "YYYY"))</f>
        <v>2024</v>
      </c>
      <c r="G213" s="2" t="s">
        <v>41</v>
      </c>
      <c r="H213" s="2" t="s">
        <v>600</v>
      </c>
      <c r="I213" s="15">
        <v>914</v>
      </c>
      <c r="J213" s="15">
        <v>464</v>
      </c>
      <c r="K213" s="15">
        <v>246</v>
      </c>
      <c r="L213" s="15">
        <v>11882</v>
      </c>
      <c r="M213" s="15">
        <v>11500</v>
      </c>
      <c r="N213" s="15">
        <v>282</v>
      </c>
      <c r="O213" s="2" t="s">
        <v>53</v>
      </c>
      <c r="P213" s="2" t="s">
        <v>34</v>
      </c>
      <c r="Q213" s="11">
        <f t="shared" si="3"/>
        <v>1624</v>
      </c>
      <c r="R213" s="14">
        <f>Table15[[#This Row],[Total_Engagement]]/Table15[[#This Row],[Impressions]]</f>
        <v>0.13667732704931829</v>
      </c>
    </row>
    <row r="214" spans="2:18" ht="15.75" customHeight="1" x14ac:dyDescent="0.25">
      <c r="B214" s="2" t="s">
        <v>379</v>
      </c>
      <c r="C214" s="2" t="s">
        <v>30</v>
      </c>
      <c r="D214" s="2" t="s">
        <v>380</v>
      </c>
      <c r="E214" s="2" t="str">
        <f>PROPER(TEXT(Table15[[#This Row],[Date]], "MMMM"))</f>
        <v>August</v>
      </c>
      <c r="F214" s="2" t="str">
        <f>PROPER(TEXT(Table15[[#This Row],[Date]], "YYYY"))</f>
        <v>2024</v>
      </c>
      <c r="G214" s="2" t="s">
        <v>41</v>
      </c>
      <c r="H214" s="2" t="s">
        <v>600</v>
      </c>
      <c r="I214" s="15">
        <v>914</v>
      </c>
      <c r="J214" s="15">
        <v>464</v>
      </c>
      <c r="K214" s="15">
        <v>246</v>
      </c>
      <c r="L214" s="15">
        <v>11882</v>
      </c>
      <c r="M214" s="15">
        <v>11500</v>
      </c>
      <c r="N214" s="15">
        <v>282</v>
      </c>
      <c r="O214" s="1" t="s">
        <v>27</v>
      </c>
      <c r="P214" s="2" t="s">
        <v>34</v>
      </c>
      <c r="Q214" s="11">
        <f t="shared" si="3"/>
        <v>1624</v>
      </c>
      <c r="R214" s="14">
        <f>Table15[[#This Row],[Total_Engagement]]/Table15[[#This Row],[Impressions]]</f>
        <v>0.13667732704931829</v>
      </c>
    </row>
    <row r="215" spans="2:18" ht="15.75" customHeight="1" x14ac:dyDescent="0.25">
      <c r="B215" s="2" t="s">
        <v>379</v>
      </c>
      <c r="C215" s="2" t="s">
        <v>30</v>
      </c>
      <c r="D215" s="2" t="s">
        <v>380</v>
      </c>
      <c r="E215" s="2" t="str">
        <f>PROPER(TEXT(Table15[[#This Row],[Date]], "MMMM"))</f>
        <v>August</v>
      </c>
      <c r="F215" s="2" t="str">
        <f>PROPER(TEXT(Table15[[#This Row],[Date]], "YYYY"))</f>
        <v>2024</v>
      </c>
      <c r="G215" s="2" t="s">
        <v>41</v>
      </c>
      <c r="H215" s="2" t="s">
        <v>600</v>
      </c>
      <c r="I215" s="15">
        <v>914</v>
      </c>
      <c r="J215" s="15">
        <v>464</v>
      </c>
      <c r="K215" s="15">
        <v>246</v>
      </c>
      <c r="L215" s="15">
        <v>11882</v>
      </c>
      <c r="M215" s="15">
        <v>11500</v>
      </c>
      <c r="N215" s="15">
        <v>282</v>
      </c>
      <c r="O215" s="1" t="s">
        <v>582</v>
      </c>
      <c r="P215" s="2" t="s">
        <v>34</v>
      </c>
      <c r="Q215" s="11">
        <f t="shared" si="3"/>
        <v>1624</v>
      </c>
      <c r="R215" s="14">
        <f>Table15[[#This Row],[Total_Engagement]]/Table15[[#This Row],[Impressions]]</f>
        <v>0.13667732704931829</v>
      </c>
    </row>
    <row r="216" spans="2:18" ht="15.75" customHeight="1" x14ac:dyDescent="0.25">
      <c r="B216" s="2" t="s">
        <v>381</v>
      </c>
      <c r="C216" s="2" t="s">
        <v>30</v>
      </c>
      <c r="D216" s="2" t="s">
        <v>382</v>
      </c>
      <c r="E216" s="2" t="str">
        <f>PROPER(TEXT(Table15[[#This Row],[Date]], "MMMM"))</f>
        <v>December</v>
      </c>
      <c r="F216" s="2" t="str">
        <f>PROPER(TEXT(Table15[[#This Row],[Date]], "YYYY"))</f>
        <v>2024</v>
      </c>
      <c r="G216" s="2" t="s">
        <v>21</v>
      </c>
      <c r="H216" s="2" t="s">
        <v>602</v>
      </c>
      <c r="I216" s="15">
        <v>1813</v>
      </c>
      <c r="J216" s="15">
        <v>623</v>
      </c>
      <c r="K216" s="15">
        <v>72</v>
      </c>
      <c r="L216" s="15">
        <v>19943</v>
      </c>
      <c r="M216" s="15">
        <v>18959</v>
      </c>
      <c r="N216" s="15">
        <v>85</v>
      </c>
      <c r="O216" s="2" t="s">
        <v>33</v>
      </c>
      <c r="P216" s="2" t="s">
        <v>28</v>
      </c>
      <c r="Q216" s="11">
        <f t="shared" si="3"/>
        <v>2508</v>
      </c>
      <c r="R216" s="14">
        <f>Table15[[#This Row],[Total_Engagement]]/Table15[[#This Row],[Impressions]]</f>
        <v>0.12575841147269717</v>
      </c>
    </row>
    <row r="217" spans="2:18" ht="15.75" customHeight="1" x14ac:dyDescent="0.25">
      <c r="B217" s="2" t="s">
        <v>383</v>
      </c>
      <c r="C217" s="2" t="s">
        <v>14</v>
      </c>
      <c r="D217" s="2" t="s">
        <v>317</v>
      </c>
      <c r="E217" s="2" t="str">
        <f>PROPER(TEXT(Table15[[#This Row],[Date]], "MMMM"))</f>
        <v>October</v>
      </c>
      <c r="F217" s="2" t="str">
        <f>PROPER(TEXT(Table15[[#This Row],[Date]], "YYYY"))</f>
        <v>2024</v>
      </c>
      <c r="G217" s="2" t="s">
        <v>16</v>
      </c>
      <c r="H217" s="2" t="s">
        <v>585</v>
      </c>
      <c r="I217" s="15">
        <v>4782</v>
      </c>
      <c r="J217" s="15">
        <v>721</v>
      </c>
      <c r="K217" s="15">
        <v>82</v>
      </c>
      <c r="L217" s="15">
        <v>86076</v>
      </c>
      <c r="M217" s="15">
        <v>85339</v>
      </c>
      <c r="N217" s="15">
        <v>19</v>
      </c>
      <c r="O217" s="2" t="s">
        <v>33</v>
      </c>
      <c r="P217" s="2" t="s">
        <v>18</v>
      </c>
      <c r="Q217" s="11">
        <f t="shared" si="3"/>
        <v>5585</v>
      </c>
      <c r="R217" s="14">
        <f>Table15[[#This Row],[Total_Engagement]]/Table15[[#This Row],[Impressions]]</f>
        <v>6.4884520656164318E-2</v>
      </c>
    </row>
    <row r="218" spans="2:18" ht="15.75" customHeight="1" x14ac:dyDescent="0.25">
      <c r="B218" s="2" t="s">
        <v>384</v>
      </c>
      <c r="C218" s="2" t="s">
        <v>14</v>
      </c>
      <c r="D218" s="2" t="s">
        <v>385</v>
      </c>
      <c r="E218" s="2" t="str">
        <f>PROPER(TEXT(Table15[[#This Row],[Date]], "MMMM"))</f>
        <v>September</v>
      </c>
      <c r="F218" s="2" t="str">
        <f>PROPER(TEXT(Table15[[#This Row],[Date]], "YYYY"))</f>
        <v>2024</v>
      </c>
      <c r="G218" s="2" t="s">
        <v>46</v>
      </c>
      <c r="H218" s="2" t="s">
        <v>603</v>
      </c>
      <c r="I218" s="15">
        <v>1048</v>
      </c>
      <c r="J218" s="15">
        <v>374</v>
      </c>
      <c r="K218" s="15">
        <v>450</v>
      </c>
      <c r="L218" s="15">
        <v>9432</v>
      </c>
      <c r="M218" s="15">
        <v>8882</v>
      </c>
      <c r="N218" s="15">
        <v>158</v>
      </c>
      <c r="O218" s="2" t="s">
        <v>27</v>
      </c>
      <c r="P218" s="2" t="s">
        <v>28</v>
      </c>
      <c r="Q218" s="11">
        <f t="shared" si="3"/>
        <v>1872</v>
      </c>
      <c r="R218" s="14">
        <f>Table15[[#This Row],[Total_Engagement]]/Table15[[#This Row],[Impressions]]</f>
        <v>0.19847328244274809</v>
      </c>
    </row>
    <row r="219" spans="2:18" ht="15.75" customHeight="1" x14ac:dyDescent="0.25">
      <c r="B219" s="2" t="s">
        <v>386</v>
      </c>
      <c r="C219" s="2" t="s">
        <v>25</v>
      </c>
      <c r="D219" s="2" t="s">
        <v>103</v>
      </c>
      <c r="E219" s="2" t="str">
        <f>PROPER(TEXT(Table15[[#This Row],[Date]], "MMMM"))</f>
        <v>November</v>
      </c>
      <c r="F219" s="2" t="str">
        <f>PROPER(TEXT(Table15[[#This Row],[Date]], "YYYY"))</f>
        <v>2024</v>
      </c>
      <c r="G219" s="2" t="s">
        <v>41</v>
      </c>
      <c r="H219" s="2" t="s">
        <v>595</v>
      </c>
      <c r="I219" s="15">
        <v>2509</v>
      </c>
      <c r="J219" s="15">
        <v>324</v>
      </c>
      <c r="K219" s="15">
        <v>171</v>
      </c>
      <c r="L219" s="15">
        <v>35126</v>
      </c>
      <c r="M219" s="15">
        <v>34685</v>
      </c>
      <c r="N219" s="15">
        <v>277</v>
      </c>
      <c r="O219" s="2" t="s">
        <v>27</v>
      </c>
      <c r="P219" s="2" t="s">
        <v>23</v>
      </c>
      <c r="Q219" s="11">
        <f t="shared" si="3"/>
        <v>3004</v>
      </c>
      <c r="R219" s="14">
        <f>Table15[[#This Row],[Total_Engagement]]/Table15[[#This Row],[Impressions]]</f>
        <v>8.5520696919660646E-2</v>
      </c>
    </row>
    <row r="220" spans="2:18" ht="15.75" customHeight="1" x14ac:dyDescent="0.25">
      <c r="B220" s="2" t="s">
        <v>387</v>
      </c>
      <c r="C220" s="2" t="s">
        <v>39</v>
      </c>
      <c r="D220" s="2" t="s">
        <v>388</v>
      </c>
      <c r="E220" s="2" t="str">
        <f>PROPER(TEXT(Table15[[#This Row],[Date]], "MMMM"))</f>
        <v>April</v>
      </c>
      <c r="F220" s="2" t="str">
        <f>PROPER(TEXT(Table15[[#This Row],[Date]], "YYYY"))</f>
        <v>2025</v>
      </c>
      <c r="G220" s="2" t="s">
        <v>16</v>
      </c>
      <c r="H220" s="2" t="s">
        <v>594</v>
      </c>
      <c r="I220" s="15">
        <v>3718</v>
      </c>
      <c r="J220" s="15">
        <v>385</v>
      </c>
      <c r="K220" s="15">
        <v>310</v>
      </c>
      <c r="L220" s="15">
        <v>70642</v>
      </c>
      <c r="M220" s="15">
        <v>69749</v>
      </c>
      <c r="N220" s="15">
        <v>233</v>
      </c>
      <c r="O220" s="2" t="s">
        <v>27</v>
      </c>
      <c r="P220" s="2" t="s">
        <v>23</v>
      </c>
      <c r="Q220" s="11">
        <f t="shared" si="3"/>
        <v>4413</v>
      </c>
      <c r="R220" s="14">
        <f>Table15[[#This Row],[Total_Engagement]]/Table15[[#This Row],[Impressions]]</f>
        <v>6.246991874522239E-2</v>
      </c>
    </row>
    <row r="221" spans="2:18" ht="15.75" customHeight="1" x14ac:dyDescent="0.25">
      <c r="B221" s="2" t="s">
        <v>389</v>
      </c>
      <c r="C221" s="2" t="s">
        <v>14</v>
      </c>
      <c r="D221" s="2" t="s">
        <v>390</v>
      </c>
      <c r="E221" s="2" t="str">
        <f>PROPER(TEXT(Table15[[#This Row],[Date]], "MMMM"))</f>
        <v>January</v>
      </c>
      <c r="F221" s="2" t="str">
        <f>PROPER(TEXT(Table15[[#This Row],[Date]], "YYYY"))</f>
        <v>2025</v>
      </c>
      <c r="G221" s="2" t="s">
        <v>16</v>
      </c>
      <c r="H221" s="2" t="s">
        <v>585</v>
      </c>
      <c r="I221" s="15">
        <v>802</v>
      </c>
      <c r="J221" s="15">
        <v>262</v>
      </c>
      <c r="K221" s="15">
        <v>244</v>
      </c>
      <c r="L221" s="15">
        <v>14436</v>
      </c>
      <c r="M221" s="15">
        <v>14280</v>
      </c>
      <c r="N221" s="15">
        <v>49</v>
      </c>
      <c r="O221" s="2" t="s">
        <v>33</v>
      </c>
      <c r="P221" s="2" t="s">
        <v>18</v>
      </c>
      <c r="Q221" s="11">
        <f t="shared" si="3"/>
        <v>1308</v>
      </c>
      <c r="R221" s="14">
        <f>Table15[[#This Row],[Total_Engagement]]/Table15[[#This Row],[Impressions]]</f>
        <v>9.0606816292601824E-2</v>
      </c>
    </row>
    <row r="222" spans="2:18" ht="15.75" customHeight="1" x14ac:dyDescent="0.25">
      <c r="B222" s="2" t="s">
        <v>391</v>
      </c>
      <c r="C222" s="2" t="s">
        <v>39</v>
      </c>
      <c r="D222" s="2" t="s">
        <v>392</v>
      </c>
      <c r="E222" s="2" t="str">
        <f>PROPER(TEXT(Table15[[#This Row],[Date]], "MMMM"))</f>
        <v>June</v>
      </c>
      <c r="F222" s="2" t="str">
        <f>PROPER(TEXT(Table15[[#This Row],[Date]], "YYYY"))</f>
        <v>2024</v>
      </c>
      <c r="G222" s="2" t="s">
        <v>46</v>
      </c>
      <c r="H222" s="2" t="s">
        <v>593</v>
      </c>
      <c r="I222" s="15">
        <v>1871</v>
      </c>
      <c r="J222" s="15">
        <v>252</v>
      </c>
      <c r="K222" s="15">
        <v>335</v>
      </c>
      <c r="L222" s="15">
        <v>29936</v>
      </c>
      <c r="M222" s="15">
        <v>29576</v>
      </c>
      <c r="N222" s="15">
        <v>288</v>
      </c>
      <c r="O222" s="2" t="s">
        <v>33</v>
      </c>
      <c r="P222" s="2" t="s">
        <v>28</v>
      </c>
      <c r="Q222" s="11">
        <f t="shared" si="3"/>
        <v>2458</v>
      </c>
      <c r="R222" s="14">
        <f>Table15[[#This Row],[Total_Engagement]]/Table15[[#This Row],[Impressions]]</f>
        <v>8.2108498129342594E-2</v>
      </c>
    </row>
    <row r="223" spans="2:18" ht="15.75" customHeight="1" x14ac:dyDescent="0.25">
      <c r="B223" s="2" t="s">
        <v>393</v>
      </c>
      <c r="C223" s="2" t="s">
        <v>30</v>
      </c>
      <c r="D223" s="2" t="s">
        <v>394</v>
      </c>
      <c r="E223" s="2" t="str">
        <f>PROPER(TEXT(Table15[[#This Row],[Date]], "MMMM"))</f>
        <v>November</v>
      </c>
      <c r="F223" s="2" t="str">
        <f>PROPER(TEXT(Table15[[#This Row],[Date]], "YYYY"))</f>
        <v>2024</v>
      </c>
      <c r="G223" s="2" t="s">
        <v>41</v>
      </c>
      <c r="H223" s="2" t="s">
        <v>600</v>
      </c>
      <c r="I223" s="15">
        <v>3773</v>
      </c>
      <c r="J223" s="15">
        <v>299</v>
      </c>
      <c r="K223" s="15">
        <v>38</v>
      </c>
      <c r="L223" s="15">
        <v>71687</v>
      </c>
      <c r="M223" s="15">
        <v>71447</v>
      </c>
      <c r="N223" s="15">
        <v>286</v>
      </c>
      <c r="O223" s="2" t="s">
        <v>53</v>
      </c>
      <c r="P223" s="2" t="s">
        <v>18</v>
      </c>
      <c r="Q223" s="11">
        <f t="shared" si="3"/>
        <v>4110</v>
      </c>
      <c r="R223" s="14">
        <f>Table15[[#This Row],[Total_Engagement]]/Table15[[#This Row],[Impressions]]</f>
        <v>5.7332570758993957E-2</v>
      </c>
    </row>
    <row r="224" spans="2:18" ht="15.75" customHeight="1" x14ac:dyDescent="0.25">
      <c r="B224" s="2" t="s">
        <v>395</v>
      </c>
      <c r="C224" s="2" t="s">
        <v>30</v>
      </c>
      <c r="D224" s="2" t="s">
        <v>312</v>
      </c>
      <c r="E224" s="2" t="str">
        <f>PROPER(TEXT(Table15[[#This Row],[Date]], "MMMM"))</f>
        <v>January</v>
      </c>
      <c r="F224" s="2" t="str">
        <f>PROPER(TEXT(Table15[[#This Row],[Date]], "YYYY"))</f>
        <v>2025</v>
      </c>
      <c r="G224" s="2" t="s">
        <v>41</v>
      </c>
      <c r="H224" s="2" t="s">
        <v>600</v>
      </c>
      <c r="I224" s="15">
        <v>2234</v>
      </c>
      <c r="J224" s="15">
        <v>653</v>
      </c>
      <c r="K224" s="15">
        <v>432</v>
      </c>
      <c r="L224" s="15">
        <v>11170</v>
      </c>
      <c r="M224" s="15">
        <v>10569</v>
      </c>
      <c r="N224" s="15">
        <v>198</v>
      </c>
      <c r="O224" s="2" t="s">
        <v>53</v>
      </c>
      <c r="P224" s="2" t="s">
        <v>28</v>
      </c>
      <c r="Q224" s="11">
        <f t="shared" si="3"/>
        <v>3319</v>
      </c>
      <c r="R224" s="14">
        <f>Table15[[#This Row],[Total_Engagement]]/Table15[[#This Row],[Impressions]]</f>
        <v>0.29713518352730528</v>
      </c>
    </row>
    <row r="225" spans="2:18" ht="15.75" customHeight="1" x14ac:dyDescent="0.25">
      <c r="B225" s="2" t="s">
        <v>396</v>
      </c>
      <c r="C225" s="2" t="s">
        <v>14</v>
      </c>
      <c r="D225" s="2" t="s">
        <v>281</v>
      </c>
      <c r="E225" s="2" t="str">
        <f>PROPER(TEXT(Table15[[#This Row],[Date]], "MMMM"))</f>
        <v>April</v>
      </c>
      <c r="F225" s="2" t="str">
        <f>PROPER(TEXT(Table15[[#This Row],[Date]], "YYYY"))</f>
        <v>2025</v>
      </c>
      <c r="G225" s="2" t="s">
        <v>62</v>
      </c>
      <c r="H225" s="2" t="s">
        <v>604</v>
      </c>
      <c r="I225" s="15">
        <v>3820</v>
      </c>
      <c r="J225" s="15">
        <v>697</v>
      </c>
      <c r="K225" s="15">
        <v>268</v>
      </c>
      <c r="L225" s="15">
        <v>45840</v>
      </c>
      <c r="M225" s="15">
        <v>45631</v>
      </c>
      <c r="N225" s="15">
        <v>171</v>
      </c>
      <c r="O225" s="2" t="s">
        <v>27</v>
      </c>
      <c r="P225" s="2" t="s">
        <v>34</v>
      </c>
      <c r="Q225" s="11">
        <f t="shared" si="3"/>
        <v>4785</v>
      </c>
      <c r="R225" s="14">
        <f>Table15[[#This Row],[Total_Engagement]]/Table15[[#This Row],[Impressions]]</f>
        <v>0.1043848167539267</v>
      </c>
    </row>
    <row r="226" spans="2:18" ht="15.75" customHeight="1" x14ac:dyDescent="0.25">
      <c r="B226" s="2" t="s">
        <v>396</v>
      </c>
      <c r="C226" s="2" t="s">
        <v>14</v>
      </c>
      <c r="D226" s="2" t="s">
        <v>281</v>
      </c>
      <c r="E226" s="2" t="str">
        <f>PROPER(TEXT(Table15[[#This Row],[Date]], "MMMM"))</f>
        <v>April</v>
      </c>
      <c r="F226" s="2" t="str">
        <f>PROPER(TEXT(Table15[[#This Row],[Date]], "YYYY"))</f>
        <v>2025</v>
      </c>
      <c r="G226" s="2" t="s">
        <v>62</v>
      </c>
      <c r="H226" s="2" t="s">
        <v>604</v>
      </c>
      <c r="I226" s="15">
        <v>3820</v>
      </c>
      <c r="J226" s="15">
        <v>697</v>
      </c>
      <c r="K226" s="15">
        <v>268</v>
      </c>
      <c r="L226" s="15">
        <v>45840</v>
      </c>
      <c r="M226" s="15">
        <v>45631</v>
      </c>
      <c r="N226" s="15">
        <v>171</v>
      </c>
      <c r="O226" s="1" t="s">
        <v>579</v>
      </c>
      <c r="P226" s="2" t="s">
        <v>34</v>
      </c>
      <c r="Q226" s="11">
        <f t="shared" si="3"/>
        <v>4785</v>
      </c>
      <c r="R226" s="14">
        <f>Table15[[#This Row],[Total_Engagement]]/Table15[[#This Row],[Impressions]]</f>
        <v>0.1043848167539267</v>
      </c>
    </row>
    <row r="227" spans="2:18" ht="15.75" customHeight="1" x14ac:dyDescent="0.25">
      <c r="B227" s="2" t="s">
        <v>398</v>
      </c>
      <c r="C227" s="2" t="s">
        <v>14</v>
      </c>
      <c r="D227" s="2" t="s">
        <v>43</v>
      </c>
      <c r="E227" s="2" t="str">
        <f>PROPER(TEXT(Table15[[#This Row],[Date]], "MMMM"))</f>
        <v>June</v>
      </c>
      <c r="F227" s="2" t="str">
        <f>PROPER(TEXT(Table15[[#This Row],[Date]], "YYYY"))</f>
        <v>2024</v>
      </c>
      <c r="G227" s="2" t="s">
        <v>21</v>
      </c>
      <c r="H227" s="2" t="s">
        <v>586</v>
      </c>
      <c r="I227" s="15">
        <v>941</v>
      </c>
      <c r="J227" s="15">
        <v>121</v>
      </c>
      <c r="K227" s="15">
        <v>458</v>
      </c>
      <c r="L227" s="15">
        <v>14115</v>
      </c>
      <c r="M227" s="15">
        <v>13838</v>
      </c>
      <c r="N227" s="15">
        <v>87</v>
      </c>
      <c r="O227" s="2" t="s">
        <v>33</v>
      </c>
      <c r="P227" s="2" t="s">
        <v>18</v>
      </c>
      <c r="Q227" s="11">
        <f t="shared" si="3"/>
        <v>1520</v>
      </c>
      <c r="R227" s="14">
        <f>Table15[[#This Row],[Total_Engagement]]/Table15[[#This Row],[Impressions]]</f>
        <v>0.10768685795253277</v>
      </c>
    </row>
    <row r="228" spans="2:18" ht="15.75" customHeight="1" x14ac:dyDescent="0.25">
      <c r="B228" s="2" t="s">
        <v>399</v>
      </c>
      <c r="C228" s="2" t="s">
        <v>14</v>
      </c>
      <c r="D228" s="2" t="s">
        <v>400</v>
      </c>
      <c r="E228" s="2" t="str">
        <f>PROPER(TEXT(Table15[[#This Row],[Date]], "MMMM"))</f>
        <v>December</v>
      </c>
      <c r="F228" s="2" t="str">
        <f>PROPER(TEXT(Table15[[#This Row],[Date]], "YYYY"))</f>
        <v>2024</v>
      </c>
      <c r="G228" s="2" t="s">
        <v>41</v>
      </c>
      <c r="H228" s="2" t="s">
        <v>590</v>
      </c>
      <c r="I228" s="15">
        <v>4274</v>
      </c>
      <c r="J228" s="15">
        <v>340</v>
      </c>
      <c r="K228" s="15">
        <v>281</v>
      </c>
      <c r="L228" s="15">
        <v>34192</v>
      </c>
      <c r="M228" s="15">
        <v>33446</v>
      </c>
      <c r="N228" s="15">
        <v>129</v>
      </c>
      <c r="O228" s="2" t="s">
        <v>27</v>
      </c>
      <c r="P228" s="2" t="s">
        <v>28</v>
      </c>
      <c r="Q228" s="11">
        <f t="shared" si="3"/>
        <v>4895</v>
      </c>
      <c r="R228" s="14">
        <f>Table15[[#This Row],[Total_Engagement]]/Table15[[#This Row],[Impressions]]</f>
        <v>0.14316214319138981</v>
      </c>
    </row>
    <row r="229" spans="2:18" ht="15.75" customHeight="1" x14ac:dyDescent="0.25">
      <c r="B229" s="2" t="s">
        <v>399</v>
      </c>
      <c r="C229" s="2" t="s">
        <v>14</v>
      </c>
      <c r="D229" s="2" t="s">
        <v>400</v>
      </c>
      <c r="E229" s="2" t="str">
        <f>PROPER(TEXT(Table15[[#This Row],[Date]], "MMMM"))</f>
        <v>December</v>
      </c>
      <c r="F229" s="2" t="str">
        <f>PROPER(TEXT(Table15[[#This Row],[Date]], "YYYY"))</f>
        <v>2024</v>
      </c>
      <c r="G229" s="2" t="s">
        <v>41</v>
      </c>
      <c r="H229" s="2" t="s">
        <v>590</v>
      </c>
      <c r="I229" s="15">
        <v>4274</v>
      </c>
      <c r="J229" s="15">
        <v>340</v>
      </c>
      <c r="K229" s="15">
        <v>281</v>
      </c>
      <c r="L229" s="15">
        <v>34192</v>
      </c>
      <c r="M229" s="15">
        <v>33446</v>
      </c>
      <c r="N229" s="15">
        <v>129</v>
      </c>
      <c r="O229" s="1" t="s">
        <v>579</v>
      </c>
      <c r="P229" s="2" t="s">
        <v>28</v>
      </c>
      <c r="Q229" s="11">
        <f t="shared" si="3"/>
        <v>4895</v>
      </c>
      <c r="R229" s="14">
        <f>Table15[[#This Row],[Total_Engagement]]/Table15[[#This Row],[Impressions]]</f>
        <v>0.14316214319138981</v>
      </c>
    </row>
    <row r="230" spans="2:18" ht="15.75" customHeight="1" x14ac:dyDescent="0.25">
      <c r="B230" s="2" t="s">
        <v>401</v>
      </c>
      <c r="C230" s="2" t="s">
        <v>25</v>
      </c>
      <c r="D230" s="2" t="s">
        <v>43</v>
      </c>
      <c r="E230" s="2" t="str">
        <f>PROPER(TEXT(Table15[[#This Row],[Date]], "MMMM"))</f>
        <v>June</v>
      </c>
      <c r="F230" s="2" t="str">
        <f>PROPER(TEXT(Table15[[#This Row],[Date]], "YYYY"))</f>
        <v>2024</v>
      </c>
      <c r="G230" s="2" t="s">
        <v>62</v>
      </c>
      <c r="H230" s="2" t="s">
        <v>608</v>
      </c>
      <c r="I230" s="15">
        <v>2949</v>
      </c>
      <c r="J230" s="15">
        <v>476</v>
      </c>
      <c r="K230" s="15">
        <v>403</v>
      </c>
      <c r="L230" s="15">
        <v>44235</v>
      </c>
      <c r="M230" s="15">
        <v>43705</v>
      </c>
      <c r="N230" s="15">
        <v>135</v>
      </c>
      <c r="O230" s="2" t="s">
        <v>27</v>
      </c>
      <c r="P230" s="2" t="s">
        <v>23</v>
      </c>
      <c r="Q230" s="11">
        <f t="shared" si="3"/>
        <v>3828</v>
      </c>
      <c r="R230" s="14">
        <f>Table15[[#This Row],[Total_Engagement]]/Table15[[#This Row],[Impressions]]</f>
        <v>8.6537809426924378E-2</v>
      </c>
    </row>
    <row r="231" spans="2:18" ht="15.75" customHeight="1" x14ac:dyDescent="0.25">
      <c r="B231" s="2" t="s">
        <v>402</v>
      </c>
      <c r="C231" s="2" t="s">
        <v>14</v>
      </c>
      <c r="D231" s="2" t="s">
        <v>403</v>
      </c>
      <c r="E231" s="2" t="str">
        <f>PROPER(TEXT(Table15[[#This Row],[Date]], "MMMM"))</f>
        <v>March</v>
      </c>
      <c r="F231" s="2" t="str">
        <f>PROPER(TEXT(Table15[[#This Row],[Date]], "YYYY"))</f>
        <v>2025</v>
      </c>
      <c r="G231" s="2" t="s">
        <v>62</v>
      </c>
      <c r="H231" s="2" t="s">
        <v>604</v>
      </c>
      <c r="I231" s="15">
        <v>3160</v>
      </c>
      <c r="J231" s="15">
        <v>204</v>
      </c>
      <c r="K231" s="15">
        <v>297</v>
      </c>
      <c r="L231" s="15">
        <v>44240</v>
      </c>
      <c r="M231" s="15">
        <v>43666</v>
      </c>
      <c r="N231" s="15">
        <v>49</v>
      </c>
      <c r="O231" s="2" t="s">
        <v>53</v>
      </c>
      <c r="P231" s="2" t="s">
        <v>34</v>
      </c>
      <c r="Q231" s="11">
        <f t="shared" si="3"/>
        <v>3661</v>
      </c>
      <c r="R231" s="14">
        <f>Table15[[#This Row],[Total_Engagement]]/Table15[[#This Row],[Impressions]]</f>
        <v>8.2753164556962022E-2</v>
      </c>
    </row>
    <row r="232" spans="2:18" ht="15.75" customHeight="1" x14ac:dyDescent="0.25">
      <c r="B232" s="2" t="s">
        <v>402</v>
      </c>
      <c r="C232" s="2" t="s">
        <v>14</v>
      </c>
      <c r="D232" s="2" t="s">
        <v>403</v>
      </c>
      <c r="E232" s="2" t="str">
        <f>PROPER(TEXT(Table15[[#This Row],[Date]], "MMMM"))</f>
        <v>March</v>
      </c>
      <c r="F232" s="2" t="str">
        <f>PROPER(TEXT(Table15[[#This Row],[Date]], "YYYY"))</f>
        <v>2025</v>
      </c>
      <c r="G232" s="2" t="s">
        <v>62</v>
      </c>
      <c r="H232" s="2" t="s">
        <v>604</v>
      </c>
      <c r="I232" s="15">
        <v>3160</v>
      </c>
      <c r="J232" s="15">
        <v>204</v>
      </c>
      <c r="K232" s="15">
        <v>297</v>
      </c>
      <c r="L232" s="15">
        <v>44240</v>
      </c>
      <c r="M232" s="15">
        <v>43666</v>
      </c>
      <c r="N232" s="15">
        <v>49</v>
      </c>
      <c r="O232" s="1" t="s">
        <v>582</v>
      </c>
      <c r="P232" s="2" t="s">
        <v>34</v>
      </c>
      <c r="Q232" s="11">
        <f t="shared" si="3"/>
        <v>3661</v>
      </c>
      <c r="R232" s="14">
        <f>Table15[[#This Row],[Total_Engagement]]/Table15[[#This Row],[Impressions]]</f>
        <v>8.2753164556962022E-2</v>
      </c>
    </row>
    <row r="233" spans="2:18" ht="15.75" customHeight="1" x14ac:dyDescent="0.25">
      <c r="B233" s="2" t="s">
        <v>404</v>
      </c>
      <c r="C233" s="2" t="s">
        <v>25</v>
      </c>
      <c r="D233" s="2" t="s">
        <v>326</v>
      </c>
      <c r="E233" s="2" t="str">
        <f>PROPER(TEXT(Table15[[#This Row],[Date]], "MMMM"))</f>
        <v>February</v>
      </c>
      <c r="F233" s="2" t="str">
        <f>PROPER(TEXT(Table15[[#This Row],[Date]], "YYYY"))</f>
        <v>2025</v>
      </c>
      <c r="G233" s="2" t="s">
        <v>46</v>
      </c>
      <c r="H233" s="2" t="s">
        <v>591</v>
      </c>
      <c r="I233" s="15">
        <v>257</v>
      </c>
      <c r="J233" s="15">
        <v>966</v>
      </c>
      <c r="K233" s="15">
        <v>398</v>
      </c>
      <c r="L233" s="15">
        <v>3341</v>
      </c>
      <c r="M233" s="15">
        <v>2753</v>
      </c>
      <c r="N233" s="15">
        <v>287</v>
      </c>
      <c r="O233" s="2" t="s">
        <v>53</v>
      </c>
      <c r="P233" s="2" t="s">
        <v>18</v>
      </c>
      <c r="Q233" s="11">
        <f t="shared" si="3"/>
        <v>1621</v>
      </c>
      <c r="R233" s="14">
        <f>Table15[[#This Row],[Total_Engagement]]/Table15[[#This Row],[Impressions]]</f>
        <v>0.48518407662376534</v>
      </c>
    </row>
    <row r="234" spans="2:18" ht="15.75" customHeight="1" x14ac:dyDescent="0.25">
      <c r="B234" s="2" t="s">
        <v>405</v>
      </c>
      <c r="C234" s="2" t="s">
        <v>14</v>
      </c>
      <c r="D234" s="2" t="s">
        <v>406</v>
      </c>
      <c r="E234" s="2" t="str">
        <f>PROPER(TEXT(Table15[[#This Row],[Date]], "MMMM"))</f>
        <v>July</v>
      </c>
      <c r="F234" s="2" t="str">
        <f>PROPER(TEXT(Table15[[#This Row],[Date]], "YYYY"))</f>
        <v>2024</v>
      </c>
      <c r="G234" s="2" t="s">
        <v>41</v>
      </c>
      <c r="H234" s="2" t="s">
        <v>590</v>
      </c>
      <c r="I234" s="15">
        <v>2120</v>
      </c>
      <c r="J234" s="15">
        <v>38</v>
      </c>
      <c r="K234" s="15">
        <v>212</v>
      </c>
      <c r="L234" s="15">
        <v>12720</v>
      </c>
      <c r="M234" s="15">
        <v>12564</v>
      </c>
      <c r="N234" s="15">
        <v>21</v>
      </c>
      <c r="O234" s="2" t="s">
        <v>53</v>
      </c>
      <c r="P234" s="2" t="s">
        <v>34</v>
      </c>
      <c r="Q234" s="11">
        <f t="shared" si="3"/>
        <v>2370</v>
      </c>
      <c r="R234" s="14">
        <f>Table15[[#This Row],[Total_Engagement]]/Table15[[#This Row],[Impressions]]</f>
        <v>0.18632075471698112</v>
      </c>
    </row>
    <row r="235" spans="2:18" ht="15.75" customHeight="1" x14ac:dyDescent="0.25">
      <c r="B235" s="2" t="s">
        <v>407</v>
      </c>
      <c r="C235" s="2" t="s">
        <v>25</v>
      </c>
      <c r="D235" s="2" t="s">
        <v>175</v>
      </c>
      <c r="E235" s="2" t="str">
        <f>PROPER(TEXT(Table15[[#This Row],[Date]], "MMMM"))</f>
        <v>March</v>
      </c>
      <c r="F235" s="2" t="str">
        <f>PROPER(TEXT(Table15[[#This Row],[Date]], "YYYY"))</f>
        <v>2025</v>
      </c>
      <c r="G235" s="2" t="s">
        <v>62</v>
      </c>
      <c r="H235" s="2" t="s">
        <v>608</v>
      </c>
      <c r="I235" s="15">
        <v>3874</v>
      </c>
      <c r="J235" s="15">
        <v>884</v>
      </c>
      <c r="K235" s="15">
        <v>19</v>
      </c>
      <c r="L235" s="15">
        <v>38740</v>
      </c>
      <c r="M235" s="15">
        <v>38552</v>
      </c>
      <c r="N235" s="15">
        <v>219</v>
      </c>
      <c r="O235" s="2" t="s">
        <v>27</v>
      </c>
      <c r="P235" s="2" t="s">
        <v>23</v>
      </c>
      <c r="Q235" s="11">
        <f t="shared" si="3"/>
        <v>4777</v>
      </c>
      <c r="R235" s="14">
        <f>Table15[[#This Row],[Total_Engagement]]/Table15[[#This Row],[Impressions]]</f>
        <v>0.123309241094476</v>
      </c>
    </row>
    <row r="236" spans="2:18" ht="15.75" customHeight="1" x14ac:dyDescent="0.25">
      <c r="B236" s="2" t="s">
        <v>408</v>
      </c>
      <c r="C236" s="2" t="s">
        <v>39</v>
      </c>
      <c r="D236" s="2" t="s">
        <v>409</v>
      </c>
      <c r="E236" s="2" t="str">
        <f>PROPER(TEXT(Table15[[#This Row],[Date]], "MMMM"))</f>
        <v>May</v>
      </c>
      <c r="F236" s="2" t="str">
        <f>PROPER(TEXT(Table15[[#This Row],[Date]], "YYYY"))</f>
        <v>2025</v>
      </c>
      <c r="G236" s="2" t="s">
        <v>41</v>
      </c>
      <c r="H236" s="2" t="s">
        <v>589</v>
      </c>
      <c r="I236" s="15">
        <v>2696</v>
      </c>
      <c r="J236" s="15">
        <v>628</v>
      </c>
      <c r="K236" s="15">
        <v>443</v>
      </c>
      <c r="L236" s="15">
        <v>45832</v>
      </c>
      <c r="M236" s="15">
        <v>45632</v>
      </c>
      <c r="N236" s="15">
        <v>248</v>
      </c>
      <c r="O236" s="2" t="s">
        <v>33</v>
      </c>
      <c r="P236" s="2" t="s">
        <v>34</v>
      </c>
      <c r="Q236" s="11">
        <f t="shared" si="3"/>
        <v>3767</v>
      </c>
      <c r="R236" s="14">
        <f>Table15[[#This Row],[Total_Engagement]]/Table15[[#This Row],[Impressions]]</f>
        <v>8.21914819340199E-2</v>
      </c>
    </row>
    <row r="237" spans="2:18" ht="15.75" customHeight="1" x14ac:dyDescent="0.25">
      <c r="B237" s="2" t="s">
        <v>410</v>
      </c>
      <c r="C237" s="2" t="s">
        <v>30</v>
      </c>
      <c r="D237" s="2" t="s">
        <v>15</v>
      </c>
      <c r="E237" s="2" t="str">
        <f>PROPER(TEXT(Table15[[#This Row],[Date]], "MMMM"))</f>
        <v>December</v>
      </c>
      <c r="F237" s="2" t="str">
        <f>PROPER(TEXT(Table15[[#This Row],[Date]], "YYYY"))</f>
        <v>2024</v>
      </c>
      <c r="G237" s="2" t="s">
        <v>46</v>
      </c>
      <c r="H237" s="2" t="s">
        <v>607</v>
      </c>
      <c r="I237" s="15">
        <v>521</v>
      </c>
      <c r="J237" s="15">
        <v>746</v>
      </c>
      <c r="K237" s="15">
        <v>315</v>
      </c>
      <c r="L237" s="15">
        <v>4168</v>
      </c>
      <c r="M237" s="15">
        <v>3399</v>
      </c>
      <c r="N237" s="15">
        <v>282</v>
      </c>
      <c r="O237" s="2" t="s">
        <v>53</v>
      </c>
      <c r="P237" s="2" t="s">
        <v>23</v>
      </c>
      <c r="Q237" s="11">
        <f t="shared" si="3"/>
        <v>1582</v>
      </c>
      <c r="R237" s="14">
        <f>Table15[[#This Row],[Total_Engagement]]/Table15[[#This Row],[Impressions]]</f>
        <v>0.37955854126679461</v>
      </c>
    </row>
    <row r="238" spans="2:18" ht="15.75" customHeight="1" x14ac:dyDescent="0.25">
      <c r="B238" s="2" t="s">
        <v>411</v>
      </c>
      <c r="C238" s="2" t="s">
        <v>39</v>
      </c>
      <c r="D238" s="2" t="s">
        <v>412</v>
      </c>
      <c r="E238" s="2" t="str">
        <f>PROPER(TEXT(Table15[[#This Row],[Date]], "MMMM"))</f>
        <v>May</v>
      </c>
      <c r="F238" s="2" t="str">
        <f>PROPER(TEXT(Table15[[#This Row],[Date]], "YYYY"))</f>
        <v>2025</v>
      </c>
      <c r="G238" s="2" t="s">
        <v>46</v>
      </c>
      <c r="H238" s="2" t="s">
        <v>593</v>
      </c>
      <c r="I238" s="15">
        <v>4872</v>
      </c>
      <c r="J238" s="15">
        <v>925</v>
      </c>
      <c r="K238" s="15">
        <v>176</v>
      </c>
      <c r="L238" s="15">
        <v>82824</v>
      </c>
      <c r="M238" s="15">
        <v>82543</v>
      </c>
      <c r="N238" s="15">
        <v>89</v>
      </c>
      <c r="O238" s="2" t="s">
        <v>33</v>
      </c>
      <c r="P238" s="2" t="s">
        <v>23</v>
      </c>
      <c r="Q238" s="11">
        <f t="shared" si="3"/>
        <v>5973</v>
      </c>
      <c r="R238" s="14">
        <f>Table15[[#This Row],[Total_Engagement]]/Table15[[#This Row],[Impressions]]</f>
        <v>7.2116777745580993E-2</v>
      </c>
    </row>
    <row r="239" spans="2:18" ht="15.75" customHeight="1" x14ac:dyDescent="0.25">
      <c r="B239" s="2" t="s">
        <v>413</v>
      </c>
      <c r="C239" s="2" t="s">
        <v>25</v>
      </c>
      <c r="D239" s="2" t="s">
        <v>244</v>
      </c>
      <c r="E239" s="2" t="str">
        <f>PROPER(TEXT(Table15[[#This Row],[Date]], "MMMM"))</f>
        <v>July</v>
      </c>
      <c r="F239" s="2" t="str">
        <f>PROPER(TEXT(Table15[[#This Row],[Date]], "YYYY"))</f>
        <v>2024</v>
      </c>
      <c r="G239" s="2" t="s">
        <v>32</v>
      </c>
      <c r="H239" s="2" t="s">
        <v>606</v>
      </c>
      <c r="I239" s="15">
        <v>1509</v>
      </c>
      <c r="J239" s="15">
        <v>88</v>
      </c>
      <c r="K239" s="15">
        <v>163</v>
      </c>
      <c r="L239" s="15">
        <v>30180</v>
      </c>
      <c r="M239" s="15">
        <v>29689</v>
      </c>
      <c r="N239" s="15">
        <v>119</v>
      </c>
      <c r="O239" s="2" t="s">
        <v>33</v>
      </c>
      <c r="P239" s="2" t="s">
        <v>23</v>
      </c>
      <c r="Q239" s="11">
        <f t="shared" si="3"/>
        <v>1760</v>
      </c>
      <c r="R239" s="14">
        <f>Table15[[#This Row],[Total_Engagement]]/Table15[[#This Row],[Impressions]]</f>
        <v>5.8316766070245198E-2</v>
      </c>
    </row>
    <row r="240" spans="2:18" ht="15.75" customHeight="1" x14ac:dyDescent="0.25">
      <c r="B240" s="2" t="s">
        <v>414</v>
      </c>
      <c r="C240" s="2" t="s">
        <v>39</v>
      </c>
      <c r="D240" s="2" t="s">
        <v>338</v>
      </c>
      <c r="E240" s="2" t="str">
        <f>PROPER(TEXT(Table15[[#This Row],[Date]], "MMMM"))</f>
        <v>December</v>
      </c>
      <c r="F240" s="2" t="str">
        <f>PROPER(TEXT(Table15[[#This Row],[Date]], "YYYY"))</f>
        <v>2024</v>
      </c>
      <c r="G240" s="2" t="s">
        <v>46</v>
      </c>
      <c r="H240" s="2" t="s">
        <v>593</v>
      </c>
      <c r="I240" s="15">
        <v>4606</v>
      </c>
      <c r="J240" s="15">
        <v>931</v>
      </c>
      <c r="K240" s="15">
        <v>230</v>
      </c>
      <c r="L240" s="15">
        <v>92120</v>
      </c>
      <c r="M240" s="15">
        <v>91440</v>
      </c>
      <c r="N240" s="15">
        <v>56</v>
      </c>
      <c r="O240" s="2" t="s">
        <v>27</v>
      </c>
      <c r="P240" s="1" t="s">
        <v>584</v>
      </c>
      <c r="Q240" s="11">
        <f t="shared" si="3"/>
        <v>5767</v>
      </c>
      <c r="R240" s="14">
        <f>Table15[[#This Row],[Total_Engagement]]/Table15[[#This Row],[Impressions]]</f>
        <v>6.2603126356925748E-2</v>
      </c>
    </row>
    <row r="241" spans="2:18" ht="15.75" customHeight="1" x14ac:dyDescent="0.25">
      <c r="B241" s="2" t="s">
        <v>415</v>
      </c>
      <c r="C241" s="2" t="s">
        <v>39</v>
      </c>
      <c r="D241" s="2" t="s">
        <v>230</v>
      </c>
      <c r="E241" s="2" t="str">
        <f>PROPER(TEXT(Table15[[#This Row],[Date]], "MMMM"))</f>
        <v>June</v>
      </c>
      <c r="F241" s="2" t="str">
        <f>PROPER(TEXT(Table15[[#This Row],[Date]], "YYYY"))</f>
        <v>2024</v>
      </c>
      <c r="G241" s="2" t="s">
        <v>41</v>
      </c>
      <c r="H241" s="2" t="s">
        <v>589</v>
      </c>
      <c r="I241" s="15">
        <v>1869</v>
      </c>
      <c r="J241" s="15">
        <v>453</v>
      </c>
      <c r="K241" s="15">
        <v>490</v>
      </c>
      <c r="L241" s="15">
        <v>14952</v>
      </c>
      <c r="M241" s="15">
        <v>14309</v>
      </c>
      <c r="N241" s="15">
        <v>275</v>
      </c>
      <c r="O241" s="2" t="s">
        <v>27</v>
      </c>
      <c r="P241" s="2" t="s">
        <v>34</v>
      </c>
      <c r="Q241" s="11">
        <f t="shared" si="3"/>
        <v>2812</v>
      </c>
      <c r="R241" s="14">
        <f>Table15[[#This Row],[Total_Engagement]]/Table15[[#This Row],[Impressions]]</f>
        <v>0.18806848582129482</v>
      </c>
    </row>
    <row r="242" spans="2:18" ht="15.75" customHeight="1" x14ac:dyDescent="0.25">
      <c r="B242" s="2" t="s">
        <v>416</v>
      </c>
      <c r="C242" s="2" t="s">
        <v>14</v>
      </c>
      <c r="D242" s="2" t="s">
        <v>152</v>
      </c>
      <c r="E242" s="2" t="str">
        <f>PROPER(TEXT(Table15[[#This Row],[Date]], "MMMM"))</f>
        <v>January</v>
      </c>
      <c r="F242" s="2" t="str">
        <f>PROPER(TEXT(Table15[[#This Row],[Date]], "YYYY"))</f>
        <v>2025</v>
      </c>
      <c r="G242" s="2" t="s">
        <v>16</v>
      </c>
      <c r="H242" s="2" t="s">
        <v>585</v>
      </c>
      <c r="I242" s="15">
        <v>1188</v>
      </c>
      <c r="J242" s="15">
        <v>470</v>
      </c>
      <c r="K242" s="15">
        <v>174</v>
      </c>
      <c r="L242" s="15">
        <v>7128</v>
      </c>
      <c r="M242" s="15">
        <v>6145</v>
      </c>
      <c r="N242" s="15">
        <v>270</v>
      </c>
      <c r="O242" s="2" t="s">
        <v>27</v>
      </c>
      <c r="P242" s="2" t="s">
        <v>34</v>
      </c>
      <c r="Q242" s="11">
        <f t="shared" si="3"/>
        <v>1832</v>
      </c>
      <c r="R242" s="14">
        <f>Table15[[#This Row],[Total_Engagement]]/Table15[[#This Row],[Impressions]]</f>
        <v>0.25701459034792368</v>
      </c>
    </row>
    <row r="243" spans="2:18" ht="15.75" customHeight="1" x14ac:dyDescent="0.25">
      <c r="B243" s="2" t="s">
        <v>417</v>
      </c>
      <c r="C243" s="2" t="s">
        <v>30</v>
      </c>
      <c r="D243" s="2" t="s">
        <v>392</v>
      </c>
      <c r="E243" s="2" t="str">
        <f>PROPER(TEXT(Table15[[#This Row],[Date]], "MMMM"))</f>
        <v>June</v>
      </c>
      <c r="F243" s="2" t="str">
        <f>PROPER(TEXT(Table15[[#This Row],[Date]], "YYYY"))</f>
        <v>2024</v>
      </c>
      <c r="G243" s="2" t="s">
        <v>32</v>
      </c>
      <c r="H243" s="2" t="s">
        <v>588</v>
      </c>
      <c r="I243" s="15">
        <v>84</v>
      </c>
      <c r="J243" s="15">
        <v>897</v>
      </c>
      <c r="K243" s="15">
        <v>85</v>
      </c>
      <c r="L243" s="15">
        <v>588</v>
      </c>
      <c r="M243" s="15">
        <v>8</v>
      </c>
      <c r="N243" s="15">
        <v>12</v>
      </c>
      <c r="O243" s="2" t="s">
        <v>33</v>
      </c>
      <c r="P243" s="1" t="s">
        <v>584</v>
      </c>
      <c r="Q243" s="11">
        <f t="shared" si="3"/>
        <v>1066</v>
      </c>
      <c r="R243" s="14">
        <f>Table15[[#This Row],[Total_Engagement]]/Table15[[#This Row],[Impressions]]</f>
        <v>1.8129251700680271</v>
      </c>
    </row>
    <row r="244" spans="2:18" ht="15.75" customHeight="1" x14ac:dyDescent="0.25">
      <c r="B244" s="2" t="s">
        <v>418</v>
      </c>
      <c r="C244" s="2" t="s">
        <v>39</v>
      </c>
      <c r="D244" s="2" t="s">
        <v>232</v>
      </c>
      <c r="E244" s="2" t="str">
        <f>PROPER(TEXT(Table15[[#This Row],[Date]], "MMMM"))</f>
        <v>March</v>
      </c>
      <c r="F244" s="2" t="str">
        <f>PROPER(TEXT(Table15[[#This Row],[Date]], "YYYY"))</f>
        <v>2025</v>
      </c>
      <c r="G244" s="2" t="s">
        <v>62</v>
      </c>
      <c r="H244" s="2" t="s">
        <v>597</v>
      </c>
      <c r="I244" s="15">
        <v>4453</v>
      </c>
      <c r="J244" s="15">
        <v>111</v>
      </c>
      <c r="K244" s="15">
        <v>420</v>
      </c>
      <c r="L244" s="15">
        <v>31171</v>
      </c>
      <c r="M244" s="15">
        <v>30565</v>
      </c>
      <c r="N244" s="15">
        <v>23</v>
      </c>
      <c r="O244" s="2" t="s">
        <v>27</v>
      </c>
      <c r="P244" s="1" t="s">
        <v>584</v>
      </c>
      <c r="Q244" s="11">
        <f t="shared" si="3"/>
        <v>4984</v>
      </c>
      <c r="R244" s="14">
        <f>Table15[[#This Row],[Total_Engagement]]/Table15[[#This Row],[Impressions]]</f>
        <v>0.15989220750056141</v>
      </c>
    </row>
    <row r="245" spans="2:18" ht="15.75" customHeight="1" x14ac:dyDescent="0.25">
      <c r="B245" s="2" t="s">
        <v>419</v>
      </c>
      <c r="C245" s="2" t="s">
        <v>39</v>
      </c>
      <c r="D245" s="2" t="s">
        <v>420</v>
      </c>
      <c r="E245" s="2" t="str">
        <f>PROPER(TEXT(Table15[[#This Row],[Date]], "MMMM"))</f>
        <v>October</v>
      </c>
      <c r="F245" s="2" t="str">
        <f>PROPER(TEXT(Table15[[#This Row],[Date]], "YYYY"))</f>
        <v>2024</v>
      </c>
      <c r="G245" s="2" t="s">
        <v>16</v>
      </c>
      <c r="H245" s="2" t="s">
        <v>594</v>
      </c>
      <c r="I245" s="15">
        <v>1814</v>
      </c>
      <c r="J245" s="15">
        <v>653</v>
      </c>
      <c r="K245" s="15">
        <v>363</v>
      </c>
      <c r="L245" s="15">
        <v>25396</v>
      </c>
      <c r="M245" s="15">
        <v>25286</v>
      </c>
      <c r="N245" s="15">
        <v>39</v>
      </c>
      <c r="O245" s="2" t="s">
        <v>53</v>
      </c>
      <c r="P245" s="2" t="s">
        <v>18</v>
      </c>
      <c r="Q245" s="11">
        <f t="shared" si="3"/>
        <v>2830</v>
      </c>
      <c r="R245" s="14">
        <f>Table15[[#This Row],[Total_Engagement]]/Table15[[#This Row],[Impressions]]</f>
        <v>0.11143487163332809</v>
      </c>
    </row>
    <row r="246" spans="2:18" ht="15.75" customHeight="1" x14ac:dyDescent="0.25">
      <c r="B246" s="2" t="s">
        <v>419</v>
      </c>
      <c r="C246" s="2" t="s">
        <v>39</v>
      </c>
      <c r="D246" s="2" t="s">
        <v>420</v>
      </c>
      <c r="E246" s="2" t="str">
        <f>PROPER(TEXT(Table15[[#This Row],[Date]], "MMMM"))</f>
        <v>October</v>
      </c>
      <c r="F246" s="2" t="str">
        <f>PROPER(TEXT(Table15[[#This Row],[Date]], "YYYY"))</f>
        <v>2024</v>
      </c>
      <c r="G246" s="2" t="s">
        <v>16</v>
      </c>
      <c r="H246" s="2" t="s">
        <v>594</v>
      </c>
      <c r="I246" s="15">
        <v>1814</v>
      </c>
      <c r="J246" s="15">
        <v>653</v>
      </c>
      <c r="K246" s="15">
        <v>363</v>
      </c>
      <c r="L246" s="15">
        <v>25396</v>
      </c>
      <c r="M246" s="15">
        <v>25286</v>
      </c>
      <c r="N246" s="15">
        <v>39</v>
      </c>
      <c r="O246" s="1" t="s">
        <v>579</v>
      </c>
      <c r="P246" s="2" t="s">
        <v>18</v>
      </c>
      <c r="Q246" s="11">
        <f t="shared" si="3"/>
        <v>2830</v>
      </c>
      <c r="R246" s="14">
        <f>Table15[[#This Row],[Total_Engagement]]/Table15[[#This Row],[Impressions]]</f>
        <v>0.11143487163332809</v>
      </c>
    </row>
    <row r="247" spans="2:18" ht="15.75" customHeight="1" x14ac:dyDescent="0.25">
      <c r="B247" s="2" t="s">
        <v>422</v>
      </c>
      <c r="C247" s="2" t="s">
        <v>14</v>
      </c>
      <c r="D247" s="2" t="s">
        <v>336</v>
      </c>
      <c r="E247" s="2" t="str">
        <f>PROPER(TEXT(Table15[[#This Row],[Date]], "MMMM"))</f>
        <v>November</v>
      </c>
      <c r="F247" s="2" t="str">
        <f>PROPER(TEXT(Table15[[#This Row],[Date]], "YYYY"))</f>
        <v>2024</v>
      </c>
      <c r="G247" s="2" t="s">
        <v>46</v>
      </c>
      <c r="H247" s="2" t="s">
        <v>603</v>
      </c>
      <c r="I247" s="15">
        <v>3338</v>
      </c>
      <c r="J247" s="15">
        <v>277</v>
      </c>
      <c r="K247" s="15">
        <v>118</v>
      </c>
      <c r="L247" s="15">
        <v>60084</v>
      </c>
      <c r="M247" s="15">
        <v>59842</v>
      </c>
      <c r="N247" s="15">
        <v>252</v>
      </c>
      <c r="O247" s="2" t="s">
        <v>27</v>
      </c>
      <c r="P247" s="1" t="s">
        <v>584</v>
      </c>
      <c r="Q247" s="11">
        <f t="shared" si="3"/>
        <v>3733</v>
      </c>
      <c r="R247" s="14">
        <f>Table15[[#This Row],[Total_Engagement]]/Table15[[#This Row],[Impressions]]</f>
        <v>6.2129685107516146E-2</v>
      </c>
    </row>
    <row r="248" spans="2:18" ht="15.75" customHeight="1" x14ac:dyDescent="0.25">
      <c r="B248" s="2" t="s">
        <v>423</v>
      </c>
      <c r="C248" s="2" t="s">
        <v>39</v>
      </c>
      <c r="D248" s="2" t="s">
        <v>424</v>
      </c>
      <c r="E248" s="2" t="str">
        <f>PROPER(TEXT(Table15[[#This Row],[Date]], "MMMM"))</f>
        <v>May</v>
      </c>
      <c r="F248" s="2" t="str">
        <f>PROPER(TEXT(Table15[[#This Row],[Date]], "YYYY"))</f>
        <v>2025</v>
      </c>
      <c r="G248" s="2" t="s">
        <v>46</v>
      </c>
      <c r="H248" s="2" t="s">
        <v>593</v>
      </c>
      <c r="I248" s="15">
        <v>602</v>
      </c>
      <c r="J248" s="15">
        <v>594</v>
      </c>
      <c r="K248" s="15">
        <v>156</v>
      </c>
      <c r="L248" s="15">
        <v>4214</v>
      </c>
      <c r="M248" s="15">
        <v>3363</v>
      </c>
      <c r="N248" s="15">
        <v>164</v>
      </c>
      <c r="O248" s="2" t="s">
        <v>27</v>
      </c>
      <c r="P248" s="2" t="s">
        <v>28</v>
      </c>
      <c r="Q248" s="11">
        <f t="shared" si="3"/>
        <v>1352</v>
      </c>
      <c r="R248" s="14">
        <f>Table15[[#This Row],[Total_Engagement]]/Table15[[#This Row],[Impressions]]</f>
        <v>0.32083531086853345</v>
      </c>
    </row>
    <row r="249" spans="2:18" ht="15.75" customHeight="1" x14ac:dyDescent="0.25">
      <c r="B249" s="2" t="s">
        <v>425</v>
      </c>
      <c r="C249" s="2" t="s">
        <v>14</v>
      </c>
      <c r="D249" s="2" t="s">
        <v>351</v>
      </c>
      <c r="E249" s="2" t="str">
        <f>PROPER(TEXT(Table15[[#This Row],[Date]], "MMMM"))</f>
        <v>June</v>
      </c>
      <c r="F249" s="2" t="str">
        <f>PROPER(TEXT(Table15[[#This Row],[Date]], "YYYY"))</f>
        <v>2024</v>
      </c>
      <c r="G249" s="2" t="s">
        <v>41</v>
      </c>
      <c r="H249" s="2" t="s">
        <v>590</v>
      </c>
      <c r="I249" s="15">
        <v>4672</v>
      </c>
      <c r="J249" s="15">
        <v>325</v>
      </c>
      <c r="K249" s="15">
        <v>32</v>
      </c>
      <c r="L249" s="15">
        <v>88768</v>
      </c>
      <c r="M249" s="15">
        <v>87833</v>
      </c>
      <c r="N249" s="15">
        <v>118</v>
      </c>
      <c r="O249" s="2" t="s">
        <v>33</v>
      </c>
      <c r="P249" s="1" t="s">
        <v>584</v>
      </c>
      <c r="Q249" s="11">
        <f t="shared" si="3"/>
        <v>5029</v>
      </c>
      <c r="R249" s="14">
        <f>Table15[[#This Row],[Total_Engagement]]/Table15[[#This Row],[Impressions]]</f>
        <v>5.6653298485940883E-2</v>
      </c>
    </row>
    <row r="250" spans="2:18" ht="15.75" customHeight="1" x14ac:dyDescent="0.25">
      <c r="B250" s="2" t="s">
        <v>426</v>
      </c>
      <c r="C250" s="2" t="s">
        <v>30</v>
      </c>
      <c r="D250" s="2" t="s">
        <v>427</v>
      </c>
      <c r="E250" s="2" t="str">
        <f>PROPER(TEXT(Table15[[#This Row],[Date]], "MMMM"))</f>
        <v>August</v>
      </c>
      <c r="F250" s="2" t="str">
        <f>PROPER(TEXT(Table15[[#This Row],[Date]], "YYYY"))</f>
        <v>2024</v>
      </c>
      <c r="G250" s="2" t="s">
        <v>41</v>
      </c>
      <c r="H250" s="2" t="s">
        <v>600</v>
      </c>
      <c r="I250" s="15">
        <v>1741</v>
      </c>
      <c r="J250" s="15">
        <v>164</v>
      </c>
      <c r="K250" s="15">
        <v>318</v>
      </c>
      <c r="L250" s="15">
        <v>8705</v>
      </c>
      <c r="M250" s="15">
        <v>8272</v>
      </c>
      <c r="N250" s="15">
        <v>121</v>
      </c>
      <c r="O250" s="2" t="s">
        <v>27</v>
      </c>
      <c r="P250" s="1" t="s">
        <v>584</v>
      </c>
      <c r="Q250" s="11">
        <f t="shared" si="3"/>
        <v>2223</v>
      </c>
      <c r="R250" s="14">
        <f>Table15[[#This Row],[Total_Engagement]]/Table15[[#This Row],[Impressions]]</f>
        <v>0.25537047673750718</v>
      </c>
    </row>
    <row r="251" spans="2:18" ht="15.75" customHeight="1" x14ac:dyDescent="0.25">
      <c r="B251" s="2" t="s">
        <v>428</v>
      </c>
      <c r="C251" s="2" t="s">
        <v>30</v>
      </c>
      <c r="D251" s="2" t="s">
        <v>429</v>
      </c>
      <c r="E251" s="2" t="str">
        <f>PROPER(TEXT(Table15[[#This Row],[Date]], "MMMM"))</f>
        <v>June</v>
      </c>
      <c r="F251" s="2" t="str">
        <f>PROPER(TEXT(Table15[[#This Row],[Date]], "YYYY"))</f>
        <v>2024</v>
      </c>
      <c r="G251" s="2" t="s">
        <v>21</v>
      </c>
      <c r="H251" s="2" t="s">
        <v>602</v>
      </c>
      <c r="I251" s="15">
        <v>246</v>
      </c>
      <c r="J251" s="15">
        <v>149</v>
      </c>
      <c r="K251" s="15">
        <v>130</v>
      </c>
      <c r="L251" s="15">
        <v>4674</v>
      </c>
      <c r="M251" s="15">
        <v>4390</v>
      </c>
      <c r="N251" s="15">
        <v>217</v>
      </c>
      <c r="O251" s="2" t="s">
        <v>53</v>
      </c>
      <c r="P251" s="2" t="s">
        <v>28</v>
      </c>
      <c r="Q251" s="11">
        <f t="shared" si="3"/>
        <v>525</v>
      </c>
      <c r="R251" s="14">
        <f>Table15[[#This Row],[Total_Engagement]]/Table15[[#This Row],[Impressions]]</f>
        <v>0.11232349165596919</v>
      </c>
    </row>
    <row r="252" spans="2:18" ht="15.75" customHeight="1" x14ac:dyDescent="0.25">
      <c r="B252" s="2" t="s">
        <v>430</v>
      </c>
      <c r="C252" s="2" t="s">
        <v>30</v>
      </c>
      <c r="D252" s="2" t="s">
        <v>431</v>
      </c>
      <c r="E252" s="2" t="str">
        <f>PROPER(TEXT(Table15[[#This Row],[Date]], "MMMM"))</f>
        <v>July</v>
      </c>
      <c r="F252" s="2" t="str">
        <f>PROPER(TEXT(Table15[[#This Row],[Date]], "YYYY"))</f>
        <v>2024</v>
      </c>
      <c r="G252" s="2" t="s">
        <v>32</v>
      </c>
      <c r="H252" s="2" t="s">
        <v>588</v>
      </c>
      <c r="I252" s="15">
        <v>4808</v>
      </c>
      <c r="J252" s="15">
        <v>772</v>
      </c>
      <c r="K252" s="15">
        <v>320</v>
      </c>
      <c r="L252" s="15">
        <v>72120</v>
      </c>
      <c r="M252" s="15">
        <v>71696</v>
      </c>
      <c r="N252" s="15">
        <v>195</v>
      </c>
      <c r="O252" s="2" t="s">
        <v>33</v>
      </c>
      <c r="P252" s="2" t="s">
        <v>18</v>
      </c>
      <c r="Q252" s="11">
        <f t="shared" si="3"/>
        <v>5900</v>
      </c>
      <c r="R252" s="14">
        <f>Table15[[#This Row],[Total_Engagement]]/Table15[[#This Row],[Impressions]]</f>
        <v>8.1808097615085965E-2</v>
      </c>
    </row>
    <row r="253" spans="2:18" ht="15.75" customHeight="1" x14ac:dyDescent="0.25">
      <c r="B253" s="2" t="s">
        <v>432</v>
      </c>
      <c r="C253" s="2" t="s">
        <v>30</v>
      </c>
      <c r="D253" s="2" t="s">
        <v>132</v>
      </c>
      <c r="E253" s="2" t="str">
        <f>PROPER(TEXT(Table15[[#This Row],[Date]], "MMMM"))</f>
        <v>July</v>
      </c>
      <c r="F253" s="2" t="str">
        <f>PROPER(TEXT(Table15[[#This Row],[Date]], "YYYY"))</f>
        <v>2024</v>
      </c>
      <c r="G253" s="2" t="s">
        <v>41</v>
      </c>
      <c r="H253" s="2" t="s">
        <v>600</v>
      </c>
      <c r="I253" s="15">
        <v>4799</v>
      </c>
      <c r="J253" s="15">
        <v>694</v>
      </c>
      <c r="K253" s="15">
        <v>289</v>
      </c>
      <c r="L253" s="15">
        <v>43191</v>
      </c>
      <c r="M253" s="15">
        <v>42228</v>
      </c>
      <c r="N253" s="15">
        <v>118</v>
      </c>
      <c r="O253" s="2" t="s">
        <v>27</v>
      </c>
      <c r="P253" s="1" t="s">
        <v>584</v>
      </c>
      <c r="Q253" s="11">
        <f t="shared" si="3"/>
        <v>5782</v>
      </c>
      <c r="R253" s="14">
        <f>Table15[[#This Row],[Total_Engagement]]/Table15[[#This Row],[Impressions]]</f>
        <v>0.13387048227640017</v>
      </c>
    </row>
    <row r="254" spans="2:18" ht="15.75" customHeight="1" x14ac:dyDescent="0.25">
      <c r="B254" s="2" t="s">
        <v>433</v>
      </c>
      <c r="C254" s="2" t="s">
        <v>39</v>
      </c>
      <c r="D254" s="2" t="s">
        <v>291</v>
      </c>
      <c r="E254" s="2" t="str">
        <f>PROPER(TEXT(Table15[[#This Row],[Date]], "MMMM"))</f>
        <v>July</v>
      </c>
      <c r="F254" s="2" t="str">
        <f>PROPER(TEXT(Table15[[#This Row],[Date]], "YYYY"))</f>
        <v>2024</v>
      </c>
      <c r="G254" s="2" t="s">
        <v>16</v>
      </c>
      <c r="H254" s="2" t="s">
        <v>594</v>
      </c>
      <c r="I254" s="15">
        <v>3663</v>
      </c>
      <c r="J254" s="15">
        <v>17</v>
      </c>
      <c r="K254" s="15">
        <v>295</v>
      </c>
      <c r="L254" s="15">
        <v>51282</v>
      </c>
      <c r="M254" s="15">
        <v>50567</v>
      </c>
      <c r="N254" s="15">
        <v>84</v>
      </c>
      <c r="O254" s="2" t="s">
        <v>33</v>
      </c>
      <c r="P254" s="2" t="s">
        <v>28</v>
      </c>
      <c r="Q254" s="11">
        <f t="shared" si="3"/>
        <v>3975</v>
      </c>
      <c r="R254" s="14">
        <f>Table15[[#This Row],[Total_Engagement]]/Table15[[#This Row],[Impressions]]</f>
        <v>7.7512577512577507E-2</v>
      </c>
    </row>
    <row r="255" spans="2:18" ht="15.75" customHeight="1" x14ac:dyDescent="0.25">
      <c r="B255" s="2" t="s">
        <v>434</v>
      </c>
      <c r="C255" s="2" t="s">
        <v>30</v>
      </c>
      <c r="D255" s="2" t="s">
        <v>409</v>
      </c>
      <c r="E255" s="2" t="str">
        <f>PROPER(TEXT(Table15[[#This Row],[Date]], "MMMM"))</f>
        <v>May</v>
      </c>
      <c r="F255" s="2" t="str">
        <f>PROPER(TEXT(Table15[[#This Row],[Date]], "YYYY"))</f>
        <v>2025</v>
      </c>
      <c r="G255" s="2" t="s">
        <v>21</v>
      </c>
      <c r="H255" s="2" t="s">
        <v>602</v>
      </c>
      <c r="I255" s="15">
        <v>1430</v>
      </c>
      <c r="J255" s="15">
        <v>376</v>
      </c>
      <c r="K255" s="15">
        <v>33</v>
      </c>
      <c r="L255" s="15">
        <v>21450</v>
      </c>
      <c r="M255" s="15">
        <v>20509</v>
      </c>
      <c r="N255" s="15">
        <v>251</v>
      </c>
      <c r="O255" s="2" t="s">
        <v>53</v>
      </c>
      <c r="P255" s="2" t="s">
        <v>18</v>
      </c>
      <c r="Q255" s="11">
        <f t="shared" si="3"/>
        <v>1839</v>
      </c>
      <c r="R255" s="14">
        <f>Table15[[#This Row],[Total_Engagement]]/Table15[[#This Row],[Impressions]]</f>
        <v>8.5734265734265735E-2</v>
      </c>
    </row>
    <row r="256" spans="2:18" ht="15.75" customHeight="1" x14ac:dyDescent="0.25">
      <c r="B256" s="2" t="s">
        <v>435</v>
      </c>
      <c r="C256" s="2" t="s">
        <v>14</v>
      </c>
      <c r="D256" s="2" t="s">
        <v>436</v>
      </c>
      <c r="E256" s="2" t="str">
        <f>PROPER(TEXT(Table15[[#This Row],[Date]], "MMMM"))</f>
        <v>April</v>
      </c>
      <c r="F256" s="2" t="str">
        <f>PROPER(TEXT(Table15[[#This Row],[Date]], "YYYY"))</f>
        <v>2025</v>
      </c>
      <c r="G256" s="2" t="s">
        <v>32</v>
      </c>
      <c r="H256" s="2" t="s">
        <v>605</v>
      </c>
      <c r="I256" s="15">
        <v>249</v>
      </c>
      <c r="J256" s="15">
        <v>592</v>
      </c>
      <c r="K256" s="15">
        <v>230</v>
      </c>
      <c r="L256" s="15">
        <v>1494</v>
      </c>
      <c r="M256" s="15">
        <v>1044</v>
      </c>
      <c r="N256" s="15">
        <v>201</v>
      </c>
      <c r="O256" s="2" t="s">
        <v>33</v>
      </c>
      <c r="P256" s="2" t="s">
        <v>34</v>
      </c>
      <c r="Q256" s="11">
        <f t="shared" si="3"/>
        <v>1071</v>
      </c>
      <c r="R256" s="14">
        <f>Table15[[#This Row],[Total_Engagement]]/Table15[[#This Row],[Impressions]]</f>
        <v>0.7168674698795181</v>
      </c>
    </row>
    <row r="257" spans="2:18" ht="15.75" customHeight="1" x14ac:dyDescent="0.25">
      <c r="B257" s="2" t="s">
        <v>437</v>
      </c>
      <c r="C257" s="2" t="s">
        <v>39</v>
      </c>
      <c r="D257" s="2" t="s">
        <v>115</v>
      </c>
      <c r="E257" s="2" t="str">
        <f>PROPER(TEXT(Table15[[#This Row],[Date]], "MMMM"))</f>
        <v>March</v>
      </c>
      <c r="F257" s="2" t="str">
        <f>PROPER(TEXT(Table15[[#This Row],[Date]], "YYYY"))</f>
        <v>2025</v>
      </c>
      <c r="G257" s="2" t="s">
        <v>46</v>
      </c>
      <c r="H257" s="2" t="s">
        <v>593</v>
      </c>
      <c r="I257" s="15">
        <v>2382</v>
      </c>
      <c r="J257" s="15">
        <v>265</v>
      </c>
      <c r="K257" s="15">
        <v>134</v>
      </c>
      <c r="L257" s="15">
        <v>38112</v>
      </c>
      <c r="M257" s="15">
        <v>37437</v>
      </c>
      <c r="N257" s="15">
        <v>249</v>
      </c>
      <c r="O257" s="2" t="s">
        <v>53</v>
      </c>
      <c r="P257" s="2" t="s">
        <v>34</v>
      </c>
      <c r="Q257" s="11">
        <f t="shared" si="3"/>
        <v>2781</v>
      </c>
      <c r="R257" s="14">
        <f>Table15[[#This Row],[Total_Engagement]]/Table15[[#This Row],[Impressions]]</f>
        <v>7.2969143576826198E-2</v>
      </c>
    </row>
    <row r="258" spans="2:18" ht="15.75" customHeight="1" x14ac:dyDescent="0.25">
      <c r="B258" s="2" t="s">
        <v>438</v>
      </c>
      <c r="C258" s="2" t="s">
        <v>39</v>
      </c>
      <c r="D258" s="2" t="s">
        <v>439</v>
      </c>
      <c r="E258" s="2" t="str">
        <f>PROPER(TEXT(Table15[[#This Row],[Date]], "MMMM"))</f>
        <v>June</v>
      </c>
      <c r="F258" s="2" t="str">
        <f>PROPER(TEXT(Table15[[#This Row],[Date]], "YYYY"))</f>
        <v>2024</v>
      </c>
      <c r="G258" s="2" t="s">
        <v>21</v>
      </c>
      <c r="H258" s="2" t="s">
        <v>592</v>
      </c>
      <c r="I258" s="15">
        <v>1272</v>
      </c>
      <c r="J258" s="15">
        <v>465</v>
      </c>
      <c r="K258" s="15">
        <v>99</v>
      </c>
      <c r="L258" s="15">
        <v>24168</v>
      </c>
      <c r="M258" s="15">
        <v>23719</v>
      </c>
      <c r="N258" s="15">
        <v>42</v>
      </c>
      <c r="O258" s="2" t="s">
        <v>27</v>
      </c>
      <c r="P258" s="1" t="s">
        <v>584</v>
      </c>
      <c r="Q258" s="11">
        <f t="shared" si="3"/>
        <v>1836</v>
      </c>
      <c r="R258" s="14">
        <f>Table15[[#This Row],[Total_Engagement]]/Table15[[#This Row],[Impressions]]</f>
        <v>7.5968222442899705E-2</v>
      </c>
    </row>
    <row r="259" spans="2:18" ht="15.75" customHeight="1" x14ac:dyDescent="0.25">
      <c r="B259" s="2" t="s">
        <v>440</v>
      </c>
      <c r="C259" s="2" t="s">
        <v>39</v>
      </c>
      <c r="D259" s="2" t="s">
        <v>368</v>
      </c>
      <c r="E259" s="2" t="str">
        <f>PROPER(TEXT(Table15[[#This Row],[Date]], "MMMM"))</f>
        <v>December</v>
      </c>
      <c r="F259" s="2" t="str">
        <f>PROPER(TEXT(Table15[[#This Row],[Date]], "YYYY"))</f>
        <v>2024</v>
      </c>
      <c r="G259" s="2" t="s">
        <v>46</v>
      </c>
      <c r="H259" s="2" t="s">
        <v>593</v>
      </c>
      <c r="I259" s="15">
        <v>3196</v>
      </c>
      <c r="J259" s="15">
        <v>941</v>
      </c>
      <c r="K259" s="15">
        <v>376</v>
      </c>
      <c r="L259" s="15">
        <v>35156</v>
      </c>
      <c r="M259" s="15">
        <v>34444</v>
      </c>
      <c r="N259" s="15">
        <v>241</v>
      </c>
      <c r="O259" s="2" t="s">
        <v>27</v>
      </c>
      <c r="P259" s="2" t="s">
        <v>28</v>
      </c>
      <c r="Q259" s="11">
        <f t="shared" si="3"/>
        <v>4513</v>
      </c>
      <c r="R259" s="14">
        <f>Table15[[#This Row],[Total_Engagement]]/Table15[[#This Row],[Impressions]]</f>
        <v>0.1283706906360223</v>
      </c>
    </row>
    <row r="260" spans="2:18" ht="15.75" customHeight="1" x14ac:dyDescent="0.25">
      <c r="B260" s="2" t="s">
        <v>441</v>
      </c>
      <c r="C260" s="2" t="s">
        <v>39</v>
      </c>
      <c r="D260" s="2" t="s">
        <v>68</v>
      </c>
      <c r="E260" s="2" t="str">
        <f>PROPER(TEXT(Table15[[#This Row],[Date]], "MMMM"))</f>
        <v>August</v>
      </c>
      <c r="F260" s="2" t="str">
        <f>PROPER(TEXT(Table15[[#This Row],[Date]], "YYYY"))</f>
        <v>2024</v>
      </c>
      <c r="G260" s="2" t="s">
        <v>21</v>
      </c>
      <c r="H260" s="2" t="s">
        <v>592</v>
      </c>
      <c r="I260" s="15">
        <v>1257</v>
      </c>
      <c r="J260" s="15">
        <v>19</v>
      </c>
      <c r="K260" s="15">
        <v>351</v>
      </c>
      <c r="L260" s="15">
        <v>12570</v>
      </c>
      <c r="M260" s="15">
        <v>11660</v>
      </c>
      <c r="N260" s="15">
        <v>194</v>
      </c>
      <c r="O260" s="2" t="s">
        <v>53</v>
      </c>
      <c r="P260" s="2" t="s">
        <v>23</v>
      </c>
      <c r="Q260" s="11">
        <f t="shared" ref="Q260:Q323" si="4">SUM(I260,J260,K260)</f>
        <v>1627</v>
      </c>
      <c r="R260" s="14">
        <f>Table15[[#This Row],[Total_Engagement]]/Table15[[#This Row],[Impressions]]</f>
        <v>0.12943516308671441</v>
      </c>
    </row>
    <row r="261" spans="2:18" ht="15.75" customHeight="1" x14ac:dyDescent="0.25">
      <c r="B261" s="2" t="s">
        <v>441</v>
      </c>
      <c r="C261" s="2" t="s">
        <v>39</v>
      </c>
      <c r="D261" s="2" t="s">
        <v>68</v>
      </c>
      <c r="E261" s="2" t="str">
        <f>PROPER(TEXT(Table15[[#This Row],[Date]], "MMMM"))</f>
        <v>August</v>
      </c>
      <c r="F261" s="2" t="str">
        <f>PROPER(TEXT(Table15[[#This Row],[Date]], "YYYY"))</f>
        <v>2024</v>
      </c>
      <c r="G261" s="2" t="s">
        <v>21</v>
      </c>
      <c r="H261" s="2" t="s">
        <v>592</v>
      </c>
      <c r="I261" s="15">
        <v>1257</v>
      </c>
      <c r="J261" s="15">
        <v>19</v>
      </c>
      <c r="K261" s="15">
        <v>351</v>
      </c>
      <c r="L261" s="15">
        <v>12570</v>
      </c>
      <c r="M261" s="15">
        <v>11660</v>
      </c>
      <c r="N261" s="15">
        <v>194</v>
      </c>
      <c r="O261" s="1" t="s">
        <v>582</v>
      </c>
      <c r="P261" s="2" t="s">
        <v>23</v>
      </c>
      <c r="Q261" s="11">
        <f t="shared" si="4"/>
        <v>1627</v>
      </c>
      <c r="R261" s="14">
        <f>Table15[[#This Row],[Total_Engagement]]/Table15[[#This Row],[Impressions]]</f>
        <v>0.12943516308671441</v>
      </c>
    </row>
    <row r="262" spans="2:18" ht="15.75" customHeight="1" x14ac:dyDescent="0.25">
      <c r="B262" s="2" t="s">
        <v>441</v>
      </c>
      <c r="C262" s="2" t="s">
        <v>39</v>
      </c>
      <c r="D262" s="2" t="s">
        <v>68</v>
      </c>
      <c r="E262" s="2" t="str">
        <f>PROPER(TEXT(Table15[[#This Row],[Date]], "MMMM"))</f>
        <v>August</v>
      </c>
      <c r="F262" s="2" t="str">
        <f>PROPER(TEXT(Table15[[#This Row],[Date]], "YYYY"))</f>
        <v>2024</v>
      </c>
      <c r="G262" s="2" t="s">
        <v>21</v>
      </c>
      <c r="H262" s="2" t="s">
        <v>592</v>
      </c>
      <c r="I262" s="15">
        <v>1257</v>
      </c>
      <c r="J262" s="15">
        <v>19</v>
      </c>
      <c r="K262" s="15">
        <v>351</v>
      </c>
      <c r="L262" s="15">
        <v>12570</v>
      </c>
      <c r="M262" s="15">
        <v>11660</v>
      </c>
      <c r="N262" s="15">
        <v>194</v>
      </c>
      <c r="O262" s="1" t="s">
        <v>33</v>
      </c>
      <c r="P262" s="2" t="s">
        <v>23</v>
      </c>
      <c r="Q262" s="11">
        <f t="shared" si="4"/>
        <v>1627</v>
      </c>
      <c r="R262" s="14">
        <f>Table15[[#This Row],[Total_Engagement]]/Table15[[#This Row],[Impressions]]</f>
        <v>0.12943516308671441</v>
      </c>
    </row>
    <row r="263" spans="2:18" ht="15.75" customHeight="1" x14ac:dyDescent="0.25">
      <c r="B263" s="2" t="s">
        <v>443</v>
      </c>
      <c r="C263" s="2" t="s">
        <v>30</v>
      </c>
      <c r="D263" s="2" t="s">
        <v>317</v>
      </c>
      <c r="E263" s="2" t="str">
        <f>PROPER(TEXT(Table15[[#This Row],[Date]], "MMMM"))</f>
        <v>October</v>
      </c>
      <c r="F263" s="2" t="str">
        <f>PROPER(TEXT(Table15[[#This Row],[Date]], "YYYY"))</f>
        <v>2024</v>
      </c>
      <c r="G263" s="2" t="s">
        <v>32</v>
      </c>
      <c r="H263" s="2" t="s">
        <v>588</v>
      </c>
      <c r="I263" s="15">
        <v>3770</v>
      </c>
      <c r="J263" s="15">
        <v>917</v>
      </c>
      <c r="K263" s="15">
        <v>129</v>
      </c>
      <c r="L263" s="15">
        <v>71630</v>
      </c>
      <c r="M263" s="15">
        <v>71322</v>
      </c>
      <c r="N263" s="15">
        <v>76</v>
      </c>
      <c r="O263" s="2" t="s">
        <v>53</v>
      </c>
      <c r="P263" s="2" t="s">
        <v>18</v>
      </c>
      <c r="Q263" s="11">
        <f t="shared" si="4"/>
        <v>4816</v>
      </c>
      <c r="R263" s="14">
        <f>Table15[[#This Row],[Total_Engagement]]/Table15[[#This Row],[Impressions]]</f>
        <v>6.7234398994834563E-2</v>
      </c>
    </row>
    <row r="264" spans="2:18" ht="15.75" customHeight="1" x14ac:dyDescent="0.25">
      <c r="B264" s="2" t="s">
        <v>444</v>
      </c>
      <c r="C264" s="2" t="s">
        <v>14</v>
      </c>
      <c r="D264" s="2" t="s">
        <v>445</v>
      </c>
      <c r="E264" s="2" t="str">
        <f>PROPER(TEXT(Table15[[#This Row],[Date]], "MMMM"))</f>
        <v>July</v>
      </c>
      <c r="F264" s="2" t="str">
        <f>PROPER(TEXT(Table15[[#This Row],[Date]], "YYYY"))</f>
        <v>2024</v>
      </c>
      <c r="G264" s="2" t="s">
        <v>21</v>
      </c>
      <c r="H264" s="2" t="s">
        <v>586</v>
      </c>
      <c r="I264" s="15">
        <v>4725</v>
      </c>
      <c r="J264" s="15">
        <v>400</v>
      </c>
      <c r="K264" s="15">
        <v>362</v>
      </c>
      <c r="L264" s="15">
        <v>75600</v>
      </c>
      <c r="M264" s="15">
        <v>74927</v>
      </c>
      <c r="N264" s="15">
        <v>43</v>
      </c>
      <c r="O264" s="2" t="s">
        <v>53</v>
      </c>
      <c r="P264" s="2" t="s">
        <v>34</v>
      </c>
      <c r="Q264" s="11">
        <f t="shared" si="4"/>
        <v>5487</v>
      </c>
      <c r="R264" s="14">
        <f>Table15[[#This Row],[Total_Engagement]]/Table15[[#This Row],[Impressions]]</f>
        <v>7.2579365079365077E-2</v>
      </c>
    </row>
    <row r="265" spans="2:18" ht="15.75" customHeight="1" x14ac:dyDescent="0.25">
      <c r="B265" s="2" t="s">
        <v>446</v>
      </c>
      <c r="C265" s="2" t="s">
        <v>25</v>
      </c>
      <c r="D265" s="2" t="s">
        <v>127</v>
      </c>
      <c r="E265" s="2" t="str">
        <f>PROPER(TEXT(Table15[[#This Row],[Date]], "MMMM"))</f>
        <v>February</v>
      </c>
      <c r="F265" s="2" t="str">
        <f>PROPER(TEXT(Table15[[#This Row],[Date]], "YYYY"))</f>
        <v>2025</v>
      </c>
      <c r="G265" s="2" t="s">
        <v>21</v>
      </c>
      <c r="H265" s="2" t="s">
        <v>601</v>
      </c>
      <c r="I265" s="15">
        <v>4188</v>
      </c>
      <c r="J265" s="15">
        <v>942</v>
      </c>
      <c r="K265" s="15">
        <v>118</v>
      </c>
      <c r="L265" s="15">
        <v>20940</v>
      </c>
      <c r="M265" s="15">
        <v>20471</v>
      </c>
      <c r="N265" s="15">
        <v>102</v>
      </c>
      <c r="O265" s="2" t="s">
        <v>53</v>
      </c>
      <c r="P265" s="1" t="s">
        <v>584</v>
      </c>
      <c r="Q265" s="11">
        <f t="shared" si="4"/>
        <v>5248</v>
      </c>
      <c r="R265" s="14">
        <f>Table15[[#This Row],[Total_Engagement]]/Table15[[#This Row],[Impressions]]</f>
        <v>0.25062082139446035</v>
      </c>
    </row>
    <row r="266" spans="2:18" ht="15.75" customHeight="1" x14ac:dyDescent="0.25">
      <c r="B266" s="2" t="s">
        <v>447</v>
      </c>
      <c r="C266" s="2" t="s">
        <v>14</v>
      </c>
      <c r="D266" s="2" t="s">
        <v>64</v>
      </c>
      <c r="E266" s="2" t="str">
        <f>PROPER(TEXT(Table15[[#This Row],[Date]], "MMMM"))</f>
        <v>August</v>
      </c>
      <c r="F266" s="2" t="str">
        <f>PROPER(TEXT(Table15[[#This Row],[Date]], "YYYY"))</f>
        <v>2024</v>
      </c>
      <c r="G266" s="2" t="s">
        <v>41</v>
      </c>
      <c r="H266" s="2" t="s">
        <v>590</v>
      </c>
      <c r="I266" s="15">
        <v>929</v>
      </c>
      <c r="J266" s="15">
        <v>192</v>
      </c>
      <c r="K266" s="15">
        <v>322</v>
      </c>
      <c r="L266" s="15">
        <v>16722</v>
      </c>
      <c r="M266" s="15">
        <v>15996</v>
      </c>
      <c r="N266" s="15">
        <v>145</v>
      </c>
      <c r="O266" s="2" t="s">
        <v>33</v>
      </c>
      <c r="P266" s="2" t="s">
        <v>28</v>
      </c>
      <c r="Q266" s="11">
        <f t="shared" si="4"/>
        <v>1443</v>
      </c>
      <c r="R266" s="14">
        <f>Table15[[#This Row],[Total_Engagement]]/Table15[[#This Row],[Impressions]]</f>
        <v>8.6293505561535699E-2</v>
      </c>
    </row>
    <row r="267" spans="2:18" ht="15.75" customHeight="1" x14ac:dyDescent="0.25">
      <c r="B267" s="2" t="s">
        <v>447</v>
      </c>
      <c r="C267" s="2" t="s">
        <v>14</v>
      </c>
      <c r="D267" s="2" t="s">
        <v>64</v>
      </c>
      <c r="E267" s="2" t="str">
        <f>PROPER(TEXT(Table15[[#This Row],[Date]], "MMMM"))</f>
        <v>August</v>
      </c>
      <c r="F267" s="2" t="str">
        <f>PROPER(TEXT(Table15[[#This Row],[Date]], "YYYY"))</f>
        <v>2024</v>
      </c>
      <c r="G267" s="2" t="s">
        <v>41</v>
      </c>
      <c r="H267" s="2" t="s">
        <v>590</v>
      </c>
      <c r="I267" s="15">
        <v>929</v>
      </c>
      <c r="J267" s="15">
        <v>192</v>
      </c>
      <c r="K267" s="15">
        <v>322</v>
      </c>
      <c r="L267" s="15">
        <v>16722</v>
      </c>
      <c r="M267" s="15">
        <v>15996</v>
      </c>
      <c r="N267" s="15">
        <v>145</v>
      </c>
      <c r="O267" s="1" t="s">
        <v>27</v>
      </c>
      <c r="P267" s="2" t="s">
        <v>28</v>
      </c>
      <c r="Q267" s="11">
        <f t="shared" si="4"/>
        <v>1443</v>
      </c>
      <c r="R267" s="14">
        <f>Table15[[#This Row],[Total_Engagement]]/Table15[[#This Row],[Impressions]]</f>
        <v>8.6293505561535699E-2</v>
      </c>
    </row>
    <row r="268" spans="2:18" ht="15.75" customHeight="1" x14ac:dyDescent="0.25">
      <c r="B268" s="2" t="s">
        <v>447</v>
      </c>
      <c r="C268" s="2" t="s">
        <v>14</v>
      </c>
      <c r="D268" s="2" t="s">
        <v>64</v>
      </c>
      <c r="E268" s="2" t="str">
        <f>PROPER(TEXT(Table15[[#This Row],[Date]], "MMMM"))</f>
        <v>August</v>
      </c>
      <c r="F268" s="2" t="str">
        <f>PROPER(TEXT(Table15[[#This Row],[Date]], "YYYY"))</f>
        <v>2024</v>
      </c>
      <c r="G268" s="2" t="s">
        <v>41</v>
      </c>
      <c r="H268" s="2" t="s">
        <v>590</v>
      </c>
      <c r="I268" s="15">
        <v>929</v>
      </c>
      <c r="J268" s="15">
        <v>192</v>
      </c>
      <c r="K268" s="15">
        <v>322</v>
      </c>
      <c r="L268" s="15">
        <v>16722</v>
      </c>
      <c r="M268" s="15">
        <v>15996</v>
      </c>
      <c r="N268" s="15">
        <v>145</v>
      </c>
      <c r="O268" s="1" t="s">
        <v>582</v>
      </c>
      <c r="P268" s="2" t="s">
        <v>28</v>
      </c>
      <c r="Q268" s="11">
        <f t="shared" si="4"/>
        <v>1443</v>
      </c>
      <c r="R268" s="14">
        <f>Table15[[#This Row],[Total_Engagement]]/Table15[[#This Row],[Impressions]]</f>
        <v>8.6293505561535699E-2</v>
      </c>
    </row>
    <row r="269" spans="2:18" ht="15.75" customHeight="1" x14ac:dyDescent="0.25">
      <c r="B269" s="2" t="s">
        <v>448</v>
      </c>
      <c r="C269" s="2" t="s">
        <v>39</v>
      </c>
      <c r="D269" s="2" t="s">
        <v>449</v>
      </c>
      <c r="E269" s="2" t="str">
        <f>PROPER(TEXT(Table15[[#This Row],[Date]], "MMMM"))</f>
        <v>January</v>
      </c>
      <c r="F269" s="2" t="str">
        <f>PROPER(TEXT(Table15[[#This Row],[Date]], "YYYY"))</f>
        <v>2025</v>
      </c>
      <c r="G269" s="2" t="s">
        <v>32</v>
      </c>
      <c r="H269" s="2" t="s">
        <v>596</v>
      </c>
      <c r="I269" s="15">
        <v>4321</v>
      </c>
      <c r="J269" s="15">
        <v>874</v>
      </c>
      <c r="K269" s="15">
        <v>172</v>
      </c>
      <c r="L269" s="15">
        <v>30247</v>
      </c>
      <c r="M269" s="15">
        <v>29254</v>
      </c>
      <c r="N269" s="15">
        <v>122</v>
      </c>
      <c r="O269" s="2" t="s">
        <v>27</v>
      </c>
      <c r="P269" s="2" t="s">
        <v>34</v>
      </c>
      <c r="Q269" s="11">
        <f t="shared" si="4"/>
        <v>5367</v>
      </c>
      <c r="R269" s="14">
        <f>Table15[[#This Row],[Total_Engagement]]/Table15[[#This Row],[Impressions]]</f>
        <v>0.17743908486792079</v>
      </c>
    </row>
    <row r="270" spans="2:18" ht="15.75" customHeight="1" x14ac:dyDescent="0.25">
      <c r="B270" s="2" t="s">
        <v>450</v>
      </c>
      <c r="C270" s="2" t="s">
        <v>39</v>
      </c>
      <c r="D270" s="2" t="s">
        <v>204</v>
      </c>
      <c r="E270" s="2" t="str">
        <f>PROPER(TEXT(Table15[[#This Row],[Date]], "MMMM"))</f>
        <v>July</v>
      </c>
      <c r="F270" s="2" t="str">
        <f>PROPER(TEXT(Table15[[#This Row],[Date]], "YYYY"))</f>
        <v>2024</v>
      </c>
      <c r="G270" s="2" t="s">
        <v>16</v>
      </c>
      <c r="H270" s="2" t="s">
        <v>594</v>
      </c>
      <c r="I270" s="15">
        <v>4767</v>
      </c>
      <c r="J270" s="15">
        <v>190</v>
      </c>
      <c r="K270" s="15">
        <v>340</v>
      </c>
      <c r="L270" s="15">
        <v>28602</v>
      </c>
      <c r="M270" s="15">
        <v>28044</v>
      </c>
      <c r="N270" s="15">
        <v>210</v>
      </c>
      <c r="O270" s="2" t="s">
        <v>33</v>
      </c>
      <c r="P270" s="2" t="s">
        <v>28</v>
      </c>
      <c r="Q270" s="11">
        <f t="shared" si="4"/>
        <v>5297</v>
      </c>
      <c r="R270" s="14">
        <f>Table15[[#This Row],[Total_Engagement]]/Table15[[#This Row],[Impressions]]</f>
        <v>0.18519683938186141</v>
      </c>
    </row>
    <row r="271" spans="2:18" ht="15.75" customHeight="1" x14ac:dyDescent="0.25">
      <c r="B271" s="2" t="s">
        <v>451</v>
      </c>
      <c r="C271" s="2" t="s">
        <v>14</v>
      </c>
      <c r="D271" s="2" t="s">
        <v>452</v>
      </c>
      <c r="E271" s="2" t="str">
        <f>PROPER(TEXT(Table15[[#This Row],[Date]], "MMMM"))</f>
        <v>March</v>
      </c>
      <c r="F271" s="2" t="str">
        <f>PROPER(TEXT(Table15[[#This Row],[Date]], "YYYY"))</f>
        <v>2025</v>
      </c>
      <c r="G271" s="2" t="s">
        <v>46</v>
      </c>
      <c r="H271" s="2" t="s">
        <v>603</v>
      </c>
      <c r="I271" s="15">
        <v>3592</v>
      </c>
      <c r="J271" s="15">
        <v>911</v>
      </c>
      <c r="K271" s="15">
        <v>375</v>
      </c>
      <c r="L271" s="15">
        <v>50288</v>
      </c>
      <c r="M271" s="15">
        <v>49490</v>
      </c>
      <c r="N271" s="15">
        <v>32</v>
      </c>
      <c r="O271" s="2" t="s">
        <v>53</v>
      </c>
      <c r="P271" s="2" t="s">
        <v>34</v>
      </c>
      <c r="Q271" s="11">
        <f t="shared" si="4"/>
        <v>4878</v>
      </c>
      <c r="R271" s="14">
        <f>Table15[[#This Row],[Total_Engagement]]/Table15[[#This Row],[Impressions]]</f>
        <v>9.7001272669424113E-2</v>
      </c>
    </row>
    <row r="272" spans="2:18" ht="15.75" customHeight="1" x14ac:dyDescent="0.25">
      <c r="B272" s="2" t="s">
        <v>453</v>
      </c>
      <c r="C272" s="2" t="s">
        <v>25</v>
      </c>
      <c r="D272" s="2" t="s">
        <v>454</v>
      </c>
      <c r="E272" s="2" t="str">
        <f>PROPER(TEXT(Table15[[#This Row],[Date]], "MMMM"))</f>
        <v>October</v>
      </c>
      <c r="F272" s="2" t="str">
        <f>PROPER(TEXT(Table15[[#This Row],[Date]], "YYYY"))</f>
        <v>2024</v>
      </c>
      <c r="G272" s="2" t="s">
        <v>62</v>
      </c>
      <c r="H272" s="2" t="s">
        <v>608</v>
      </c>
      <c r="I272" s="15">
        <v>4661</v>
      </c>
      <c r="J272" s="15">
        <v>935</v>
      </c>
      <c r="K272" s="15">
        <v>433</v>
      </c>
      <c r="L272" s="15">
        <v>23305</v>
      </c>
      <c r="M272" s="15">
        <v>22583</v>
      </c>
      <c r="N272" s="15">
        <v>63</v>
      </c>
      <c r="O272" s="2" t="s">
        <v>53</v>
      </c>
      <c r="P272" s="2" t="s">
        <v>28</v>
      </c>
      <c r="Q272" s="11">
        <f t="shared" si="4"/>
        <v>6029</v>
      </c>
      <c r="R272" s="14">
        <f>Table15[[#This Row],[Total_Engagement]]/Table15[[#This Row],[Impressions]]</f>
        <v>0.25869984981763572</v>
      </c>
    </row>
    <row r="273" spans="2:18" ht="15.75" customHeight="1" x14ac:dyDescent="0.25">
      <c r="B273" s="2" t="s">
        <v>455</v>
      </c>
      <c r="C273" s="2" t="s">
        <v>39</v>
      </c>
      <c r="D273" s="2" t="s">
        <v>456</v>
      </c>
      <c r="E273" s="2" t="str">
        <f>PROPER(TEXT(Table15[[#This Row],[Date]], "MMMM"))</f>
        <v>January</v>
      </c>
      <c r="F273" s="2" t="str">
        <f>PROPER(TEXT(Table15[[#This Row],[Date]], "YYYY"))</f>
        <v>2025</v>
      </c>
      <c r="G273" s="2" t="s">
        <v>16</v>
      </c>
      <c r="H273" s="2" t="s">
        <v>594</v>
      </c>
      <c r="I273" s="15">
        <v>4134</v>
      </c>
      <c r="J273" s="15">
        <v>824</v>
      </c>
      <c r="K273" s="15">
        <v>99</v>
      </c>
      <c r="L273" s="15">
        <v>41340</v>
      </c>
      <c r="M273" s="15">
        <v>41050</v>
      </c>
      <c r="N273" s="15">
        <v>177</v>
      </c>
      <c r="O273" s="2" t="s">
        <v>33</v>
      </c>
      <c r="P273" s="2" t="s">
        <v>18</v>
      </c>
      <c r="Q273" s="11">
        <f t="shared" si="4"/>
        <v>5057</v>
      </c>
      <c r="R273" s="14">
        <f>Table15[[#This Row],[Total_Engagement]]/Table15[[#This Row],[Impressions]]</f>
        <v>0.12232704402515723</v>
      </c>
    </row>
    <row r="274" spans="2:18" ht="15.75" customHeight="1" x14ac:dyDescent="0.25">
      <c r="B274" s="2" t="s">
        <v>457</v>
      </c>
      <c r="C274" s="2" t="s">
        <v>39</v>
      </c>
      <c r="D274" s="2" t="s">
        <v>458</v>
      </c>
      <c r="E274" s="2" t="str">
        <f>PROPER(TEXT(Table15[[#This Row],[Date]], "MMMM"))</f>
        <v>October</v>
      </c>
      <c r="F274" s="2" t="str">
        <f>PROPER(TEXT(Table15[[#This Row],[Date]], "YYYY"))</f>
        <v>2024</v>
      </c>
      <c r="G274" s="2" t="s">
        <v>46</v>
      </c>
      <c r="H274" s="2" t="s">
        <v>593</v>
      </c>
      <c r="I274" s="15">
        <v>400</v>
      </c>
      <c r="J274" s="15">
        <v>680</v>
      </c>
      <c r="K274" s="15">
        <v>434</v>
      </c>
      <c r="L274" s="15">
        <v>6400</v>
      </c>
      <c r="M274" s="15">
        <v>5472</v>
      </c>
      <c r="N274" s="15">
        <v>160</v>
      </c>
      <c r="O274" s="2" t="s">
        <v>53</v>
      </c>
      <c r="P274" s="2" t="s">
        <v>23</v>
      </c>
      <c r="Q274" s="11">
        <f t="shared" si="4"/>
        <v>1514</v>
      </c>
      <c r="R274" s="14">
        <f>Table15[[#This Row],[Total_Engagement]]/Table15[[#This Row],[Impressions]]</f>
        <v>0.23656250000000001</v>
      </c>
    </row>
    <row r="275" spans="2:18" ht="15.75" customHeight="1" x14ac:dyDescent="0.25">
      <c r="B275" s="2" t="s">
        <v>459</v>
      </c>
      <c r="C275" s="2" t="s">
        <v>39</v>
      </c>
      <c r="D275" s="2" t="s">
        <v>460</v>
      </c>
      <c r="E275" s="2" t="str">
        <f>PROPER(TEXT(Table15[[#This Row],[Date]], "MMMM"))</f>
        <v>August</v>
      </c>
      <c r="F275" s="2" t="str">
        <f>PROPER(TEXT(Table15[[#This Row],[Date]], "YYYY"))</f>
        <v>2024</v>
      </c>
      <c r="G275" s="2" t="s">
        <v>16</v>
      </c>
      <c r="H275" s="2" t="s">
        <v>594</v>
      </c>
      <c r="I275" s="15">
        <v>3960</v>
      </c>
      <c r="J275" s="15">
        <v>266</v>
      </c>
      <c r="K275" s="15">
        <v>8</v>
      </c>
      <c r="L275" s="15">
        <v>35640</v>
      </c>
      <c r="M275" s="15">
        <v>34850</v>
      </c>
      <c r="N275" s="15">
        <v>208</v>
      </c>
      <c r="O275" s="2" t="s">
        <v>53</v>
      </c>
      <c r="P275" s="1" t="s">
        <v>584</v>
      </c>
      <c r="Q275" s="11">
        <f t="shared" si="4"/>
        <v>4234</v>
      </c>
      <c r="R275" s="14">
        <f>Table15[[#This Row],[Total_Engagement]]/Table15[[#This Row],[Impressions]]</f>
        <v>0.11879910213243547</v>
      </c>
    </row>
    <row r="276" spans="2:18" ht="15.75" customHeight="1" x14ac:dyDescent="0.25">
      <c r="B276" s="2" t="s">
        <v>459</v>
      </c>
      <c r="C276" s="2" t="s">
        <v>39</v>
      </c>
      <c r="D276" s="2" t="s">
        <v>460</v>
      </c>
      <c r="E276" s="2" t="str">
        <f>PROPER(TEXT(Table15[[#This Row],[Date]], "MMMM"))</f>
        <v>August</v>
      </c>
      <c r="F276" s="2" t="str">
        <f>PROPER(TEXT(Table15[[#This Row],[Date]], "YYYY"))</f>
        <v>2024</v>
      </c>
      <c r="G276" s="2" t="s">
        <v>16</v>
      </c>
      <c r="H276" s="2" t="s">
        <v>594</v>
      </c>
      <c r="I276" s="15">
        <v>3960</v>
      </c>
      <c r="J276" s="15">
        <v>266</v>
      </c>
      <c r="K276" s="15">
        <v>8</v>
      </c>
      <c r="L276" s="15">
        <v>35640</v>
      </c>
      <c r="M276" s="15">
        <v>34850</v>
      </c>
      <c r="N276" s="15">
        <v>208</v>
      </c>
      <c r="O276" s="1" t="s">
        <v>33</v>
      </c>
      <c r="P276" s="1" t="s">
        <v>584</v>
      </c>
      <c r="Q276" s="11">
        <f t="shared" si="4"/>
        <v>4234</v>
      </c>
      <c r="R276" s="14">
        <f>Table15[[#This Row],[Total_Engagement]]/Table15[[#This Row],[Impressions]]</f>
        <v>0.11879910213243547</v>
      </c>
    </row>
    <row r="277" spans="2:18" ht="15.75" customHeight="1" x14ac:dyDescent="0.25">
      <c r="B277" s="2" t="s">
        <v>459</v>
      </c>
      <c r="C277" s="2" t="s">
        <v>39</v>
      </c>
      <c r="D277" s="2" t="s">
        <v>460</v>
      </c>
      <c r="E277" s="2" t="str">
        <f>PROPER(TEXT(Table15[[#This Row],[Date]], "MMMM"))</f>
        <v>August</v>
      </c>
      <c r="F277" s="2" t="str">
        <f>PROPER(TEXT(Table15[[#This Row],[Date]], "YYYY"))</f>
        <v>2024</v>
      </c>
      <c r="G277" s="2" t="s">
        <v>16</v>
      </c>
      <c r="H277" s="2" t="s">
        <v>594</v>
      </c>
      <c r="I277" s="15">
        <v>3960</v>
      </c>
      <c r="J277" s="15">
        <v>266</v>
      </c>
      <c r="K277" s="15">
        <v>8</v>
      </c>
      <c r="L277" s="15">
        <v>35640</v>
      </c>
      <c r="M277" s="15">
        <v>34850</v>
      </c>
      <c r="N277" s="15">
        <v>208</v>
      </c>
      <c r="O277" s="1" t="s">
        <v>583</v>
      </c>
      <c r="P277" s="1" t="s">
        <v>584</v>
      </c>
      <c r="Q277" s="11">
        <f t="shared" si="4"/>
        <v>4234</v>
      </c>
      <c r="R277" s="14">
        <f>Table15[[#This Row],[Total_Engagement]]/Table15[[#This Row],[Impressions]]</f>
        <v>0.11879910213243547</v>
      </c>
    </row>
    <row r="278" spans="2:18" ht="15.75" customHeight="1" x14ac:dyDescent="0.25">
      <c r="B278" s="2" t="s">
        <v>462</v>
      </c>
      <c r="C278" s="2" t="s">
        <v>39</v>
      </c>
      <c r="D278" s="2" t="s">
        <v>52</v>
      </c>
      <c r="E278" s="2" t="str">
        <f>PROPER(TEXT(Table15[[#This Row],[Date]], "MMMM"))</f>
        <v>February</v>
      </c>
      <c r="F278" s="2" t="str">
        <f>PROPER(TEXT(Table15[[#This Row],[Date]], "YYYY"))</f>
        <v>2025</v>
      </c>
      <c r="G278" s="2" t="s">
        <v>32</v>
      </c>
      <c r="H278" s="2" t="s">
        <v>596</v>
      </c>
      <c r="I278" s="15">
        <v>886</v>
      </c>
      <c r="J278" s="15">
        <v>126</v>
      </c>
      <c r="K278" s="15">
        <v>153</v>
      </c>
      <c r="L278" s="15">
        <v>4430</v>
      </c>
      <c r="M278" s="15">
        <v>4037</v>
      </c>
      <c r="N278" s="15">
        <v>212</v>
      </c>
      <c r="O278" s="2" t="s">
        <v>33</v>
      </c>
      <c r="P278" s="1" t="s">
        <v>584</v>
      </c>
      <c r="Q278" s="11">
        <f t="shared" si="4"/>
        <v>1165</v>
      </c>
      <c r="R278" s="14">
        <f>Table15[[#This Row],[Total_Engagement]]/Table15[[#This Row],[Impressions]]</f>
        <v>0.26297968397291194</v>
      </c>
    </row>
    <row r="279" spans="2:18" ht="15.75" customHeight="1" x14ac:dyDescent="0.25">
      <c r="B279" s="2" t="s">
        <v>463</v>
      </c>
      <c r="C279" s="2" t="s">
        <v>14</v>
      </c>
      <c r="D279" s="2" t="s">
        <v>406</v>
      </c>
      <c r="E279" s="2" t="str">
        <f>PROPER(TEXT(Table15[[#This Row],[Date]], "MMMM"))</f>
        <v>July</v>
      </c>
      <c r="F279" s="2" t="str">
        <f>PROPER(TEXT(Table15[[#This Row],[Date]], "YYYY"))</f>
        <v>2024</v>
      </c>
      <c r="G279" s="2" t="s">
        <v>46</v>
      </c>
      <c r="H279" s="2" t="s">
        <v>603</v>
      </c>
      <c r="I279" s="15">
        <v>827</v>
      </c>
      <c r="J279" s="15">
        <v>77</v>
      </c>
      <c r="K279" s="15">
        <v>402</v>
      </c>
      <c r="L279" s="15">
        <v>14886</v>
      </c>
      <c r="M279" s="15">
        <v>14129</v>
      </c>
      <c r="N279" s="15">
        <v>254</v>
      </c>
      <c r="O279" s="2" t="s">
        <v>33</v>
      </c>
      <c r="P279" s="2" t="s">
        <v>23</v>
      </c>
      <c r="Q279" s="11">
        <f t="shared" si="4"/>
        <v>1306</v>
      </c>
      <c r="R279" s="14">
        <f>Table15[[#This Row],[Total_Engagement]]/Table15[[#This Row],[Impressions]]</f>
        <v>8.7733440816874911E-2</v>
      </c>
    </row>
    <row r="280" spans="2:18" ht="15.75" customHeight="1" x14ac:dyDescent="0.25">
      <c r="B280" s="2" t="s">
        <v>464</v>
      </c>
      <c r="C280" s="2" t="s">
        <v>39</v>
      </c>
      <c r="D280" s="2" t="s">
        <v>150</v>
      </c>
      <c r="E280" s="2" t="str">
        <f>PROPER(TEXT(Table15[[#This Row],[Date]], "MMMM"))</f>
        <v>June</v>
      </c>
      <c r="F280" s="2" t="str">
        <f>PROPER(TEXT(Table15[[#This Row],[Date]], "YYYY"))</f>
        <v>2024</v>
      </c>
      <c r="G280" s="2" t="s">
        <v>16</v>
      </c>
      <c r="H280" s="2" t="s">
        <v>594</v>
      </c>
      <c r="I280" s="15">
        <v>3813</v>
      </c>
      <c r="J280" s="15">
        <v>935</v>
      </c>
      <c r="K280" s="15">
        <v>274</v>
      </c>
      <c r="L280" s="15">
        <v>68634</v>
      </c>
      <c r="M280" s="15">
        <v>68488</v>
      </c>
      <c r="N280" s="15">
        <v>251</v>
      </c>
      <c r="O280" s="2" t="s">
        <v>53</v>
      </c>
      <c r="P280" s="1" t="s">
        <v>584</v>
      </c>
      <c r="Q280" s="11">
        <f t="shared" si="4"/>
        <v>5022</v>
      </c>
      <c r="R280" s="14">
        <f>Table15[[#This Row],[Total_Engagement]]/Table15[[#This Row],[Impressions]]</f>
        <v>7.3170731707317069E-2</v>
      </c>
    </row>
    <row r="281" spans="2:18" ht="15.75" customHeight="1" x14ac:dyDescent="0.25">
      <c r="B281" s="2" t="s">
        <v>465</v>
      </c>
      <c r="C281" s="2" t="s">
        <v>30</v>
      </c>
      <c r="D281" s="2" t="s">
        <v>466</v>
      </c>
      <c r="E281" s="2" t="str">
        <f>PROPER(TEXT(Table15[[#This Row],[Date]], "MMMM"))</f>
        <v>March</v>
      </c>
      <c r="F281" s="2" t="str">
        <f>PROPER(TEXT(Table15[[#This Row],[Date]], "YYYY"))</f>
        <v>2025</v>
      </c>
      <c r="G281" s="2" t="s">
        <v>41</v>
      </c>
      <c r="H281" s="2" t="s">
        <v>600</v>
      </c>
      <c r="I281" s="15">
        <v>1377</v>
      </c>
      <c r="J281" s="15">
        <v>796</v>
      </c>
      <c r="K281" s="15">
        <v>387</v>
      </c>
      <c r="L281" s="15">
        <v>22032</v>
      </c>
      <c r="M281" s="15">
        <v>21869</v>
      </c>
      <c r="N281" s="15">
        <v>189</v>
      </c>
      <c r="O281" s="2" t="s">
        <v>53</v>
      </c>
      <c r="P281" s="1" t="s">
        <v>584</v>
      </c>
      <c r="Q281" s="11">
        <f t="shared" si="4"/>
        <v>2560</v>
      </c>
      <c r="R281" s="14">
        <f>Table15[[#This Row],[Total_Engagement]]/Table15[[#This Row],[Impressions]]</f>
        <v>0.11619462599854757</v>
      </c>
    </row>
    <row r="282" spans="2:18" ht="15.75" customHeight="1" x14ac:dyDescent="0.25">
      <c r="B282" s="2" t="s">
        <v>467</v>
      </c>
      <c r="C282" s="2" t="s">
        <v>39</v>
      </c>
      <c r="D282" s="2" t="s">
        <v>340</v>
      </c>
      <c r="E282" s="2" t="str">
        <f>PROPER(TEXT(Table15[[#This Row],[Date]], "MMMM"))</f>
        <v>April</v>
      </c>
      <c r="F282" s="2" t="str">
        <f>PROPER(TEXT(Table15[[#This Row],[Date]], "YYYY"))</f>
        <v>2025</v>
      </c>
      <c r="G282" s="2" t="s">
        <v>41</v>
      </c>
      <c r="H282" s="2" t="s">
        <v>589</v>
      </c>
      <c r="I282" s="15">
        <v>2089</v>
      </c>
      <c r="J282" s="15">
        <v>476</v>
      </c>
      <c r="K282" s="15">
        <v>69</v>
      </c>
      <c r="L282" s="15">
        <v>16712</v>
      </c>
      <c r="M282" s="15">
        <v>16309</v>
      </c>
      <c r="N282" s="15">
        <v>64</v>
      </c>
      <c r="O282" s="2" t="s">
        <v>53</v>
      </c>
      <c r="P282" s="2" t="s">
        <v>28</v>
      </c>
      <c r="Q282" s="11">
        <f t="shared" si="4"/>
        <v>2634</v>
      </c>
      <c r="R282" s="14">
        <f>Table15[[#This Row],[Total_Engagement]]/Table15[[#This Row],[Impressions]]</f>
        <v>0.15761129727142173</v>
      </c>
    </row>
    <row r="283" spans="2:18" ht="15.75" customHeight="1" x14ac:dyDescent="0.25">
      <c r="B283" s="2" t="s">
        <v>468</v>
      </c>
      <c r="C283" s="2" t="s">
        <v>14</v>
      </c>
      <c r="D283" s="2" t="s">
        <v>469</v>
      </c>
      <c r="E283" s="2" t="str">
        <f>PROPER(TEXT(Table15[[#This Row],[Date]], "MMMM"))</f>
        <v>August</v>
      </c>
      <c r="F283" s="2" t="str">
        <f>PROPER(TEXT(Table15[[#This Row],[Date]], "YYYY"))</f>
        <v>2024</v>
      </c>
      <c r="G283" s="2" t="s">
        <v>16</v>
      </c>
      <c r="H283" s="2" t="s">
        <v>585</v>
      </c>
      <c r="I283" s="15">
        <v>3791</v>
      </c>
      <c r="J283" s="15">
        <v>593</v>
      </c>
      <c r="K283" s="15">
        <v>228</v>
      </c>
      <c r="L283" s="15">
        <v>53074</v>
      </c>
      <c r="M283" s="15">
        <v>52613</v>
      </c>
      <c r="N283" s="15">
        <v>205</v>
      </c>
      <c r="O283" s="2" t="s">
        <v>33</v>
      </c>
      <c r="P283" s="1" t="s">
        <v>584</v>
      </c>
      <c r="Q283" s="11">
        <f t="shared" si="4"/>
        <v>4612</v>
      </c>
      <c r="R283" s="14">
        <f>Table15[[#This Row],[Total_Engagement]]/Table15[[#This Row],[Impressions]]</f>
        <v>8.6897539284772202E-2</v>
      </c>
    </row>
    <row r="284" spans="2:18" ht="15.75" customHeight="1" x14ac:dyDescent="0.25">
      <c r="B284" s="2" t="s">
        <v>470</v>
      </c>
      <c r="C284" s="2" t="s">
        <v>14</v>
      </c>
      <c r="D284" s="2" t="s">
        <v>471</v>
      </c>
      <c r="E284" s="2" t="str">
        <f>PROPER(TEXT(Table15[[#This Row],[Date]], "MMMM"))</f>
        <v>January</v>
      </c>
      <c r="F284" s="2" t="str">
        <f>PROPER(TEXT(Table15[[#This Row],[Date]], "YYYY"))</f>
        <v>2025</v>
      </c>
      <c r="G284" s="2" t="s">
        <v>46</v>
      </c>
      <c r="H284" s="2" t="s">
        <v>603</v>
      </c>
      <c r="I284" s="15">
        <v>2692</v>
      </c>
      <c r="J284" s="15">
        <v>115</v>
      </c>
      <c r="K284" s="15">
        <v>64</v>
      </c>
      <c r="L284" s="15">
        <v>21536</v>
      </c>
      <c r="M284" s="15">
        <v>21120</v>
      </c>
      <c r="N284" s="15">
        <v>224</v>
      </c>
      <c r="O284" s="2" t="s">
        <v>53</v>
      </c>
      <c r="P284" s="2" t="s">
        <v>23</v>
      </c>
      <c r="Q284" s="11">
        <f t="shared" si="4"/>
        <v>2871</v>
      </c>
      <c r="R284" s="14">
        <f>Table15[[#This Row],[Total_Engagement]]/Table15[[#This Row],[Impressions]]</f>
        <v>0.13331166419019316</v>
      </c>
    </row>
    <row r="285" spans="2:18" ht="15.75" customHeight="1" x14ac:dyDescent="0.25">
      <c r="B285" s="2" t="s">
        <v>472</v>
      </c>
      <c r="C285" s="2" t="s">
        <v>39</v>
      </c>
      <c r="D285" s="2" t="s">
        <v>20</v>
      </c>
      <c r="E285" s="2" t="str">
        <f>PROPER(TEXT(Table15[[#This Row],[Date]], "MMMM"))</f>
        <v>April</v>
      </c>
      <c r="F285" s="2" t="str">
        <f>PROPER(TEXT(Table15[[#This Row],[Date]], "YYYY"))</f>
        <v>2025</v>
      </c>
      <c r="G285" s="2" t="s">
        <v>32</v>
      </c>
      <c r="H285" s="2" t="s">
        <v>596</v>
      </c>
      <c r="I285" s="15">
        <v>3767</v>
      </c>
      <c r="J285" s="15">
        <v>514</v>
      </c>
      <c r="K285" s="15">
        <v>238</v>
      </c>
      <c r="L285" s="15">
        <v>37670</v>
      </c>
      <c r="M285" s="15">
        <v>36807</v>
      </c>
      <c r="N285" s="15">
        <v>226</v>
      </c>
      <c r="O285" s="2" t="s">
        <v>53</v>
      </c>
      <c r="P285" s="2" t="s">
        <v>34</v>
      </c>
      <c r="Q285" s="11">
        <f t="shared" si="4"/>
        <v>4519</v>
      </c>
      <c r="R285" s="14">
        <f>Table15[[#This Row],[Total_Engagement]]/Table15[[#This Row],[Impressions]]</f>
        <v>0.11996283514733209</v>
      </c>
    </row>
    <row r="286" spans="2:18" ht="15.75" customHeight="1" x14ac:dyDescent="0.25">
      <c r="B286" s="2" t="s">
        <v>473</v>
      </c>
      <c r="C286" s="2" t="s">
        <v>25</v>
      </c>
      <c r="D286" s="2" t="s">
        <v>228</v>
      </c>
      <c r="E286" s="2" t="str">
        <f>PROPER(TEXT(Table15[[#This Row],[Date]], "MMMM"))</f>
        <v>September</v>
      </c>
      <c r="F286" s="2" t="str">
        <f>PROPER(TEXT(Table15[[#This Row],[Date]], "YYYY"))</f>
        <v>2024</v>
      </c>
      <c r="G286" s="2" t="s">
        <v>41</v>
      </c>
      <c r="H286" s="2" t="s">
        <v>595</v>
      </c>
      <c r="I286" s="15">
        <v>2143</v>
      </c>
      <c r="J286" s="15">
        <v>12</v>
      </c>
      <c r="K286" s="15">
        <v>204</v>
      </c>
      <c r="L286" s="15">
        <v>40717</v>
      </c>
      <c r="M286" s="15">
        <v>40125</v>
      </c>
      <c r="N286" s="15">
        <v>248</v>
      </c>
      <c r="O286" s="2" t="s">
        <v>33</v>
      </c>
      <c r="P286" s="2" t="s">
        <v>23</v>
      </c>
      <c r="Q286" s="11">
        <f t="shared" si="4"/>
        <v>2359</v>
      </c>
      <c r="R286" s="14">
        <f>Table15[[#This Row],[Total_Engagement]]/Table15[[#This Row],[Impressions]]</f>
        <v>5.7936488444630008E-2</v>
      </c>
    </row>
    <row r="287" spans="2:18" ht="15.75" customHeight="1" x14ac:dyDescent="0.25">
      <c r="B287" s="2" t="s">
        <v>474</v>
      </c>
      <c r="C287" s="2" t="s">
        <v>39</v>
      </c>
      <c r="D287" s="2" t="s">
        <v>267</v>
      </c>
      <c r="E287" s="2" t="str">
        <f>PROPER(TEXT(Table15[[#This Row],[Date]], "MMMM"))</f>
        <v>April</v>
      </c>
      <c r="F287" s="2" t="str">
        <f>PROPER(TEXT(Table15[[#This Row],[Date]], "YYYY"))</f>
        <v>2025</v>
      </c>
      <c r="G287" s="2" t="s">
        <v>46</v>
      </c>
      <c r="H287" s="2" t="s">
        <v>593</v>
      </c>
      <c r="I287" s="15">
        <v>3090</v>
      </c>
      <c r="J287" s="15">
        <v>697</v>
      </c>
      <c r="K287" s="15">
        <v>164</v>
      </c>
      <c r="L287" s="15">
        <v>49440</v>
      </c>
      <c r="M287" s="15">
        <v>48524</v>
      </c>
      <c r="N287" s="15">
        <v>25</v>
      </c>
      <c r="O287" s="2" t="s">
        <v>33</v>
      </c>
      <c r="P287" s="2" t="s">
        <v>23</v>
      </c>
      <c r="Q287" s="11">
        <f t="shared" si="4"/>
        <v>3951</v>
      </c>
      <c r="R287" s="14">
        <f>Table15[[#This Row],[Total_Engagement]]/Table15[[#This Row],[Impressions]]</f>
        <v>7.9915048543689318E-2</v>
      </c>
    </row>
    <row r="288" spans="2:18" ht="15.75" customHeight="1" x14ac:dyDescent="0.25">
      <c r="B288" s="2" t="s">
        <v>474</v>
      </c>
      <c r="C288" s="2" t="s">
        <v>39</v>
      </c>
      <c r="D288" s="2" t="s">
        <v>267</v>
      </c>
      <c r="E288" s="2" t="str">
        <f>PROPER(TEXT(Table15[[#This Row],[Date]], "MMMM"))</f>
        <v>April</v>
      </c>
      <c r="F288" s="2" t="str">
        <f>PROPER(TEXT(Table15[[#This Row],[Date]], "YYYY"))</f>
        <v>2025</v>
      </c>
      <c r="G288" s="2" t="s">
        <v>46</v>
      </c>
      <c r="H288" s="2" t="s">
        <v>593</v>
      </c>
      <c r="I288" s="15">
        <v>3090</v>
      </c>
      <c r="J288" s="15">
        <v>697</v>
      </c>
      <c r="K288" s="15">
        <v>164</v>
      </c>
      <c r="L288" s="15">
        <v>49440</v>
      </c>
      <c r="M288" s="15">
        <v>48524</v>
      </c>
      <c r="N288" s="15">
        <v>25</v>
      </c>
      <c r="O288" s="1" t="s">
        <v>33</v>
      </c>
      <c r="P288" s="2" t="s">
        <v>23</v>
      </c>
      <c r="Q288" s="11">
        <f t="shared" si="4"/>
        <v>3951</v>
      </c>
      <c r="R288" s="14">
        <f>Table15[[#This Row],[Total_Engagement]]/Table15[[#This Row],[Impressions]]</f>
        <v>7.9915048543689318E-2</v>
      </c>
    </row>
    <row r="289" spans="2:18" ht="15.75" customHeight="1" x14ac:dyDescent="0.25">
      <c r="B289" s="2" t="s">
        <v>474</v>
      </c>
      <c r="C289" s="2" t="s">
        <v>39</v>
      </c>
      <c r="D289" s="2" t="s">
        <v>267</v>
      </c>
      <c r="E289" s="2" t="str">
        <f>PROPER(TEXT(Table15[[#This Row],[Date]], "MMMM"))</f>
        <v>April</v>
      </c>
      <c r="F289" s="2" t="str">
        <f>PROPER(TEXT(Table15[[#This Row],[Date]], "YYYY"))</f>
        <v>2025</v>
      </c>
      <c r="G289" s="2" t="s">
        <v>46</v>
      </c>
      <c r="H289" s="2" t="s">
        <v>593</v>
      </c>
      <c r="I289" s="15">
        <v>3090</v>
      </c>
      <c r="J289" s="15">
        <v>697</v>
      </c>
      <c r="K289" s="15">
        <v>164</v>
      </c>
      <c r="L289" s="15">
        <v>49440</v>
      </c>
      <c r="M289" s="15">
        <v>48524</v>
      </c>
      <c r="N289" s="15">
        <v>25</v>
      </c>
      <c r="O289" s="1" t="s">
        <v>583</v>
      </c>
      <c r="P289" s="2" t="s">
        <v>23</v>
      </c>
      <c r="Q289" s="11">
        <f t="shared" si="4"/>
        <v>3951</v>
      </c>
      <c r="R289" s="14">
        <f>Table15[[#This Row],[Total_Engagement]]/Table15[[#This Row],[Impressions]]</f>
        <v>7.9915048543689318E-2</v>
      </c>
    </row>
    <row r="290" spans="2:18" ht="15.75" customHeight="1" x14ac:dyDescent="0.25">
      <c r="B290" s="2" t="s">
        <v>476</v>
      </c>
      <c r="C290" s="2" t="s">
        <v>30</v>
      </c>
      <c r="D290" s="2" t="s">
        <v>477</v>
      </c>
      <c r="E290" s="2" t="str">
        <f>PROPER(TEXT(Table15[[#This Row],[Date]], "MMMM"))</f>
        <v>August</v>
      </c>
      <c r="F290" s="2" t="str">
        <f>PROPER(TEXT(Table15[[#This Row],[Date]], "YYYY"))</f>
        <v>2024</v>
      </c>
      <c r="G290" s="2" t="s">
        <v>32</v>
      </c>
      <c r="H290" s="2" t="s">
        <v>588</v>
      </c>
      <c r="I290" s="15">
        <v>3601</v>
      </c>
      <c r="J290" s="15">
        <v>695</v>
      </c>
      <c r="K290" s="15">
        <v>75</v>
      </c>
      <c r="L290" s="15">
        <v>21606</v>
      </c>
      <c r="M290" s="15">
        <v>21454</v>
      </c>
      <c r="N290" s="15">
        <v>172</v>
      </c>
      <c r="O290" s="2" t="s">
        <v>33</v>
      </c>
      <c r="P290" s="2" t="s">
        <v>23</v>
      </c>
      <c r="Q290" s="11">
        <f t="shared" si="4"/>
        <v>4371</v>
      </c>
      <c r="R290" s="14">
        <f>Table15[[#This Row],[Total_Engagement]]/Table15[[#This Row],[Impressions]]</f>
        <v>0.2023049153013052</v>
      </c>
    </row>
    <row r="291" spans="2:18" ht="15.75" customHeight="1" x14ac:dyDescent="0.25">
      <c r="B291" s="2" t="s">
        <v>478</v>
      </c>
      <c r="C291" s="2" t="s">
        <v>39</v>
      </c>
      <c r="D291" s="2" t="s">
        <v>225</v>
      </c>
      <c r="E291" s="2" t="str">
        <f>PROPER(TEXT(Table15[[#This Row],[Date]], "MMMM"))</f>
        <v>February</v>
      </c>
      <c r="F291" s="2" t="str">
        <f>PROPER(TEXT(Table15[[#This Row],[Date]], "YYYY"))</f>
        <v>2025</v>
      </c>
      <c r="G291" s="2" t="s">
        <v>21</v>
      </c>
      <c r="H291" s="2" t="s">
        <v>592</v>
      </c>
      <c r="I291" s="15">
        <v>562</v>
      </c>
      <c r="J291" s="15">
        <v>158</v>
      </c>
      <c r="K291" s="15">
        <v>149</v>
      </c>
      <c r="L291" s="15">
        <v>3372</v>
      </c>
      <c r="M291" s="15">
        <v>2940</v>
      </c>
      <c r="N291" s="15">
        <v>93</v>
      </c>
      <c r="O291" s="2" t="s">
        <v>27</v>
      </c>
      <c r="P291" s="2" t="s">
        <v>18</v>
      </c>
      <c r="Q291" s="11">
        <f t="shared" si="4"/>
        <v>869</v>
      </c>
      <c r="R291" s="14">
        <f>Table15[[#This Row],[Total_Engagement]]/Table15[[#This Row],[Impressions]]</f>
        <v>0.25771055753262156</v>
      </c>
    </row>
    <row r="292" spans="2:18" ht="15.75" customHeight="1" x14ac:dyDescent="0.25">
      <c r="B292" s="2" t="s">
        <v>479</v>
      </c>
      <c r="C292" s="2" t="s">
        <v>30</v>
      </c>
      <c r="D292" s="2" t="s">
        <v>480</v>
      </c>
      <c r="E292" s="2" t="str">
        <f>PROPER(TEXT(Table15[[#This Row],[Date]], "MMMM"))</f>
        <v>February</v>
      </c>
      <c r="F292" s="2" t="str">
        <f>PROPER(TEXT(Table15[[#This Row],[Date]], "YYYY"))</f>
        <v>2025</v>
      </c>
      <c r="G292" s="2" t="s">
        <v>32</v>
      </c>
      <c r="H292" s="2" t="s">
        <v>588</v>
      </c>
      <c r="I292" s="15">
        <v>4332</v>
      </c>
      <c r="J292" s="15">
        <v>771</v>
      </c>
      <c r="K292" s="15">
        <v>219</v>
      </c>
      <c r="L292" s="15">
        <v>60648</v>
      </c>
      <c r="M292" s="15">
        <v>60397</v>
      </c>
      <c r="N292" s="15">
        <v>10</v>
      </c>
      <c r="O292" s="2" t="s">
        <v>27</v>
      </c>
      <c r="P292" s="2" t="s">
        <v>28</v>
      </c>
      <c r="Q292" s="11">
        <f t="shared" si="4"/>
        <v>5322</v>
      </c>
      <c r="R292" s="14">
        <f>Table15[[#This Row],[Total_Engagement]]/Table15[[#This Row],[Impressions]]</f>
        <v>8.7752275425405618E-2</v>
      </c>
    </row>
    <row r="293" spans="2:18" ht="15.75" customHeight="1" x14ac:dyDescent="0.25">
      <c r="B293" s="2" t="s">
        <v>479</v>
      </c>
      <c r="C293" s="2" t="s">
        <v>30</v>
      </c>
      <c r="D293" s="2" t="s">
        <v>480</v>
      </c>
      <c r="E293" s="2" t="str">
        <f>PROPER(TEXT(Table15[[#This Row],[Date]], "MMMM"))</f>
        <v>February</v>
      </c>
      <c r="F293" s="2" t="str">
        <f>PROPER(TEXT(Table15[[#This Row],[Date]], "YYYY"))</f>
        <v>2025</v>
      </c>
      <c r="G293" s="2" t="s">
        <v>32</v>
      </c>
      <c r="H293" s="2" t="s">
        <v>588</v>
      </c>
      <c r="I293" s="15">
        <v>4332</v>
      </c>
      <c r="J293" s="15">
        <v>771</v>
      </c>
      <c r="K293" s="15">
        <v>219</v>
      </c>
      <c r="L293" s="15">
        <v>60648</v>
      </c>
      <c r="M293" s="15">
        <v>60397</v>
      </c>
      <c r="N293" s="15">
        <v>10</v>
      </c>
      <c r="O293" s="1" t="s">
        <v>33</v>
      </c>
      <c r="P293" s="2" t="s">
        <v>28</v>
      </c>
      <c r="Q293" s="11">
        <f t="shared" si="4"/>
        <v>5322</v>
      </c>
      <c r="R293" s="14">
        <f>Table15[[#This Row],[Total_Engagement]]/Table15[[#This Row],[Impressions]]</f>
        <v>8.7752275425405618E-2</v>
      </c>
    </row>
    <row r="294" spans="2:18" ht="15.75" customHeight="1" x14ac:dyDescent="0.25">
      <c r="B294" s="2" t="s">
        <v>479</v>
      </c>
      <c r="C294" s="2" t="s">
        <v>30</v>
      </c>
      <c r="D294" s="2" t="s">
        <v>480</v>
      </c>
      <c r="E294" s="2" t="str">
        <f>PROPER(TEXT(Table15[[#This Row],[Date]], "MMMM"))</f>
        <v>February</v>
      </c>
      <c r="F294" s="2" t="str">
        <f>PROPER(TEXT(Table15[[#This Row],[Date]], "YYYY"))</f>
        <v>2025</v>
      </c>
      <c r="G294" s="2" t="s">
        <v>32</v>
      </c>
      <c r="H294" s="2" t="s">
        <v>588</v>
      </c>
      <c r="I294" s="15">
        <v>4332</v>
      </c>
      <c r="J294" s="15">
        <v>771</v>
      </c>
      <c r="K294" s="15">
        <v>219</v>
      </c>
      <c r="L294" s="15">
        <v>60648</v>
      </c>
      <c r="M294" s="15">
        <v>60397</v>
      </c>
      <c r="N294" s="15">
        <v>10</v>
      </c>
      <c r="O294" s="1" t="s">
        <v>583</v>
      </c>
      <c r="P294" s="2" t="s">
        <v>28</v>
      </c>
      <c r="Q294" s="11">
        <f t="shared" si="4"/>
        <v>5322</v>
      </c>
      <c r="R294" s="14">
        <f>Table15[[#This Row],[Total_Engagement]]/Table15[[#This Row],[Impressions]]</f>
        <v>8.7752275425405618E-2</v>
      </c>
    </row>
    <row r="295" spans="2:18" ht="15.75" customHeight="1" x14ac:dyDescent="0.25">
      <c r="B295" s="2" t="s">
        <v>482</v>
      </c>
      <c r="C295" s="2" t="s">
        <v>30</v>
      </c>
      <c r="D295" s="2" t="s">
        <v>483</v>
      </c>
      <c r="E295" s="2" t="str">
        <f>PROPER(TEXT(Table15[[#This Row],[Date]], "MMMM"))</f>
        <v>October</v>
      </c>
      <c r="F295" s="2" t="str">
        <f>PROPER(TEXT(Table15[[#This Row],[Date]], "YYYY"))</f>
        <v>2024</v>
      </c>
      <c r="G295" s="2" t="s">
        <v>46</v>
      </c>
      <c r="H295" s="2" t="s">
        <v>607</v>
      </c>
      <c r="I295" s="15">
        <v>4853</v>
      </c>
      <c r="J295" s="15">
        <v>837</v>
      </c>
      <c r="K295" s="15">
        <v>340</v>
      </c>
      <c r="L295" s="15">
        <v>72795</v>
      </c>
      <c r="M295" s="15">
        <v>72237</v>
      </c>
      <c r="N295" s="15">
        <v>170</v>
      </c>
      <c r="O295" s="2" t="s">
        <v>33</v>
      </c>
      <c r="P295" s="2" t="s">
        <v>18</v>
      </c>
      <c r="Q295" s="11">
        <f t="shared" si="4"/>
        <v>6030</v>
      </c>
      <c r="R295" s="14">
        <f>Table15[[#This Row],[Total_Engagement]]/Table15[[#This Row],[Impressions]]</f>
        <v>8.2835359571399134E-2</v>
      </c>
    </row>
    <row r="296" spans="2:18" ht="15.75" customHeight="1" x14ac:dyDescent="0.25">
      <c r="B296" s="2" t="s">
        <v>484</v>
      </c>
      <c r="C296" s="2" t="s">
        <v>25</v>
      </c>
      <c r="D296" s="2" t="s">
        <v>449</v>
      </c>
      <c r="E296" s="2" t="str">
        <f>PROPER(TEXT(Table15[[#This Row],[Date]], "MMMM"))</f>
        <v>January</v>
      </c>
      <c r="F296" s="2" t="str">
        <f>PROPER(TEXT(Table15[[#This Row],[Date]], "YYYY"))</f>
        <v>2025</v>
      </c>
      <c r="G296" s="2" t="s">
        <v>46</v>
      </c>
      <c r="H296" s="2" t="s">
        <v>591</v>
      </c>
      <c r="I296" s="15">
        <v>1206</v>
      </c>
      <c r="J296" s="15">
        <v>238</v>
      </c>
      <c r="K296" s="15">
        <v>36</v>
      </c>
      <c r="L296" s="15">
        <v>9648</v>
      </c>
      <c r="M296" s="15">
        <v>9417</v>
      </c>
      <c r="N296" s="15">
        <v>237</v>
      </c>
      <c r="O296" s="2" t="s">
        <v>27</v>
      </c>
      <c r="P296" s="1" t="s">
        <v>584</v>
      </c>
      <c r="Q296" s="11">
        <f t="shared" si="4"/>
        <v>1480</v>
      </c>
      <c r="R296" s="14">
        <f>Table15[[#This Row],[Total_Engagement]]/Table15[[#This Row],[Impressions]]</f>
        <v>0.15339966832504145</v>
      </c>
    </row>
    <row r="297" spans="2:18" ht="15.75" customHeight="1" x14ac:dyDescent="0.25">
      <c r="B297" s="2" t="s">
        <v>485</v>
      </c>
      <c r="C297" s="2" t="s">
        <v>30</v>
      </c>
      <c r="D297" s="2" t="s">
        <v>486</v>
      </c>
      <c r="E297" s="2" t="str">
        <f>PROPER(TEXT(Table15[[#This Row],[Date]], "MMMM"))</f>
        <v>August</v>
      </c>
      <c r="F297" s="2" t="str">
        <f>PROPER(TEXT(Table15[[#This Row],[Date]], "YYYY"))</f>
        <v>2024</v>
      </c>
      <c r="G297" s="2" t="s">
        <v>16</v>
      </c>
      <c r="H297" s="2" t="s">
        <v>598</v>
      </c>
      <c r="I297" s="15">
        <v>2603</v>
      </c>
      <c r="J297" s="15">
        <v>690</v>
      </c>
      <c r="K297" s="15">
        <v>205</v>
      </c>
      <c r="L297" s="15">
        <v>13015</v>
      </c>
      <c r="M297" s="15">
        <v>12130</v>
      </c>
      <c r="N297" s="15">
        <v>20</v>
      </c>
      <c r="O297" s="2" t="s">
        <v>53</v>
      </c>
      <c r="P297" s="2" t="s">
        <v>23</v>
      </c>
      <c r="Q297" s="11">
        <f t="shared" si="4"/>
        <v>3498</v>
      </c>
      <c r="R297" s="14">
        <f>Table15[[#This Row],[Total_Engagement]]/Table15[[#This Row],[Impressions]]</f>
        <v>0.26876680752977333</v>
      </c>
    </row>
    <row r="298" spans="2:18" ht="15.75" customHeight="1" x14ac:dyDescent="0.25">
      <c r="B298" s="2" t="s">
        <v>487</v>
      </c>
      <c r="C298" s="2" t="s">
        <v>14</v>
      </c>
      <c r="D298" s="2" t="s">
        <v>488</v>
      </c>
      <c r="E298" s="2" t="str">
        <f>PROPER(TEXT(Table15[[#This Row],[Date]], "MMMM"))</f>
        <v>January</v>
      </c>
      <c r="F298" s="2" t="str">
        <f>PROPER(TEXT(Table15[[#This Row],[Date]], "YYYY"))</f>
        <v>2025</v>
      </c>
      <c r="G298" s="2" t="s">
        <v>46</v>
      </c>
      <c r="H298" s="2" t="s">
        <v>603</v>
      </c>
      <c r="I298" s="15">
        <v>59</v>
      </c>
      <c r="J298" s="15">
        <v>163</v>
      </c>
      <c r="K298" s="15">
        <v>93</v>
      </c>
      <c r="L298" s="15">
        <v>590</v>
      </c>
      <c r="M298" s="15">
        <v>475</v>
      </c>
      <c r="N298" s="15">
        <v>293</v>
      </c>
      <c r="O298" s="2" t="s">
        <v>27</v>
      </c>
      <c r="P298" s="2" t="s">
        <v>23</v>
      </c>
      <c r="Q298" s="11">
        <f t="shared" si="4"/>
        <v>315</v>
      </c>
      <c r="R298" s="14">
        <f>Table15[[#This Row],[Total_Engagement]]/Table15[[#This Row],[Impressions]]</f>
        <v>0.53389830508474578</v>
      </c>
    </row>
    <row r="299" spans="2:18" ht="15.75" customHeight="1" x14ac:dyDescent="0.25">
      <c r="B299" s="2" t="s">
        <v>489</v>
      </c>
      <c r="C299" s="2" t="s">
        <v>14</v>
      </c>
      <c r="D299" s="2" t="s">
        <v>490</v>
      </c>
      <c r="E299" s="2" t="str">
        <f>PROPER(TEXT(Table15[[#This Row],[Date]], "MMMM"))</f>
        <v>February</v>
      </c>
      <c r="F299" s="2" t="str">
        <f>PROPER(TEXT(Table15[[#This Row],[Date]], "YYYY"))</f>
        <v>2025</v>
      </c>
      <c r="G299" s="2" t="s">
        <v>41</v>
      </c>
      <c r="H299" s="2" t="s">
        <v>590</v>
      </c>
      <c r="I299" s="15">
        <v>1877</v>
      </c>
      <c r="J299" s="15">
        <v>745</v>
      </c>
      <c r="K299" s="15">
        <v>225</v>
      </c>
      <c r="L299" s="15">
        <v>11262</v>
      </c>
      <c r="M299" s="15">
        <v>10967</v>
      </c>
      <c r="N299" s="15">
        <v>41</v>
      </c>
      <c r="O299" s="2" t="s">
        <v>33</v>
      </c>
      <c r="P299" s="2" t="s">
        <v>34</v>
      </c>
      <c r="Q299" s="11">
        <f t="shared" si="4"/>
        <v>2847</v>
      </c>
      <c r="R299" s="14">
        <f>Table15[[#This Row],[Total_Engagement]]/Table15[[#This Row],[Impressions]]</f>
        <v>0.25279701651571657</v>
      </c>
    </row>
    <row r="300" spans="2:18" ht="15.75" customHeight="1" x14ac:dyDescent="0.25">
      <c r="B300" s="2" t="s">
        <v>491</v>
      </c>
      <c r="C300" s="2" t="s">
        <v>39</v>
      </c>
      <c r="D300" s="2" t="s">
        <v>111</v>
      </c>
      <c r="E300" s="2" t="str">
        <f>PROPER(TEXT(Table15[[#This Row],[Date]], "MMMM"))</f>
        <v>November</v>
      </c>
      <c r="F300" s="2" t="str">
        <f>PROPER(TEXT(Table15[[#This Row],[Date]], "YYYY"))</f>
        <v>2024</v>
      </c>
      <c r="G300" s="2" t="s">
        <v>32</v>
      </c>
      <c r="H300" s="2" t="s">
        <v>596</v>
      </c>
      <c r="I300" s="15">
        <v>4182</v>
      </c>
      <c r="J300" s="15">
        <v>640</v>
      </c>
      <c r="K300" s="15">
        <v>240</v>
      </c>
      <c r="L300" s="15">
        <v>50184</v>
      </c>
      <c r="M300" s="15">
        <v>49351</v>
      </c>
      <c r="N300" s="15">
        <v>10</v>
      </c>
      <c r="O300" s="2" t="s">
        <v>27</v>
      </c>
      <c r="P300" s="2" t="s">
        <v>28</v>
      </c>
      <c r="Q300" s="11">
        <f t="shared" si="4"/>
        <v>5062</v>
      </c>
      <c r="R300" s="14">
        <f>Table15[[#This Row],[Total_Engagement]]/Table15[[#This Row],[Impressions]]</f>
        <v>0.10086880280567512</v>
      </c>
    </row>
    <row r="301" spans="2:18" ht="15.75" customHeight="1" x14ac:dyDescent="0.25">
      <c r="B301" s="2" t="s">
        <v>492</v>
      </c>
      <c r="C301" s="2" t="s">
        <v>14</v>
      </c>
      <c r="D301" s="2" t="s">
        <v>372</v>
      </c>
      <c r="E301" s="2" t="str">
        <f>PROPER(TEXT(Table15[[#This Row],[Date]], "MMMM"))</f>
        <v>October</v>
      </c>
      <c r="F301" s="2" t="str">
        <f>PROPER(TEXT(Table15[[#This Row],[Date]], "YYYY"))</f>
        <v>2024</v>
      </c>
      <c r="G301" s="2" t="s">
        <v>16</v>
      </c>
      <c r="H301" s="2" t="s">
        <v>585</v>
      </c>
      <c r="I301" s="15">
        <v>4187</v>
      </c>
      <c r="J301" s="15">
        <v>66</v>
      </c>
      <c r="K301" s="15">
        <v>31</v>
      </c>
      <c r="L301" s="15">
        <v>66992</v>
      </c>
      <c r="M301" s="15">
        <v>66614</v>
      </c>
      <c r="N301" s="15">
        <v>62</v>
      </c>
      <c r="O301" s="2" t="s">
        <v>53</v>
      </c>
      <c r="P301" s="1" t="s">
        <v>584</v>
      </c>
      <c r="Q301" s="11">
        <f t="shared" si="4"/>
        <v>4284</v>
      </c>
      <c r="R301" s="14">
        <f>Table15[[#This Row],[Total_Engagement]]/Table15[[#This Row],[Impressions]]</f>
        <v>6.3947934081681396E-2</v>
      </c>
    </row>
    <row r="302" spans="2:18" ht="15.75" customHeight="1" x14ac:dyDescent="0.25">
      <c r="B302" s="2" t="s">
        <v>493</v>
      </c>
      <c r="C302" s="2" t="s">
        <v>30</v>
      </c>
      <c r="D302" s="2" t="s">
        <v>494</v>
      </c>
      <c r="E302" s="2" t="str">
        <f>PROPER(TEXT(Table15[[#This Row],[Date]], "MMMM"))</f>
        <v>April</v>
      </c>
      <c r="F302" s="2" t="str">
        <f>PROPER(TEXT(Table15[[#This Row],[Date]], "YYYY"))</f>
        <v>2025</v>
      </c>
      <c r="G302" s="2" t="s">
        <v>16</v>
      </c>
      <c r="H302" s="2" t="s">
        <v>598</v>
      </c>
      <c r="I302" s="15">
        <v>4579</v>
      </c>
      <c r="J302" s="15">
        <v>125</v>
      </c>
      <c r="K302" s="15">
        <v>300</v>
      </c>
      <c r="L302" s="15">
        <v>59527</v>
      </c>
      <c r="M302" s="15">
        <v>59400</v>
      </c>
      <c r="N302" s="15">
        <v>269</v>
      </c>
      <c r="O302" s="2" t="s">
        <v>33</v>
      </c>
      <c r="P302" s="2" t="s">
        <v>18</v>
      </c>
      <c r="Q302" s="11">
        <f t="shared" si="4"/>
        <v>5004</v>
      </c>
      <c r="R302" s="14">
        <f>Table15[[#This Row],[Total_Engagement]]/Table15[[#This Row],[Impressions]]</f>
        <v>8.4062694239588759E-2</v>
      </c>
    </row>
    <row r="303" spans="2:18" ht="15.75" customHeight="1" x14ac:dyDescent="0.25">
      <c r="B303" s="2" t="s">
        <v>495</v>
      </c>
      <c r="C303" s="2" t="s">
        <v>30</v>
      </c>
      <c r="D303" s="2" t="s">
        <v>496</v>
      </c>
      <c r="E303" s="2" t="str">
        <f>PROPER(TEXT(Table15[[#This Row],[Date]], "MMMM"))</f>
        <v>November</v>
      </c>
      <c r="F303" s="2" t="str">
        <f>PROPER(TEXT(Table15[[#This Row],[Date]], "YYYY"))</f>
        <v>2024</v>
      </c>
      <c r="G303" s="2" t="s">
        <v>62</v>
      </c>
      <c r="H303" s="2" t="s">
        <v>599</v>
      </c>
      <c r="I303" s="15">
        <v>4561</v>
      </c>
      <c r="J303" s="15">
        <v>51</v>
      </c>
      <c r="K303" s="15">
        <v>441</v>
      </c>
      <c r="L303" s="15">
        <v>22805</v>
      </c>
      <c r="M303" s="15">
        <v>21890</v>
      </c>
      <c r="N303" s="15">
        <v>45</v>
      </c>
      <c r="O303" s="2" t="s">
        <v>27</v>
      </c>
      <c r="P303" s="2" t="s">
        <v>23</v>
      </c>
      <c r="Q303" s="11">
        <f t="shared" si="4"/>
        <v>5053</v>
      </c>
      <c r="R303" s="14">
        <f>Table15[[#This Row],[Total_Engagement]]/Table15[[#This Row],[Impressions]]</f>
        <v>0.22157421618066214</v>
      </c>
    </row>
    <row r="304" spans="2:18" ht="15.75" customHeight="1" x14ac:dyDescent="0.25">
      <c r="B304" s="2" t="s">
        <v>497</v>
      </c>
      <c r="C304" s="2" t="s">
        <v>25</v>
      </c>
      <c r="D304" s="2" t="s">
        <v>390</v>
      </c>
      <c r="E304" s="2" t="str">
        <f>PROPER(TEXT(Table15[[#This Row],[Date]], "MMMM"))</f>
        <v>January</v>
      </c>
      <c r="F304" s="2" t="str">
        <f>PROPER(TEXT(Table15[[#This Row],[Date]], "YYYY"))</f>
        <v>2025</v>
      </c>
      <c r="G304" s="2" t="s">
        <v>16</v>
      </c>
      <c r="H304" s="2" t="s">
        <v>587</v>
      </c>
      <c r="I304" s="15">
        <v>3774</v>
      </c>
      <c r="J304" s="15">
        <v>239</v>
      </c>
      <c r="K304" s="15">
        <v>39</v>
      </c>
      <c r="L304" s="15">
        <v>60384</v>
      </c>
      <c r="M304" s="15">
        <v>59490</v>
      </c>
      <c r="N304" s="15">
        <v>241</v>
      </c>
      <c r="O304" s="2" t="s">
        <v>27</v>
      </c>
      <c r="P304" s="2" t="s">
        <v>28</v>
      </c>
      <c r="Q304" s="11">
        <f t="shared" si="4"/>
        <v>4052</v>
      </c>
      <c r="R304" s="14">
        <f>Table15[[#This Row],[Total_Engagement]]/Table15[[#This Row],[Impressions]]</f>
        <v>6.7103868574456813E-2</v>
      </c>
    </row>
    <row r="305" spans="2:18" ht="15.75" customHeight="1" x14ac:dyDescent="0.25">
      <c r="B305" s="2" t="s">
        <v>498</v>
      </c>
      <c r="C305" s="2" t="s">
        <v>30</v>
      </c>
      <c r="D305" s="2" t="s">
        <v>499</v>
      </c>
      <c r="E305" s="2" t="str">
        <f>PROPER(TEXT(Table15[[#This Row],[Date]], "MMMM"))</f>
        <v>October</v>
      </c>
      <c r="F305" s="2" t="str">
        <f>PROPER(TEXT(Table15[[#This Row],[Date]], "YYYY"))</f>
        <v>2024</v>
      </c>
      <c r="G305" s="2" t="s">
        <v>62</v>
      </c>
      <c r="H305" s="2" t="s">
        <v>599</v>
      </c>
      <c r="I305" s="15">
        <v>3575</v>
      </c>
      <c r="J305" s="15">
        <v>749</v>
      </c>
      <c r="K305" s="15">
        <v>111</v>
      </c>
      <c r="L305" s="15">
        <v>21450</v>
      </c>
      <c r="M305" s="15">
        <v>20785</v>
      </c>
      <c r="N305" s="15">
        <v>195</v>
      </c>
      <c r="O305" s="2" t="s">
        <v>33</v>
      </c>
      <c r="P305" s="2" t="s">
        <v>23</v>
      </c>
      <c r="Q305" s="11">
        <f t="shared" si="4"/>
        <v>4435</v>
      </c>
      <c r="R305" s="14">
        <f>Table15[[#This Row],[Total_Engagement]]/Table15[[#This Row],[Impressions]]</f>
        <v>0.20675990675990677</v>
      </c>
    </row>
    <row r="306" spans="2:18" ht="15.75" customHeight="1" x14ac:dyDescent="0.25">
      <c r="B306" s="2" t="s">
        <v>500</v>
      </c>
      <c r="C306" s="2" t="s">
        <v>30</v>
      </c>
      <c r="D306" s="2" t="s">
        <v>466</v>
      </c>
      <c r="E306" s="2" t="str">
        <f>PROPER(TEXT(Table15[[#This Row],[Date]], "MMMM"))</f>
        <v>March</v>
      </c>
      <c r="F306" s="2" t="str">
        <f>PROPER(TEXT(Table15[[#This Row],[Date]], "YYYY"))</f>
        <v>2025</v>
      </c>
      <c r="G306" s="2" t="s">
        <v>21</v>
      </c>
      <c r="H306" s="2" t="s">
        <v>602</v>
      </c>
      <c r="I306" s="15">
        <v>4941</v>
      </c>
      <c r="J306" s="15">
        <v>414</v>
      </c>
      <c r="K306" s="15">
        <v>266</v>
      </c>
      <c r="L306" s="15">
        <v>39528</v>
      </c>
      <c r="M306" s="15">
        <v>39154</v>
      </c>
      <c r="N306" s="15">
        <v>217</v>
      </c>
      <c r="O306" s="2" t="s">
        <v>27</v>
      </c>
      <c r="P306" s="2" t="s">
        <v>28</v>
      </c>
      <c r="Q306" s="11">
        <f t="shared" si="4"/>
        <v>5621</v>
      </c>
      <c r="R306" s="14">
        <f>Table15[[#This Row],[Total_Engagement]]/Table15[[#This Row],[Impressions]]</f>
        <v>0.14220299534507186</v>
      </c>
    </row>
    <row r="307" spans="2:18" ht="15.75" customHeight="1" x14ac:dyDescent="0.25">
      <c r="B307" s="2" t="s">
        <v>501</v>
      </c>
      <c r="C307" s="2" t="s">
        <v>25</v>
      </c>
      <c r="D307" s="2" t="s">
        <v>502</v>
      </c>
      <c r="E307" s="2" t="str">
        <f>PROPER(TEXT(Table15[[#This Row],[Date]], "MMMM"))</f>
        <v>October</v>
      </c>
      <c r="F307" s="2" t="str">
        <f>PROPER(TEXT(Table15[[#This Row],[Date]], "YYYY"))</f>
        <v>2024</v>
      </c>
      <c r="G307" s="2" t="s">
        <v>32</v>
      </c>
      <c r="H307" s="2" t="s">
        <v>606</v>
      </c>
      <c r="I307" s="15">
        <v>3641</v>
      </c>
      <c r="J307" s="15">
        <v>226</v>
      </c>
      <c r="K307" s="15">
        <v>46</v>
      </c>
      <c r="L307" s="15">
        <v>40051</v>
      </c>
      <c r="M307" s="15">
        <v>39319</v>
      </c>
      <c r="N307" s="15">
        <v>296</v>
      </c>
      <c r="O307" s="2" t="s">
        <v>33</v>
      </c>
      <c r="P307" s="2" t="s">
        <v>34</v>
      </c>
      <c r="Q307" s="11">
        <f t="shared" si="4"/>
        <v>3913</v>
      </c>
      <c r="R307" s="14">
        <f>Table15[[#This Row],[Total_Engagement]]/Table15[[#This Row],[Impressions]]</f>
        <v>9.7700431949264685E-2</v>
      </c>
    </row>
    <row r="308" spans="2:18" ht="15.75" customHeight="1" x14ac:dyDescent="0.25">
      <c r="B308" s="2" t="s">
        <v>503</v>
      </c>
      <c r="C308" s="2" t="s">
        <v>14</v>
      </c>
      <c r="D308" s="2" t="s">
        <v>312</v>
      </c>
      <c r="E308" s="2" t="str">
        <f>PROPER(TEXT(Table15[[#This Row],[Date]], "MMMM"))</f>
        <v>January</v>
      </c>
      <c r="F308" s="2" t="str">
        <f>PROPER(TEXT(Table15[[#This Row],[Date]], "YYYY"))</f>
        <v>2025</v>
      </c>
      <c r="G308" s="2" t="s">
        <v>41</v>
      </c>
      <c r="H308" s="2" t="s">
        <v>590</v>
      </c>
      <c r="I308" s="15">
        <v>3535</v>
      </c>
      <c r="J308" s="15">
        <v>494</v>
      </c>
      <c r="K308" s="15">
        <v>152</v>
      </c>
      <c r="L308" s="15">
        <v>53025</v>
      </c>
      <c r="M308" s="15">
        <v>52791</v>
      </c>
      <c r="N308" s="15">
        <v>44</v>
      </c>
      <c r="O308" s="2" t="s">
        <v>27</v>
      </c>
      <c r="P308" s="2" t="s">
        <v>34</v>
      </c>
      <c r="Q308" s="11">
        <f t="shared" si="4"/>
        <v>4181</v>
      </c>
      <c r="R308" s="14">
        <f>Table15[[#This Row],[Total_Engagement]]/Table15[[#This Row],[Impressions]]</f>
        <v>7.8849599245638849E-2</v>
      </c>
    </row>
    <row r="309" spans="2:18" ht="15.75" customHeight="1" x14ac:dyDescent="0.25">
      <c r="B309" s="2" t="s">
        <v>504</v>
      </c>
      <c r="C309" s="2" t="s">
        <v>39</v>
      </c>
      <c r="D309" s="2" t="s">
        <v>477</v>
      </c>
      <c r="E309" s="2" t="str">
        <f>PROPER(TEXT(Table15[[#This Row],[Date]], "MMMM"))</f>
        <v>August</v>
      </c>
      <c r="F309" s="2" t="str">
        <f>PROPER(TEXT(Table15[[#This Row],[Date]], "YYYY"))</f>
        <v>2024</v>
      </c>
      <c r="G309" s="2" t="s">
        <v>16</v>
      </c>
      <c r="H309" s="2" t="s">
        <v>594</v>
      </c>
      <c r="I309" s="15">
        <v>1741</v>
      </c>
      <c r="J309" s="15">
        <v>831</v>
      </c>
      <c r="K309" s="15">
        <v>345</v>
      </c>
      <c r="L309" s="15">
        <v>17410</v>
      </c>
      <c r="M309" s="15">
        <v>16844</v>
      </c>
      <c r="N309" s="15">
        <v>58</v>
      </c>
      <c r="O309" s="2" t="s">
        <v>33</v>
      </c>
      <c r="P309" s="2" t="s">
        <v>28</v>
      </c>
      <c r="Q309" s="11">
        <f t="shared" si="4"/>
        <v>2917</v>
      </c>
      <c r="R309" s="14">
        <f>Table15[[#This Row],[Total_Engagement]]/Table15[[#This Row],[Impressions]]</f>
        <v>0.16754738655944859</v>
      </c>
    </row>
    <row r="310" spans="2:18" ht="15.75" customHeight="1" x14ac:dyDescent="0.25">
      <c r="B310" s="2" t="s">
        <v>505</v>
      </c>
      <c r="C310" s="2" t="s">
        <v>14</v>
      </c>
      <c r="D310" s="2" t="s">
        <v>506</v>
      </c>
      <c r="E310" s="2" t="str">
        <f>PROPER(TEXT(Table15[[#This Row],[Date]], "MMMM"))</f>
        <v>June</v>
      </c>
      <c r="F310" s="2" t="str">
        <f>PROPER(TEXT(Table15[[#This Row],[Date]], "YYYY"))</f>
        <v>2024</v>
      </c>
      <c r="G310" s="2" t="s">
        <v>41</v>
      </c>
      <c r="H310" s="2" t="s">
        <v>590</v>
      </c>
      <c r="I310" s="15">
        <v>1556</v>
      </c>
      <c r="J310" s="15">
        <v>195</v>
      </c>
      <c r="K310" s="15">
        <v>131</v>
      </c>
      <c r="L310" s="15">
        <v>9336</v>
      </c>
      <c r="M310" s="15">
        <v>8875</v>
      </c>
      <c r="N310" s="15">
        <v>137</v>
      </c>
      <c r="O310" s="2" t="s">
        <v>27</v>
      </c>
      <c r="P310" s="2" t="s">
        <v>23</v>
      </c>
      <c r="Q310" s="11">
        <f t="shared" si="4"/>
        <v>1882</v>
      </c>
      <c r="R310" s="14">
        <f>Table15[[#This Row],[Total_Engagement]]/Table15[[#This Row],[Impressions]]</f>
        <v>0.2015852613538989</v>
      </c>
    </row>
    <row r="311" spans="2:18" ht="15.75" customHeight="1" x14ac:dyDescent="0.25">
      <c r="B311" s="2" t="s">
        <v>507</v>
      </c>
      <c r="C311" s="2" t="s">
        <v>39</v>
      </c>
      <c r="D311" s="2" t="s">
        <v>267</v>
      </c>
      <c r="E311" s="2" t="str">
        <f>PROPER(TEXT(Table15[[#This Row],[Date]], "MMMM"))</f>
        <v>April</v>
      </c>
      <c r="F311" s="2" t="str">
        <f>PROPER(TEXT(Table15[[#This Row],[Date]], "YYYY"))</f>
        <v>2025</v>
      </c>
      <c r="G311" s="2" t="s">
        <v>46</v>
      </c>
      <c r="H311" s="2" t="s">
        <v>593</v>
      </c>
      <c r="I311" s="15">
        <v>4236</v>
      </c>
      <c r="J311" s="15">
        <v>711</v>
      </c>
      <c r="K311" s="15">
        <v>298</v>
      </c>
      <c r="L311" s="15">
        <v>21180</v>
      </c>
      <c r="M311" s="15">
        <v>20516</v>
      </c>
      <c r="N311" s="15">
        <v>238</v>
      </c>
      <c r="O311" s="2" t="s">
        <v>53</v>
      </c>
      <c r="P311" s="2" t="s">
        <v>18</v>
      </c>
      <c r="Q311" s="11">
        <f t="shared" si="4"/>
        <v>5245</v>
      </c>
      <c r="R311" s="14">
        <f>Table15[[#This Row],[Total_Engagement]]/Table15[[#This Row],[Impressions]]</f>
        <v>0.24763928234183191</v>
      </c>
    </row>
    <row r="312" spans="2:18" ht="15.75" customHeight="1" x14ac:dyDescent="0.25">
      <c r="B312" s="2" t="s">
        <v>508</v>
      </c>
      <c r="C312" s="2" t="s">
        <v>14</v>
      </c>
      <c r="D312" s="2" t="s">
        <v>509</v>
      </c>
      <c r="E312" s="2" t="str">
        <f>PROPER(TEXT(Table15[[#This Row],[Date]], "MMMM"))</f>
        <v>November</v>
      </c>
      <c r="F312" s="2" t="str">
        <f>PROPER(TEXT(Table15[[#This Row],[Date]], "YYYY"))</f>
        <v>2024</v>
      </c>
      <c r="G312" s="2" t="s">
        <v>21</v>
      </c>
      <c r="H312" s="2" t="s">
        <v>586</v>
      </c>
      <c r="I312" s="15">
        <v>4516</v>
      </c>
      <c r="J312" s="15">
        <v>836</v>
      </c>
      <c r="K312" s="15">
        <v>169</v>
      </c>
      <c r="L312" s="15">
        <v>49676</v>
      </c>
      <c r="M312" s="15">
        <v>49257</v>
      </c>
      <c r="N312" s="15">
        <v>282</v>
      </c>
      <c r="O312" s="2" t="s">
        <v>33</v>
      </c>
      <c r="P312" s="2" t="s">
        <v>34</v>
      </c>
      <c r="Q312" s="11">
        <f t="shared" si="4"/>
        <v>5521</v>
      </c>
      <c r="R312" s="14">
        <f>Table15[[#This Row],[Total_Engagement]]/Table15[[#This Row],[Impressions]]</f>
        <v>0.11114018842096787</v>
      </c>
    </row>
    <row r="313" spans="2:18" ht="15.75" customHeight="1" x14ac:dyDescent="0.25">
      <c r="B313" s="2" t="s">
        <v>510</v>
      </c>
      <c r="C313" s="2" t="s">
        <v>25</v>
      </c>
      <c r="D313" s="2" t="s">
        <v>173</v>
      </c>
      <c r="E313" s="2" t="str">
        <f>PROPER(TEXT(Table15[[#This Row],[Date]], "MMMM"))</f>
        <v>September</v>
      </c>
      <c r="F313" s="2" t="str">
        <f>PROPER(TEXT(Table15[[#This Row],[Date]], "YYYY"))</f>
        <v>2024</v>
      </c>
      <c r="G313" s="2" t="s">
        <v>46</v>
      </c>
      <c r="H313" s="2" t="s">
        <v>591</v>
      </c>
      <c r="I313" s="15">
        <v>4905</v>
      </c>
      <c r="J313" s="15">
        <v>845</v>
      </c>
      <c r="K313" s="15">
        <v>129</v>
      </c>
      <c r="L313" s="15">
        <v>98100</v>
      </c>
      <c r="M313" s="15">
        <v>97772</v>
      </c>
      <c r="N313" s="15">
        <v>279</v>
      </c>
      <c r="O313" s="2" t="s">
        <v>27</v>
      </c>
      <c r="P313" s="2" t="s">
        <v>23</v>
      </c>
      <c r="Q313" s="11">
        <f t="shared" si="4"/>
        <v>5879</v>
      </c>
      <c r="R313" s="14">
        <f>Table15[[#This Row],[Total_Engagement]]/Table15[[#This Row],[Impressions]]</f>
        <v>5.9928644240570844E-2</v>
      </c>
    </row>
    <row r="314" spans="2:18" ht="15.75" customHeight="1" x14ac:dyDescent="0.25">
      <c r="B314" s="2" t="s">
        <v>511</v>
      </c>
      <c r="C314" s="2" t="s">
        <v>25</v>
      </c>
      <c r="D314" s="2" t="s">
        <v>146</v>
      </c>
      <c r="E314" s="2" t="str">
        <f>PROPER(TEXT(Table15[[#This Row],[Date]], "MMMM"))</f>
        <v>October</v>
      </c>
      <c r="F314" s="2" t="str">
        <f>PROPER(TEXT(Table15[[#This Row],[Date]], "YYYY"))</f>
        <v>2024</v>
      </c>
      <c r="G314" s="2" t="s">
        <v>62</v>
      </c>
      <c r="H314" s="2" t="s">
        <v>608</v>
      </c>
      <c r="I314" s="15">
        <v>4275</v>
      </c>
      <c r="J314" s="15">
        <v>680</v>
      </c>
      <c r="K314" s="15">
        <v>385</v>
      </c>
      <c r="L314" s="15">
        <v>64125</v>
      </c>
      <c r="M314" s="15">
        <v>63650</v>
      </c>
      <c r="N314" s="15">
        <v>104</v>
      </c>
      <c r="O314" s="2" t="s">
        <v>33</v>
      </c>
      <c r="P314" s="2" t="s">
        <v>34</v>
      </c>
      <c r="Q314" s="11">
        <f t="shared" si="4"/>
        <v>5340</v>
      </c>
      <c r="R314" s="14">
        <f>Table15[[#This Row],[Total_Engagement]]/Table15[[#This Row],[Impressions]]</f>
        <v>8.3274853801169585E-2</v>
      </c>
    </row>
    <row r="315" spans="2:18" ht="15.75" customHeight="1" x14ac:dyDescent="0.25">
      <c r="B315" s="2" t="s">
        <v>511</v>
      </c>
      <c r="C315" s="2" t="s">
        <v>25</v>
      </c>
      <c r="D315" s="2" t="s">
        <v>146</v>
      </c>
      <c r="E315" s="2" t="str">
        <f>PROPER(TEXT(Table15[[#This Row],[Date]], "MMMM"))</f>
        <v>October</v>
      </c>
      <c r="F315" s="2" t="str">
        <f>PROPER(TEXT(Table15[[#This Row],[Date]], "YYYY"))</f>
        <v>2024</v>
      </c>
      <c r="G315" s="2" t="s">
        <v>62</v>
      </c>
      <c r="H315" s="2" t="s">
        <v>608</v>
      </c>
      <c r="I315" s="15">
        <v>4275</v>
      </c>
      <c r="J315" s="15">
        <v>680</v>
      </c>
      <c r="K315" s="15">
        <v>385</v>
      </c>
      <c r="L315" s="15">
        <v>64125</v>
      </c>
      <c r="M315" s="15">
        <v>63650</v>
      </c>
      <c r="N315" s="15">
        <v>104</v>
      </c>
      <c r="O315" s="1" t="s">
        <v>27</v>
      </c>
      <c r="P315" s="2" t="s">
        <v>34</v>
      </c>
      <c r="Q315" s="11">
        <f t="shared" si="4"/>
        <v>5340</v>
      </c>
      <c r="R315" s="14">
        <f>Table15[[#This Row],[Total_Engagement]]/Table15[[#This Row],[Impressions]]</f>
        <v>8.3274853801169585E-2</v>
      </c>
    </row>
    <row r="316" spans="2:18" ht="15.75" customHeight="1" x14ac:dyDescent="0.25">
      <c r="B316" s="2" t="s">
        <v>511</v>
      </c>
      <c r="C316" s="2" t="s">
        <v>25</v>
      </c>
      <c r="D316" s="2" t="s">
        <v>146</v>
      </c>
      <c r="E316" s="2" t="str">
        <f>PROPER(TEXT(Table15[[#This Row],[Date]], "MMMM"))</f>
        <v>October</v>
      </c>
      <c r="F316" s="2" t="str">
        <f>PROPER(TEXT(Table15[[#This Row],[Date]], "YYYY"))</f>
        <v>2024</v>
      </c>
      <c r="G316" s="2" t="s">
        <v>62</v>
      </c>
      <c r="H316" s="2" t="s">
        <v>608</v>
      </c>
      <c r="I316" s="15">
        <v>4275</v>
      </c>
      <c r="J316" s="15">
        <v>680</v>
      </c>
      <c r="K316" s="15">
        <v>385</v>
      </c>
      <c r="L316" s="15">
        <v>64125</v>
      </c>
      <c r="M316" s="15">
        <v>63650</v>
      </c>
      <c r="N316" s="15">
        <v>104</v>
      </c>
      <c r="O316" s="1" t="s">
        <v>582</v>
      </c>
      <c r="P316" s="2" t="s">
        <v>34</v>
      </c>
      <c r="Q316" s="11">
        <f t="shared" si="4"/>
        <v>5340</v>
      </c>
      <c r="R316" s="14">
        <f>Table15[[#This Row],[Total_Engagement]]/Table15[[#This Row],[Impressions]]</f>
        <v>8.3274853801169585E-2</v>
      </c>
    </row>
    <row r="317" spans="2:18" ht="15.75" customHeight="1" x14ac:dyDescent="0.25">
      <c r="B317" s="2" t="s">
        <v>512</v>
      </c>
      <c r="C317" s="2" t="s">
        <v>25</v>
      </c>
      <c r="D317" s="2" t="s">
        <v>513</v>
      </c>
      <c r="E317" s="2" t="str">
        <f>PROPER(TEXT(Table15[[#This Row],[Date]], "MMMM"))</f>
        <v>March</v>
      </c>
      <c r="F317" s="2" t="str">
        <f>PROPER(TEXT(Table15[[#This Row],[Date]], "YYYY"))</f>
        <v>2025</v>
      </c>
      <c r="G317" s="2" t="s">
        <v>46</v>
      </c>
      <c r="H317" s="2" t="s">
        <v>591</v>
      </c>
      <c r="I317" s="15">
        <v>3166</v>
      </c>
      <c r="J317" s="15">
        <v>90</v>
      </c>
      <c r="K317" s="15">
        <v>341</v>
      </c>
      <c r="L317" s="15">
        <v>56988</v>
      </c>
      <c r="M317" s="15">
        <v>56125</v>
      </c>
      <c r="N317" s="15">
        <v>135</v>
      </c>
      <c r="O317" s="2" t="s">
        <v>33</v>
      </c>
      <c r="P317" s="2" t="s">
        <v>23</v>
      </c>
      <c r="Q317" s="11">
        <f t="shared" si="4"/>
        <v>3597</v>
      </c>
      <c r="R317" s="14">
        <f>Table15[[#This Row],[Total_Engagement]]/Table15[[#This Row],[Impressions]]</f>
        <v>6.3118551273952411E-2</v>
      </c>
    </row>
    <row r="318" spans="2:18" ht="15.75" customHeight="1" x14ac:dyDescent="0.25">
      <c r="B318" s="2" t="s">
        <v>514</v>
      </c>
      <c r="C318" s="2" t="s">
        <v>30</v>
      </c>
      <c r="D318" s="2" t="s">
        <v>515</v>
      </c>
      <c r="E318" s="2" t="str">
        <f>PROPER(TEXT(Table15[[#This Row],[Date]], "MMMM"))</f>
        <v>October</v>
      </c>
      <c r="F318" s="2" t="str">
        <f>PROPER(TEXT(Table15[[#This Row],[Date]], "YYYY"))</f>
        <v>2024</v>
      </c>
      <c r="G318" s="2" t="s">
        <v>62</v>
      </c>
      <c r="H318" s="2" t="s">
        <v>599</v>
      </c>
      <c r="I318" s="15">
        <v>1488</v>
      </c>
      <c r="J318" s="15">
        <v>417</v>
      </c>
      <c r="K318" s="15">
        <v>168</v>
      </c>
      <c r="L318" s="15">
        <v>19344</v>
      </c>
      <c r="M318" s="15">
        <v>18395</v>
      </c>
      <c r="N318" s="15">
        <v>30</v>
      </c>
      <c r="O318" s="2" t="s">
        <v>53</v>
      </c>
      <c r="P318" s="2" t="s">
        <v>28</v>
      </c>
      <c r="Q318" s="11">
        <f t="shared" si="4"/>
        <v>2073</v>
      </c>
      <c r="R318" s="14">
        <f>Table15[[#This Row],[Total_Engagement]]/Table15[[#This Row],[Impressions]]</f>
        <v>0.1071650124069479</v>
      </c>
    </row>
    <row r="319" spans="2:18" ht="15.75" customHeight="1" x14ac:dyDescent="0.25">
      <c r="B319" s="2" t="s">
        <v>516</v>
      </c>
      <c r="C319" s="2" t="s">
        <v>14</v>
      </c>
      <c r="D319" s="2" t="s">
        <v>517</v>
      </c>
      <c r="E319" s="2" t="str">
        <f>PROPER(TEXT(Table15[[#This Row],[Date]], "MMMM"))</f>
        <v>May</v>
      </c>
      <c r="F319" s="2" t="str">
        <f>PROPER(TEXT(Table15[[#This Row],[Date]], "YYYY"))</f>
        <v>2025</v>
      </c>
      <c r="G319" s="2" t="s">
        <v>16</v>
      </c>
      <c r="H319" s="2" t="s">
        <v>585</v>
      </c>
      <c r="I319" s="15">
        <v>3367</v>
      </c>
      <c r="J319" s="15">
        <v>302</v>
      </c>
      <c r="K319" s="15">
        <v>57</v>
      </c>
      <c r="L319" s="15">
        <v>63973</v>
      </c>
      <c r="M319" s="15">
        <v>63789</v>
      </c>
      <c r="N319" s="15">
        <v>157</v>
      </c>
      <c r="O319" s="2" t="s">
        <v>53</v>
      </c>
      <c r="P319" s="2" t="s">
        <v>23</v>
      </c>
      <c r="Q319" s="11">
        <f t="shared" si="4"/>
        <v>3726</v>
      </c>
      <c r="R319" s="14">
        <f>Table15[[#This Row],[Total_Engagement]]/Table15[[#This Row],[Impressions]]</f>
        <v>5.8243321401216137E-2</v>
      </c>
    </row>
    <row r="320" spans="2:18" ht="15.75" customHeight="1" x14ac:dyDescent="0.25">
      <c r="B320" s="2" t="s">
        <v>518</v>
      </c>
      <c r="C320" s="2" t="s">
        <v>14</v>
      </c>
      <c r="D320" s="2" t="s">
        <v>87</v>
      </c>
      <c r="E320" s="2" t="str">
        <f>PROPER(TEXT(Table15[[#This Row],[Date]], "MMMM"))</f>
        <v>September</v>
      </c>
      <c r="F320" s="2" t="str">
        <f>PROPER(TEXT(Table15[[#This Row],[Date]], "YYYY"))</f>
        <v>2024</v>
      </c>
      <c r="G320" s="2" t="s">
        <v>21</v>
      </c>
      <c r="H320" s="2" t="s">
        <v>586</v>
      </c>
      <c r="I320" s="15">
        <v>571</v>
      </c>
      <c r="J320" s="15">
        <v>190</v>
      </c>
      <c r="K320" s="15">
        <v>352</v>
      </c>
      <c r="L320" s="15">
        <v>9707</v>
      </c>
      <c r="M320" s="15">
        <v>9418</v>
      </c>
      <c r="N320" s="15">
        <v>231</v>
      </c>
      <c r="O320" s="2" t="s">
        <v>27</v>
      </c>
      <c r="P320" s="2" t="s">
        <v>34</v>
      </c>
      <c r="Q320" s="11">
        <f t="shared" si="4"/>
        <v>1113</v>
      </c>
      <c r="R320" s="14">
        <f>Table15[[#This Row],[Total_Engagement]]/Table15[[#This Row],[Impressions]]</f>
        <v>0.11465952405480581</v>
      </c>
    </row>
    <row r="321" spans="2:18" ht="15.75" customHeight="1" x14ac:dyDescent="0.25">
      <c r="B321" s="2" t="s">
        <v>519</v>
      </c>
      <c r="C321" s="2" t="s">
        <v>25</v>
      </c>
      <c r="D321" s="2" t="s">
        <v>406</v>
      </c>
      <c r="E321" s="2" t="str">
        <f>PROPER(TEXT(Table15[[#This Row],[Date]], "MMMM"))</f>
        <v>July</v>
      </c>
      <c r="F321" s="2" t="str">
        <f>PROPER(TEXT(Table15[[#This Row],[Date]], "YYYY"))</f>
        <v>2024</v>
      </c>
      <c r="G321" s="2" t="s">
        <v>21</v>
      </c>
      <c r="H321" s="2" t="s">
        <v>601</v>
      </c>
      <c r="I321" s="15">
        <v>4021</v>
      </c>
      <c r="J321" s="15">
        <v>794</v>
      </c>
      <c r="K321" s="15">
        <v>77</v>
      </c>
      <c r="L321" s="15">
        <v>36189</v>
      </c>
      <c r="M321" s="15">
        <v>35505</v>
      </c>
      <c r="N321" s="15">
        <v>174</v>
      </c>
      <c r="O321" s="2" t="s">
        <v>33</v>
      </c>
      <c r="P321" s="1" t="s">
        <v>584</v>
      </c>
      <c r="Q321" s="11">
        <f t="shared" si="4"/>
        <v>4892</v>
      </c>
      <c r="R321" s="14">
        <f>Table15[[#This Row],[Total_Engagement]]/Table15[[#This Row],[Impressions]]</f>
        <v>0.13517919809886983</v>
      </c>
    </row>
    <row r="322" spans="2:18" ht="15.75" customHeight="1" x14ac:dyDescent="0.25">
      <c r="B322" s="2" t="s">
        <v>520</v>
      </c>
      <c r="C322" s="2" t="s">
        <v>25</v>
      </c>
      <c r="D322" s="2" t="s">
        <v>521</v>
      </c>
      <c r="E322" s="2" t="str">
        <f>PROPER(TEXT(Table15[[#This Row],[Date]], "MMMM"))</f>
        <v>September</v>
      </c>
      <c r="F322" s="2" t="str">
        <f>PROPER(TEXT(Table15[[#This Row],[Date]], "YYYY"))</f>
        <v>2024</v>
      </c>
      <c r="G322" s="2" t="s">
        <v>62</v>
      </c>
      <c r="H322" s="2" t="s">
        <v>608</v>
      </c>
      <c r="I322" s="15">
        <v>3389</v>
      </c>
      <c r="J322" s="15">
        <v>344</v>
      </c>
      <c r="K322" s="15">
        <v>229</v>
      </c>
      <c r="L322" s="15">
        <v>20334</v>
      </c>
      <c r="M322" s="15">
        <v>19443</v>
      </c>
      <c r="N322" s="15">
        <v>228</v>
      </c>
      <c r="O322" s="2" t="s">
        <v>53</v>
      </c>
      <c r="P322" s="2" t="s">
        <v>28</v>
      </c>
      <c r="Q322" s="11">
        <f t="shared" si="4"/>
        <v>3962</v>
      </c>
      <c r="R322" s="14">
        <f>Table15[[#This Row],[Total_Engagement]]/Table15[[#This Row],[Impressions]]</f>
        <v>0.19484607062063539</v>
      </c>
    </row>
    <row r="323" spans="2:18" ht="15.75" customHeight="1" x14ac:dyDescent="0.25">
      <c r="B323" s="2" t="s">
        <v>522</v>
      </c>
      <c r="C323" s="2" t="s">
        <v>30</v>
      </c>
      <c r="D323" s="2" t="s">
        <v>380</v>
      </c>
      <c r="E323" s="2" t="str">
        <f>PROPER(TEXT(Table15[[#This Row],[Date]], "MMMM"))</f>
        <v>August</v>
      </c>
      <c r="F323" s="2" t="str">
        <f>PROPER(TEXT(Table15[[#This Row],[Date]], "YYYY"))</f>
        <v>2024</v>
      </c>
      <c r="G323" s="2" t="s">
        <v>16</v>
      </c>
      <c r="H323" s="2" t="s">
        <v>598</v>
      </c>
      <c r="I323" s="15">
        <v>1164</v>
      </c>
      <c r="J323" s="15">
        <v>616</v>
      </c>
      <c r="K323" s="15">
        <v>324</v>
      </c>
      <c r="L323" s="15">
        <v>6984</v>
      </c>
      <c r="M323" s="15">
        <v>6636</v>
      </c>
      <c r="N323" s="15">
        <v>82</v>
      </c>
      <c r="O323" s="2" t="s">
        <v>33</v>
      </c>
      <c r="P323" s="2" t="s">
        <v>18</v>
      </c>
      <c r="Q323" s="11">
        <f t="shared" si="4"/>
        <v>2104</v>
      </c>
      <c r="R323" s="14">
        <f>Table15[[#This Row],[Total_Engagement]]/Table15[[#This Row],[Impressions]]</f>
        <v>0.30126002290950743</v>
      </c>
    </row>
    <row r="324" spans="2:18" ht="15.75" customHeight="1" x14ac:dyDescent="0.25">
      <c r="B324" s="2" t="s">
        <v>523</v>
      </c>
      <c r="C324" s="2" t="s">
        <v>25</v>
      </c>
      <c r="D324" s="2" t="s">
        <v>524</v>
      </c>
      <c r="E324" s="2" t="str">
        <f>PROPER(TEXT(Table15[[#This Row],[Date]], "MMMM"))</f>
        <v>April</v>
      </c>
      <c r="F324" s="2" t="str">
        <f>PROPER(TEXT(Table15[[#This Row],[Date]], "YYYY"))</f>
        <v>2025</v>
      </c>
      <c r="G324" s="2" t="s">
        <v>41</v>
      </c>
      <c r="H324" s="2" t="s">
        <v>595</v>
      </c>
      <c r="I324" s="15">
        <v>4780</v>
      </c>
      <c r="J324" s="15">
        <v>691</v>
      </c>
      <c r="K324" s="15">
        <v>380</v>
      </c>
      <c r="L324" s="15">
        <v>86040</v>
      </c>
      <c r="M324" s="15">
        <v>85743</v>
      </c>
      <c r="N324" s="15">
        <v>262</v>
      </c>
      <c r="O324" s="2" t="s">
        <v>53</v>
      </c>
      <c r="P324" s="2" t="s">
        <v>28</v>
      </c>
      <c r="Q324" s="11">
        <f t="shared" ref="Q324:Q342" si="5">SUM(I324,J324,K324)</f>
        <v>5851</v>
      </c>
      <c r="R324" s="14">
        <f>Table15[[#This Row],[Total_Engagement]]/Table15[[#This Row],[Impressions]]</f>
        <v>6.800325430032543E-2</v>
      </c>
    </row>
    <row r="325" spans="2:18" ht="15.75" customHeight="1" x14ac:dyDescent="0.25">
      <c r="B325" s="2" t="s">
        <v>525</v>
      </c>
      <c r="C325" s="2" t="s">
        <v>39</v>
      </c>
      <c r="D325" s="2" t="s">
        <v>283</v>
      </c>
      <c r="E325" s="2" t="str">
        <f>PROPER(TEXT(Table15[[#This Row],[Date]], "MMMM"))</f>
        <v>November</v>
      </c>
      <c r="F325" s="2" t="str">
        <f>PROPER(TEXT(Table15[[#This Row],[Date]], "YYYY"))</f>
        <v>2024</v>
      </c>
      <c r="G325" s="2" t="s">
        <v>41</v>
      </c>
      <c r="H325" s="2" t="s">
        <v>589</v>
      </c>
      <c r="I325" s="15">
        <v>2751</v>
      </c>
      <c r="J325" s="15">
        <v>33</v>
      </c>
      <c r="K325" s="15">
        <v>430</v>
      </c>
      <c r="L325" s="15">
        <v>44016</v>
      </c>
      <c r="M325" s="15">
        <v>43415</v>
      </c>
      <c r="N325" s="15">
        <v>129</v>
      </c>
      <c r="O325" s="2" t="s">
        <v>53</v>
      </c>
      <c r="P325" s="1" t="s">
        <v>584</v>
      </c>
      <c r="Q325" s="11">
        <f t="shared" si="5"/>
        <v>3214</v>
      </c>
      <c r="R325" s="14">
        <f>Table15[[#This Row],[Total_Engagement]]/Table15[[#This Row],[Impressions]]</f>
        <v>7.3018902217375503E-2</v>
      </c>
    </row>
    <row r="326" spans="2:18" ht="15.75" customHeight="1" x14ac:dyDescent="0.25">
      <c r="B326" s="2" t="s">
        <v>526</v>
      </c>
      <c r="C326" s="2" t="s">
        <v>30</v>
      </c>
      <c r="D326" s="2" t="s">
        <v>527</v>
      </c>
      <c r="E326" s="2" t="str">
        <f>PROPER(TEXT(Table15[[#This Row],[Date]], "MMMM"))</f>
        <v>December</v>
      </c>
      <c r="F326" s="2" t="str">
        <f>PROPER(TEXT(Table15[[#This Row],[Date]], "YYYY"))</f>
        <v>2024</v>
      </c>
      <c r="G326" s="2" t="s">
        <v>41</v>
      </c>
      <c r="H326" s="2" t="s">
        <v>600</v>
      </c>
      <c r="I326" s="15">
        <v>2107</v>
      </c>
      <c r="J326" s="15">
        <v>550</v>
      </c>
      <c r="K326" s="15">
        <v>349</v>
      </c>
      <c r="L326" s="15">
        <v>35819</v>
      </c>
      <c r="M326" s="15">
        <v>35340</v>
      </c>
      <c r="N326" s="15">
        <v>191</v>
      </c>
      <c r="O326" s="2" t="s">
        <v>33</v>
      </c>
      <c r="P326" s="2" t="s">
        <v>34</v>
      </c>
      <c r="Q326" s="11">
        <f t="shared" si="5"/>
        <v>3006</v>
      </c>
      <c r="R326" s="14">
        <f>Table15[[#This Row],[Total_Engagement]]/Table15[[#This Row],[Impressions]]</f>
        <v>8.3921940869371006E-2</v>
      </c>
    </row>
    <row r="327" spans="2:18" ht="15.75" customHeight="1" x14ac:dyDescent="0.25">
      <c r="B327" s="2" t="s">
        <v>528</v>
      </c>
      <c r="C327" s="2" t="s">
        <v>39</v>
      </c>
      <c r="D327" s="2" t="s">
        <v>78</v>
      </c>
      <c r="E327" s="2" t="str">
        <f>PROPER(TEXT(Table15[[#This Row],[Date]], "MMMM"))</f>
        <v>November</v>
      </c>
      <c r="F327" s="2" t="str">
        <f>PROPER(TEXT(Table15[[#This Row],[Date]], "YYYY"))</f>
        <v>2024</v>
      </c>
      <c r="G327" s="2" t="s">
        <v>62</v>
      </c>
      <c r="H327" s="2" t="s">
        <v>597</v>
      </c>
      <c r="I327" s="15">
        <v>4663</v>
      </c>
      <c r="J327" s="15">
        <v>145</v>
      </c>
      <c r="K327" s="15">
        <v>225</v>
      </c>
      <c r="L327" s="15">
        <v>69945</v>
      </c>
      <c r="M327" s="15">
        <v>69596</v>
      </c>
      <c r="N327" s="15">
        <v>35</v>
      </c>
      <c r="O327" s="2" t="s">
        <v>33</v>
      </c>
      <c r="P327" s="2" t="s">
        <v>34</v>
      </c>
      <c r="Q327" s="11">
        <f t="shared" si="5"/>
        <v>5033</v>
      </c>
      <c r="R327" s="14">
        <f>Table15[[#This Row],[Total_Engagement]]/Table15[[#This Row],[Impressions]]</f>
        <v>7.1956537279290869E-2</v>
      </c>
    </row>
    <row r="328" spans="2:18" ht="15.75" customHeight="1" x14ac:dyDescent="0.25">
      <c r="B328" s="2" t="s">
        <v>529</v>
      </c>
      <c r="C328" s="2" t="s">
        <v>39</v>
      </c>
      <c r="D328" s="2" t="s">
        <v>530</v>
      </c>
      <c r="E328" s="2" t="str">
        <f>PROPER(TEXT(Table15[[#This Row],[Date]], "MMMM"))</f>
        <v>November</v>
      </c>
      <c r="F328" s="2" t="str">
        <f>PROPER(TEXT(Table15[[#This Row],[Date]], "YYYY"))</f>
        <v>2024</v>
      </c>
      <c r="G328" s="2" t="s">
        <v>21</v>
      </c>
      <c r="H328" s="2" t="s">
        <v>592</v>
      </c>
      <c r="I328" s="15">
        <v>880</v>
      </c>
      <c r="J328" s="15">
        <v>297</v>
      </c>
      <c r="K328" s="15">
        <v>345</v>
      </c>
      <c r="L328" s="15">
        <v>12320</v>
      </c>
      <c r="M328" s="15">
        <v>11978</v>
      </c>
      <c r="N328" s="15">
        <v>238</v>
      </c>
      <c r="O328" s="2" t="s">
        <v>27</v>
      </c>
      <c r="P328" s="1" t="s">
        <v>584</v>
      </c>
      <c r="Q328" s="11">
        <f t="shared" si="5"/>
        <v>1522</v>
      </c>
      <c r="R328" s="14">
        <f>Table15[[#This Row],[Total_Engagement]]/Table15[[#This Row],[Impressions]]</f>
        <v>0.12353896103896105</v>
      </c>
    </row>
    <row r="329" spans="2:18" ht="15.75" customHeight="1" x14ac:dyDescent="0.25">
      <c r="B329" s="2" t="s">
        <v>529</v>
      </c>
      <c r="C329" s="2" t="s">
        <v>39</v>
      </c>
      <c r="D329" s="2" t="s">
        <v>530</v>
      </c>
      <c r="E329" s="2" t="str">
        <f>PROPER(TEXT(Table15[[#This Row],[Date]], "MMMM"))</f>
        <v>November</v>
      </c>
      <c r="F329" s="2" t="str">
        <f>PROPER(TEXT(Table15[[#This Row],[Date]], "YYYY"))</f>
        <v>2024</v>
      </c>
      <c r="G329" s="2" t="s">
        <v>21</v>
      </c>
      <c r="H329" s="2" t="s">
        <v>592</v>
      </c>
      <c r="I329" s="15">
        <v>880</v>
      </c>
      <c r="J329" s="15">
        <v>297</v>
      </c>
      <c r="K329" s="15">
        <v>345</v>
      </c>
      <c r="L329" s="15">
        <v>12320</v>
      </c>
      <c r="M329" s="15">
        <v>11978</v>
      </c>
      <c r="N329" s="15">
        <v>238</v>
      </c>
      <c r="O329" s="1" t="s">
        <v>582</v>
      </c>
      <c r="P329" s="1" t="s">
        <v>584</v>
      </c>
      <c r="Q329" s="11">
        <f t="shared" si="5"/>
        <v>1522</v>
      </c>
      <c r="R329" s="14">
        <f>Table15[[#This Row],[Total_Engagement]]/Table15[[#This Row],[Impressions]]</f>
        <v>0.12353896103896105</v>
      </c>
    </row>
    <row r="330" spans="2:18" ht="15.75" customHeight="1" x14ac:dyDescent="0.25">
      <c r="B330" s="2" t="s">
        <v>531</v>
      </c>
      <c r="C330" s="2" t="s">
        <v>39</v>
      </c>
      <c r="D330" s="2" t="s">
        <v>532</v>
      </c>
      <c r="E330" s="2" t="str">
        <f>PROPER(TEXT(Table15[[#This Row],[Date]], "MMMM"))</f>
        <v>May</v>
      </c>
      <c r="F330" s="2" t="str">
        <f>PROPER(TEXT(Table15[[#This Row],[Date]], "YYYY"))</f>
        <v>2025</v>
      </c>
      <c r="G330" s="2" t="s">
        <v>21</v>
      </c>
      <c r="H330" s="2" t="s">
        <v>592</v>
      </c>
      <c r="I330" s="15">
        <v>2634</v>
      </c>
      <c r="J330" s="15">
        <v>726</v>
      </c>
      <c r="K330" s="15">
        <v>241</v>
      </c>
      <c r="L330" s="15">
        <v>28974</v>
      </c>
      <c r="M330" s="15">
        <v>28102</v>
      </c>
      <c r="N330" s="15">
        <v>277</v>
      </c>
      <c r="O330" s="2" t="s">
        <v>33</v>
      </c>
      <c r="P330" s="2" t="s">
        <v>18</v>
      </c>
      <c r="Q330" s="11">
        <f t="shared" si="5"/>
        <v>3601</v>
      </c>
      <c r="R330" s="14">
        <f>Table15[[#This Row],[Total_Engagement]]/Table15[[#This Row],[Impressions]]</f>
        <v>0.12428384068475185</v>
      </c>
    </row>
    <row r="331" spans="2:18" ht="15.75" customHeight="1" x14ac:dyDescent="0.25">
      <c r="B331" s="2" t="s">
        <v>533</v>
      </c>
      <c r="C331" s="2" t="s">
        <v>39</v>
      </c>
      <c r="D331" s="2" t="s">
        <v>534</v>
      </c>
      <c r="E331" s="2" t="str">
        <f>PROPER(TEXT(Table15[[#This Row],[Date]], "MMMM"))</f>
        <v>June</v>
      </c>
      <c r="F331" s="2" t="str">
        <f>PROPER(TEXT(Table15[[#This Row],[Date]], "YYYY"))</f>
        <v>2024</v>
      </c>
      <c r="G331" s="2" t="s">
        <v>41</v>
      </c>
      <c r="H331" s="2" t="s">
        <v>589</v>
      </c>
      <c r="I331" s="15">
        <v>4731</v>
      </c>
      <c r="J331" s="15">
        <v>173</v>
      </c>
      <c r="K331" s="15">
        <v>276</v>
      </c>
      <c r="L331" s="15">
        <v>28386</v>
      </c>
      <c r="M331" s="15">
        <v>28185</v>
      </c>
      <c r="N331" s="15">
        <v>89</v>
      </c>
      <c r="O331" s="2" t="s">
        <v>33</v>
      </c>
      <c r="P331" s="2" t="s">
        <v>28</v>
      </c>
      <c r="Q331" s="11">
        <f t="shared" si="5"/>
        <v>5180</v>
      </c>
      <c r="R331" s="14">
        <f>Table15[[#This Row],[Total_Engagement]]/Table15[[#This Row],[Impressions]]</f>
        <v>0.18248432325794406</v>
      </c>
    </row>
    <row r="332" spans="2:18" ht="15.75" customHeight="1" x14ac:dyDescent="0.25">
      <c r="B332" s="2" t="s">
        <v>535</v>
      </c>
      <c r="C332" s="2" t="s">
        <v>14</v>
      </c>
      <c r="D332" s="2" t="s">
        <v>412</v>
      </c>
      <c r="E332" s="2" t="str">
        <f>PROPER(TEXT(Table15[[#This Row],[Date]], "MMMM"))</f>
        <v>May</v>
      </c>
      <c r="F332" s="2" t="str">
        <f>PROPER(TEXT(Table15[[#This Row],[Date]], "YYYY"))</f>
        <v>2025</v>
      </c>
      <c r="G332" s="2" t="s">
        <v>46</v>
      </c>
      <c r="H332" s="2" t="s">
        <v>603</v>
      </c>
      <c r="I332" s="15">
        <v>1952</v>
      </c>
      <c r="J332" s="15">
        <v>344</v>
      </c>
      <c r="K332" s="15">
        <v>287</v>
      </c>
      <c r="L332" s="15">
        <v>15616</v>
      </c>
      <c r="M332" s="15">
        <v>15403</v>
      </c>
      <c r="N332" s="15">
        <v>235</v>
      </c>
      <c r="O332" s="2" t="s">
        <v>53</v>
      </c>
      <c r="P332" s="2" t="s">
        <v>23</v>
      </c>
      <c r="Q332" s="11">
        <f t="shared" si="5"/>
        <v>2583</v>
      </c>
      <c r="R332" s="14">
        <f>Table15[[#This Row],[Total_Engagement]]/Table15[[#This Row],[Impressions]]</f>
        <v>0.16540727459016394</v>
      </c>
    </row>
    <row r="333" spans="2:18" ht="15.75" customHeight="1" x14ac:dyDescent="0.25">
      <c r="B333" s="2" t="s">
        <v>535</v>
      </c>
      <c r="C333" s="2" t="s">
        <v>14</v>
      </c>
      <c r="D333" s="2" t="s">
        <v>412</v>
      </c>
      <c r="E333" s="2" t="str">
        <f>PROPER(TEXT(Table15[[#This Row],[Date]], "MMMM"))</f>
        <v>May</v>
      </c>
      <c r="F333" s="2" t="str">
        <f>PROPER(TEXT(Table15[[#This Row],[Date]], "YYYY"))</f>
        <v>2025</v>
      </c>
      <c r="G333" s="2" t="s">
        <v>46</v>
      </c>
      <c r="H333" s="2" t="s">
        <v>603</v>
      </c>
      <c r="I333" s="15">
        <v>1952</v>
      </c>
      <c r="J333" s="15">
        <v>344</v>
      </c>
      <c r="K333" s="15">
        <v>287</v>
      </c>
      <c r="L333" s="15">
        <v>15616</v>
      </c>
      <c r="M333" s="15">
        <v>15403</v>
      </c>
      <c r="N333" s="15">
        <v>235</v>
      </c>
      <c r="O333" s="1" t="s">
        <v>27</v>
      </c>
      <c r="P333" s="2" t="s">
        <v>23</v>
      </c>
      <c r="Q333" s="11">
        <f t="shared" si="5"/>
        <v>2583</v>
      </c>
      <c r="R333" s="14">
        <f>Table15[[#This Row],[Total_Engagement]]/Table15[[#This Row],[Impressions]]</f>
        <v>0.16540727459016394</v>
      </c>
    </row>
    <row r="334" spans="2:18" ht="15.75" customHeight="1" x14ac:dyDescent="0.25">
      <c r="B334" s="2" t="s">
        <v>535</v>
      </c>
      <c r="C334" s="2" t="s">
        <v>14</v>
      </c>
      <c r="D334" s="2" t="s">
        <v>412</v>
      </c>
      <c r="E334" s="2" t="str">
        <f>PROPER(TEXT(Table15[[#This Row],[Date]], "MMMM"))</f>
        <v>May</v>
      </c>
      <c r="F334" s="2" t="str">
        <f>PROPER(TEXT(Table15[[#This Row],[Date]], "YYYY"))</f>
        <v>2025</v>
      </c>
      <c r="G334" s="2" t="s">
        <v>46</v>
      </c>
      <c r="H334" s="2" t="s">
        <v>603</v>
      </c>
      <c r="I334" s="15">
        <v>1952</v>
      </c>
      <c r="J334" s="15">
        <v>344</v>
      </c>
      <c r="K334" s="15">
        <v>287</v>
      </c>
      <c r="L334" s="15">
        <v>15616</v>
      </c>
      <c r="M334" s="15">
        <v>15403</v>
      </c>
      <c r="N334" s="15">
        <v>235</v>
      </c>
      <c r="O334" s="1" t="s">
        <v>582</v>
      </c>
      <c r="P334" s="2" t="s">
        <v>23</v>
      </c>
      <c r="Q334" s="11">
        <f t="shared" si="5"/>
        <v>2583</v>
      </c>
      <c r="R334" s="14">
        <f>Table15[[#This Row],[Total_Engagement]]/Table15[[#This Row],[Impressions]]</f>
        <v>0.16540727459016394</v>
      </c>
    </row>
    <row r="335" spans="2:18" ht="15.75" customHeight="1" x14ac:dyDescent="0.25">
      <c r="B335" s="2" t="s">
        <v>536</v>
      </c>
      <c r="C335" s="2" t="s">
        <v>14</v>
      </c>
      <c r="D335" s="2" t="s">
        <v>537</v>
      </c>
      <c r="E335" s="2" t="str">
        <f>PROPER(TEXT(Table15[[#This Row],[Date]], "MMMM"))</f>
        <v>February</v>
      </c>
      <c r="F335" s="2" t="str">
        <f>PROPER(TEXT(Table15[[#This Row],[Date]], "YYYY"))</f>
        <v>2025</v>
      </c>
      <c r="G335" s="2" t="s">
        <v>62</v>
      </c>
      <c r="H335" s="2" t="s">
        <v>604</v>
      </c>
      <c r="I335" s="15">
        <v>3440</v>
      </c>
      <c r="J335" s="15">
        <v>13</v>
      </c>
      <c r="K335" s="15">
        <v>20</v>
      </c>
      <c r="L335" s="15">
        <v>58480</v>
      </c>
      <c r="M335" s="15">
        <v>58146</v>
      </c>
      <c r="N335" s="15">
        <v>210</v>
      </c>
      <c r="O335" s="2" t="s">
        <v>27</v>
      </c>
      <c r="P335" s="2" t="s">
        <v>34</v>
      </c>
      <c r="Q335" s="11">
        <f t="shared" si="5"/>
        <v>3473</v>
      </c>
      <c r="R335" s="14">
        <f>Table15[[#This Row],[Total_Engagement]]/Table15[[#This Row],[Impressions]]</f>
        <v>5.9387824897400819E-2</v>
      </c>
    </row>
    <row r="336" spans="2:18" ht="15.75" customHeight="1" x14ac:dyDescent="0.25">
      <c r="B336" s="2" t="s">
        <v>536</v>
      </c>
      <c r="C336" s="2" t="s">
        <v>14</v>
      </c>
      <c r="D336" s="2" t="s">
        <v>537</v>
      </c>
      <c r="E336" s="2" t="str">
        <f>PROPER(TEXT(Table15[[#This Row],[Date]], "MMMM"))</f>
        <v>February</v>
      </c>
      <c r="F336" s="2" t="str">
        <f>PROPER(TEXT(Table15[[#This Row],[Date]], "YYYY"))</f>
        <v>2025</v>
      </c>
      <c r="G336" s="2" t="s">
        <v>62</v>
      </c>
      <c r="H336" s="2" t="s">
        <v>604</v>
      </c>
      <c r="I336" s="15">
        <v>3440</v>
      </c>
      <c r="J336" s="15">
        <v>13</v>
      </c>
      <c r="K336" s="15">
        <v>20</v>
      </c>
      <c r="L336" s="15">
        <v>58480</v>
      </c>
      <c r="M336" s="15">
        <v>58146</v>
      </c>
      <c r="N336" s="15">
        <v>210</v>
      </c>
      <c r="O336" s="1" t="s">
        <v>579</v>
      </c>
      <c r="P336" s="2" t="s">
        <v>34</v>
      </c>
      <c r="Q336" s="11">
        <f t="shared" si="5"/>
        <v>3473</v>
      </c>
      <c r="R336" s="14">
        <f>Table15[[#This Row],[Total_Engagement]]/Table15[[#This Row],[Impressions]]</f>
        <v>5.9387824897400819E-2</v>
      </c>
    </row>
    <row r="337" spans="2:18" ht="15.75" customHeight="1" x14ac:dyDescent="0.25">
      <c r="B337" s="2" t="s">
        <v>538</v>
      </c>
      <c r="C337" s="2" t="s">
        <v>14</v>
      </c>
      <c r="D337" s="2" t="s">
        <v>539</v>
      </c>
      <c r="E337" s="2" t="str">
        <f>PROPER(TEXT(Table15[[#This Row],[Date]], "MMMM"))</f>
        <v>December</v>
      </c>
      <c r="F337" s="2" t="str">
        <f>PROPER(TEXT(Table15[[#This Row],[Date]], "YYYY"))</f>
        <v>2024</v>
      </c>
      <c r="G337" s="2" t="s">
        <v>21</v>
      </c>
      <c r="H337" s="2" t="s">
        <v>586</v>
      </c>
      <c r="I337" s="15">
        <v>2166</v>
      </c>
      <c r="J337" s="15">
        <v>354</v>
      </c>
      <c r="K337" s="15">
        <v>117</v>
      </c>
      <c r="L337" s="15">
        <v>10830</v>
      </c>
      <c r="M337" s="15">
        <v>10245</v>
      </c>
      <c r="N337" s="15">
        <v>24</v>
      </c>
      <c r="O337" s="2" t="s">
        <v>33</v>
      </c>
      <c r="P337" s="2" t="s">
        <v>34</v>
      </c>
      <c r="Q337" s="11">
        <f t="shared" si="5"/>
        <v>2637</v>
      </c>
      <c r="R337" s="14">
        <f>Table15[[#This Row],[Total_Engagement]]/Table15[[#This Row],[Impressions]]</f>
        <v>0.24349030470914126</v>
      </c>
    </row>
    <row r="338" spans="2:18" ht="15.75" customHeight="1" x14ac:dyDescent="0.25">
      <c r="B338" s="2" t="s">
        <v>540</v>
      </c>
      <c r="C338" s="2" t="s">
        <v>39</v>
      </c>
      <c r="D338" s="2" t="s">
        <v>61</v>
      </c>
      <c r="E338" s="2" t="str">
        <f>PROPER(TEXT(Table15[[#This Row],[Date]], "MMMM"))</f>
        <v>October</v>
      </c>
      <c r="F338" s="2" t="str">
        <f>PROPER(TEXT(Table15[[#This Row],[Date]], "YYYY"))</f>
        <v>2024</v>
      </c>
      <c r="G338" s="2" t="s">
        <v>46</v>
      </c>
      <c r="H338" s="2" t="s">
        <v>593</v>
      </c>
      <c r="I338" s="15">
        <v>4303</v>
      </c>
      <c r="J338" s="15">
        <v>451</v>
      </c>
      <c r="K338" s="15">
        <v>286</v>
      </c>
      <c r="L338" s="15">
        <v>86060</v>
      </c>
      <c r="M338" s="15">
        <v>85823</v>
      </c>
      <c r="N338" s="15">
        <v>14</v>
      </c>
      <c r="O338" s="2" t="s">
        <v>27</v>
      </c>
      <c r="P338" s="2" t="s">
        <v>28</v>
      </c>
      <c r="Q338" s="11">
        <f t="shared" si="5"/>
        <v>5040</v>
      </c>
      <c r="R338" s="14">
        <f>Table15[[#This Row],[Total_Engagement]]/Table15[[#This Row],[Impressions]]</f>
        <v>5.8563792702765516E-2</v>
      </c>
    </row>
    <row r="339" spans="2:18" ht="15.75" customHeight="1" x14ac:dyDescent="0.25">
      <c r="B339" s="2" t="s">
        <v>541</v>
      </c>
      <c r="C339" s="2" t="s">
        <v>39</v>
      </c>
      <c r="D339" s="2" t="s">
        <v>64</v>
      </c>
      <c r="E339" s="2" t="str">
        <f>PROPER(TEXT(Table15[[#This Row],[Date]], "MMMM"))</f>
        <v>August</v>
      </c>
      <c r="F339" s="2" t="str">
        <f>PROPER(TEXT(Table15[[#This Row],[Date]], "YYYY"))</f>
        <v>2024</v>
      </c>
      <c r="G339" s="2" t="s">
        <v>46</v>
      </c>
      <c r="H339" s="2" t="s">
        <v>593</v>
      </c>
      <c r="I339" s="15">
        <v>2581</v>
      </c>
      <c r="J339" s="15">
        <v>517</v>
      </c>
      <c r="K339" s="15">
        <v>117</v>
      </c>
      <c r="L339" s="15">
        <v>23229</v>
      </c>
      <c r="M339" s="15">
        <v>22331</v>
      </c>
      <c r="N339" s="15">
        <v>70</v>
      </c>
      <c r="O339" s="2" t="s">
        <v>53</v>
      </c>
      <c r="P339" s="2" t="s">
        <v>28</v>
      </c>
      <c r="Q339" s="11">
        <f t="shared" si="5"/>
        <v>3215</v>
      </c>
      <c r="R339" s="14">
        <f>Table15[[#This Row],[Total_Engagement]]/Table15[[#This Row],[Impressions]]</f>
        <v>0.13840458048129492</v>
      </c>
    </row>
    <row r="340" spans="2:18" ht="15.75" customHeight="1" x14ac:dyDescent="0.25">
      <c r="B340" s="2" t="s">
        <v>542</v>
      </c>
      <c r="C340" s="2" t="s">
        <v>14</v>
      </c>
      <c r="D340" s="2" t="s">
        <v>294</v>
      </c>
      <c r="E340" s="2" t="str">
        <f>PROPER(TEXT(Table15[[#This Row],[Date]], "MMMM"))</f>
        <v>August</v>
      </c>
      <c r="F340" s="2" t="str">
        <f>PROPER(TEXT(Table15[[#This Row],[Date]], "YYYY"))</f>
        <v>2024</v>
      </c>
      <c r="G340" s="2" t="s">
        <v>41</v>
      </c>
      <c r="H340" s="2" t="s">
        <v>590</v>
      </c>
      <c r="I340" s="15">
        <v>4494</v>
      </c>
      <c r="J340" s="15">
        <v>717</v>
      </c>
      <c r="K340" s="15">
        <v>45</v>
      </c>
      <c r="L340" s="15">
        <v>62916</v>
      </c>
      <c r="M340" s="15">
        <v>62688</v>
      </c>
      <c r="N340" s="15">
        <v>191</v>
      </c>
      <c r="O340" s="2" t="s">
        <v>27</v>
      </c>
      <c r="P340" s="2" t="s">
        <v>18</v>
      </c>
      <c r="Q340" s="11">
        <f t="shared" si="5"/>
        <v>5256</v>
      </c>
      <c r="R340" s="14">
        <f>Table15[[#This Row],[Total_Engagement]]/Table15[[#This Row],[Impressions]]</f>
        <v>8.3539958039290485E-2</v>
      </c>
    </row>
    <row r="341" spans="2:18" ht="15.75" customHeight="1" x14ac:dyDescent="0.25">
      <c r="B341" s="2" t="s">
        <v>542</v>
      </c>
      <c r="C341" s="2" t="s">
        <v>14</v>
      </c>
      <c r="D341" s="2" t="s">
        <v>294</v>
      </c>
      <c r="E341" s="2" t="str">
        <f>PROPER(TEXT(Table15[[#This Row],[Date]], "MMMM"))</f>
        <v>August</v>
      </c>
      <c r="F341" s="2" t="str">
        <f>PROPER(TEXT(Table15[[#This Row],[Date]], "YYYY"))</f>
        <v>2024</v>
      </c>
      <c r="G341" s="2" t="s">
        <v>41</v>
      </c>
      <c r="H341" s="2" t="s">
        <v>590</v>
      </c>
      <c r="I341" s="15">
        <v>4494</v>
      </c>
      <c r="J341" s="15">
        <v>717</v>
      </c>
      <c r="K341" s="15">
        <v>45</v>
      </c>
      <c r="L341" s="15">
        <v>62916</v>
      </c>
      <c r="M341" s="15">
        <v>62688</v>
      </c>
      <c r="N341" s="15">
        <v>191</v>
      </c>
      <c r="O341" s="1" t="s">
        <v>33</v>
      </c>
      <c r="P341" s="2" t="s">
        <v>18</v>
      </c>
      <c r="Q341" s="11">
        <f t="shared" si="5"/>
        <v>5256</v>
      </c>
      <c r="R341" s="14">
        <f>Table15[[#This Row],[Total_Engagement]]/Table15[[#This Row],[Impressions]]</f>
        <v>8.3539958039290485E-2</v>
      </c>
    </row>
    <row r="342" spans="2:18" ht="15.75" customHeight="1" x14ac:dyDescent="0.25">
      <c r="B342" s="2" t="s">
        <v>542</v>
      </c>
      <c r="C342" s="2" t="s">
        <v>14</v>
      </c>
      <c r="D342" s="2" t="s">
        <v>294</v>
      </c>
      <c r="E342" s="2" t="str">
        <f>PROPER(TEXT(Table15[[#This Row],[Date]], "MMMM"))</f>
        <v>August</v>
      </c>
      <c r="F342" s="2" t="str">
        <f>PROPER(TEXT(Table15[[#This Row],[Date]], "YYYY"))</f>
        <v>2024</v>
      </c>
      <c r="G342" s="2" t="s">
        <v>41</v>
      </c>
      <c r="H342" s="2" t="s">
        <v>590</v>
      </c>
      <c r="I342" s="15">
        <v>4494</v>
      </c>
      <c r="J342" s="15">
        <v>717</v>
      </c>
      <c r="K342" s="15">
        <v>45</v>
      </c>
      <c r="L342" s="15">
        <v>62916</v>
      </c>
      <c r="M342" s="15">
        <v>62688</v>
      </c>
      <c r="N342" s="15">
        <v>191</v>
      </c>
      <c r="O342" s="1" t="s">
        <v>583</v>
      </c>
      <c r="P342" s="2" t="s">
        <v>18</v>
      </c>
      <c r="Q342" s="11">
        <f t="shared" si="5"/>
        <v>5256</v>
      </c>
      <c r="R342" s="14">
        <f>Table15[[#This Row],[Total_Engagement]]/Table15[[#This Row],[Impressions]]</f>
        <v>8.3539958039290485E-2</v>
      </c>
    </row>
    <row r="343" spans="2:18" ht="15.75" customHeight="1" x14ac:dyDescent="0.25"/>
    <row r="344" spans="2:18" ht="15.75" customHeight="1" x14ac:dyDescent="0.25"/>
    <row r="345" spans="2:18" ht="15.75" customHeight="1" x14ac:dyDescent="0.25"/>
    <row r="346" spans="2:18" ht="15.75" customHeight="1" x14ac:dyDescent="0.25"/>
    <row r="347" spans="2:18" ht="15.75" customHeight="1" x14ac:dyDescent="0.25"/>
    <row r="348" spans="2:18" ht="15.75" customHeight="1" x14ac:dyDescent="0.25"/>
    <row r="349" spans="2:18" ht="15.75" customHeight="1" x14ac:dyDescent="0.25"/>
    <row r="350" spans="2:18" ht="15.75" customHeight="1" x14ac:dyDescent="0.25"/>
    <row r="351" spans="2:18" ht="15.75" customHeight="1" x14ac:dyDescent="0.25"/>
    <row r="352" spans="2:18"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row r="1001" ht="15.75" customHeight="1" x14ac:dyDescent="0.25"/>
    <row r="1002" ht="15.75" customHeight="1" x14ac:dyDescent="0.25"/>
  </sheetData>
  <pageMargins left="0.75" right="0.75" top="1" bottom="1" header="0" footer="0"/>
  <pageSetup orientation="landscape"/>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15</vt:i4>
      </vt:variant>
    </vt:vector>
  </HeadingPairs>
  <TitlesOfParts>
    <vt:vector size="26" baseType="lpstr">
      <vt:lpstr>Overview</vt:lpstr>
      <vt:lpstr>Platform_Analysis</vt:lpstr>
      <vt:lpstr>#TAG_Analysis</vt:lpstr>
      <vt:lpstr>Campaign_Analysis</vt:lpstr>
      <vt:lpstr>ROI Scatter charts</vt:lpstr>
      <vt:lpstr>Analysis</vt:lpstr>
      <vt:lpstr>Video link</vt:lpstr>
      <vt:lpstr>Posts</vt:lpstr>
      <vt:lpstr>Hashtag_mapping</vt:lpstr>
      <vt:lpstr>Engagement Summary</vt:lpstr>
      <vt:lpstr>Campaign Metadata</vt:lpstr>
      <vt:lpstr>Allplatfomfollower</vt:lpstr>
      <vt:lpstr>AVgNewfollower</vt:lpstr>
      <vt:lpstr>Campaignclicks</vt:lpstr>
      <vt:lpstr>campenga</vt:lpstr>
      <vt:lpstr>CLicks</vt:lpstr>
      <vt:lpstr>Comments</vt:lpstr>
      <vt:lpstr>Engagement_rate</vt:lpstr>
      <vt:lpstr>Engagementperdollar</vt:lpstr>
      <vt:lpstr>Followersperdollar</vt:lpstr>
      <vt:lpstr>Folowgain</vt:lpstr>
      <vt:lpstr>Likes</vt:lpstr>
      <vt:lpstr>Shares</vt:lpstr>
      <vt:lpstr>total</vt:lpstr>
      <vt:lpstr>Total_post</vt:lpstr>
      <vt:lpstr>Totaladspend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RAHUL</dc:creator>
  <cp:lastModifiedBy>Bishwajeet Bera</cp:lastModifiedBy>
  <dcterms:created xsi:type="dcterms:W3CDTF">2025-10-19T06:48:07Z</dcterms:created>
  <dcterms:modified xsi:type="dcterms:W3CDTF">2025-10-27T14:26:22Z</dcterms:modified>
</cp:coreProperties>
</file>