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isma\Downloads\"/>
    </mc:Choice>
  </mc:AlternateContent>
  <xr:revisionPtr revIDLastSave="0" documentId="13_ncr:1_{75FAA1B1-47C6-4EC4-AC23-96EB4519651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arned Value Management" sheetId="1" r:id="rId1"/>
    <sheet name="Actual Cost Worksheet" sheetId="3" r:id="rId2"/>
    <sheet name="Earned Value Worksheet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10" i="1"/>
  <c r="D8" i="1"/>
  <c r="D9" i="1"/>
  <c r="D18" i="1"/>
  <c r="D17" i="1"/>
  <c r="D16" i="1"/>
  <c r="D15" i="1"/>
  <c r="D14" i="1"/>
  <c r="D13" i="1"/>
  <c r="D12" i="1"/>
  <c r="D11" i="1"/>
  <c r="N11" i="4"/>
  <c r="N18" i="4" s="1"/>
  <c r="N24" i="1" s="1"/>
  <c r="E18" i="4"/>
  <c r="E24" i="1" s="1"/>
  <c r="O18" i="4"/>
  <c r="O24" i="1" s="1"/>
  <c r="P18" i="4"/>
  <c r="P24" i="1" s="1"/>
  <c r="L3" i="4"/>
  <c r="L3" i="3"/>
  <c r="I18" i="3"/>
  <c r="E18" i="3"/>
  <c r="E19" i="3" s="1"/>
  <c r="F18" i="3"/>
  <c r="G18" i="3"/>
  <c r="H18" i="3"/>
  <c r="J18" i="3"/>
  <c r="K18" i="3"/>
  <c r="L18" i="3"/>
  <c r="M18" i="3"/>
  <c r="N18" i="3"/>
  <c r="O18" i="3"/>
  <c r="P18" i="3"/>
  <c r="M18" i="4"/>
  <c r="M24" i="1" s="1"/>
  <c r="L18" i="4"/>
  <c r="L24" i="1" s="1"/>
  <c r="K18" i="4"/>
  <c r="K24" i="1" s="1"/>
  <c r="J18" i="4"/>
  <c r="J24" i="1" s="1"/>
  <c r="I18" i="4"/>
  <c r="I24" i="1" s="1"/>
  <c r="H18" i="4"/>
  <c r="H24" i="1" s="1"/>
  <c r="G18" i="4"/>
  <c r="G24" i="1" s="1"/>
  <c r="F18" i="4"/>
  <c r="F24" i="1" s="1"/>
  <c r="E19" i="1"/>
  <c r="E20" i="1" s="1"/>
  <c r="F19" i="1"/>
  <c r="F20" i="1" s="1"/>
  <c r="G19" i="1"/>
  <c r="H19" i="1"/>
  <c r="I19" i="1"/>
  <c r="J19" i="1"/>
  <c r="K19" i="1"/>
  <c r="L19" i="1"/>
  <c r="M19" i="1"/>
  <c r="N19" i="1"/>
  <c r="O19" i="1"/>
  <c r="P19" i="1"/>
  <c r="B17" i="4"/>
  <c r="B16" i="4"/>
  <c r="B15" i="4"/>
  <c r="B14" i="4"/>
  <c r="B13" i="4"/>
  <c r="B12" i="4"/>
  <c r="B11" i="4"/>
  <c r="B10" i="4"/>
  <c r="B9" i="4"/>
  <c r="B8" i="4"/>
  <c r="B7" i="4"/>
  <c r="H3" i="4"/>
  <c r="B8" i="3"/>
  <c r="B9" i="3"/>
  <c r="B10" i="3"/>
  <c r="B11" i="3"/>
  <c r="B12" i="3"/>
  <c r="B13" i="3"/>
  <c r="B14" i="3"/>
  <c r="B15" i="3"/>
  <c r="B16" i="3"/>
  <c r="B17" i="3"/>
  <c r="B7" i="3"/>
  <c r="H3" i="3"/>
  <c r="D18" i="3" l="1"/>
  <c r="G20" i="1"/>
  <c r="H20" i="1" s="1"/>
  <c r="I20" i="1" s="1"/>
  <c r="J20" i="1" s="1"/>
  <c r="K20" i="1" s="1"/>
  <c r="L20" i="1" s="1"/>
  <c r="M20" i="1" s="1"/>
  <c r="N20" i="1" s="1"/>
  <c r="O20" i="1" s="1"/>
  <c r="P20" i="1" s="1"/>
  <c r="P27" i="1" s="1"/>
  <c r="F19" i="3"/>
  <c r="F22" i="1" s="1"/>
  <c r="F28" i="1" s="1"/>
  <c r="D19" i="1"/>
  <c r="E22" i="1"/>
  <c r="E26" i="1" s="1"/>
  <c r="E27" i="1"/>
  <c r="E29" i="1"/>
  <c r="P29" i="1" l="1"/>
  <c r="O29" i="1"/>
  <c r="I29" i="1"/>
  <c r="O27" i="1"/>
  <c r="I27" i="1"/>
  <c r="N27" i="1"/>
  <c r="N29" i="1"/>
  <c r="H27" i="1"/>
  <c r="H29" i="1"/>
  <c r="M27" i="1"/>
  <c r="K29" i="1"/>
  <c r="G29" i="1"/>
  <c r="F27" i="1"/>
  <c r="M29" i="1"/>
  <c r="G27" i="1"/>
  <c r="F29" i="1"/>
  <c r="J27" i="1"/>
  <c r="L29" i="1"/>
  <c r="J29" i="1"/>
  <c r="L27" i="1"/>
  <c r="K27" i="1"/>
  <c r="F30" i="1"/>
  <c r="G19" i="3"/>
  <c r="H19" i="3" s="1"/>
  <c r="F26" i="1"/>
  <c r="E28" i="1"/>
  <c r="E30" i="1" s="1"/>
  <c r="G22" i="1" l="1"/>
  <c r="G28" i="1" s="1"/>
  <c r="G30" i="1" s="1"/>
  <c r="I19" i="3"/>
  <c r="H22" i="1"/>
  <c r="G26" i="1" l="1"/>
  <c r="H28" i="1"/>
  <c r="H30" i="1" s="1"/>
  <c r="H26" i="1"/>
  <c r="J19" i="3"/>
  <c r="J22" i="1" s="1"/>
  <c r="J28" i="1" s="1"/>
  <c r="I22" i="1"/>
  <c r="K19" i="3" l="1"/>
  <c r="I26" i="1"/>
  <c r="I28" i="1"/>
  <c r="I30" i="1" s="1"/>
  <c r="J30" i="1" l="1"/>
  <c r="J26" i="1"/>
  <c r="K22" i="1"/>
  <c r="L19" i="3"/>
  <c r="M19" i="3" l="1"/>
  <c r="L22" i="1"/>
  <c r="K26" i="1"/>
  <c r="K28" i="1"/>
  <c r="K30" i="1" s="1"/>
  <c r="L28" i="1" l="1"/>
  <c r="L30" i="1" s="1"/>
  <c r="L26" i="1"/>
  <c r="N19" i="3"/>
  <c r="M22" i="1"/>
  <c r="M28" i="1" l="1"/>
  <c r="M30" i="1" s="1"/>
  <c r="M26" i="1"/>
  <c r="O19" i="3"/>
  <c r="N22" i="1"/>
  <c r="O22" i="1" l="1"/>
  <c r="P19" i="3"/>
  <c r="P22" i="1" s="1"/>
  <c r="N26" i="1"/>
  <c r="N28" i="1"/>
  <c r="N30" i="1" s="1"/>
  <c r="O28" i="1" l="1"/>
  <c r="O30" i="1" s="1"/>
  <c r="O26" i="1"/>
  <c r="P28" i="1"/>
  <c r="P30" i="1" s="1"/>
  <c r="P26" i="1"/>
</calcChain>
</file>

<file path=xl/sharedStrings.xml><?xml version="1.0" encoding="utf-8"?>
<sst xmlns="http://schemas.openxmlformats.org/spreadsheetml/2006/main" count="94" uniqueCount="50">
  <si>
    <t>WORK BRKDWN STRUCTURE</t>
  </si>
  <si>
    <t>TASK TITLE</t>
  </si>
  <si>
    <t>PROJECT TITLE</t>
  </si>
  <si>
    <t>PREPARED BY</t>
  </si>
  <si>
    <t>DATE OF REPORT</t>
  </si>
  <si>
    <t>TOTAL BUDGETED COST</t>
  </si>
  <si>
    <t>PERIOD</t>
  </si>
  <si>
    <t>TBC</t>
  </si>
  <si>
    <t>EV</t>
  </si>
  <si>
    <t>PV</t>
  </si>
  <si>
    <t>CUMLATIVE PLANNED VALUE</t>
  </si>
  <si>
    <t>AC</t>
  </si>
  <si>
    <t>CUMULATIVE ACTUAL COST</t>
  </si>
  <si>
    <t>CUMULATIVE EARNED VALUE</t>
  </si>
  <si>
    <t>COST VARIANCE</t>
  </si>
  <si>
    <t>SCHEDULE VARIANCE</t>
  </si>
  <si>
    <t>COST PERFORMANCE INDEX</t>
  </si>
  <si>
    <t>SCHEDULE PERFORMANCE INDEX</t>
  </si>
  <si>
    <t>ESTIMATED COST AT COMPLETION</t>
  </si>
  <si>
    <t>CV</t>
  </si>
  <si>
    <t>SV</t>
  </si>
  <si>
    <t>CPI</t>
  </si>
  <si>
    <t>SPI</t>
  </si>
  <si>
    <t>EAC</t>
  </si>
  <si>
    <t>TOTAL 
BUDGETED 
COST</t>
  </si>
  <si>
    <t>( EV – AC )</t>
  </si>
  <si>
    <t>( EV – PV )</t>
  </si>
  <si>
    <t>( EV / AC )</t>
  </si>
  <si>
    <t>( EV / PV )</t>
  </si>
  <si>
    <t>PROJECT PERFORMANCE METRICS</t>
  </si>
  <si>
    <t xml:space="preserve">ACTUAL COST </t>
  </si>
  <si>
    <t>EARNED VALUE</t>
  </si>
  <si>
    <t>ACTUAL COST</t>
  </si>
  <si>
    <r>
      <t xml:space="preserve">ACTUAL COST </t>
    </r>
    <r>
      <rPr>
        <sz val="12"/>
        <color theme="5" tint="-0.499984740745262"/>
        <rFont val="Century Gothic"/>
      </rPr>
      <t>–</t>
    </r>
    <r>
      <rPr>
        <b/>
        <sz val="12"/>
        <color theme="5" tint="-0.499984740745262"/>
        <rFont val="Century Gothic"/>
      </rPr>
      <t xml:space="preserve"> </t>
    </r>
    <r>
      <rPr>
        <sz val="10"/>
        <color theme="5" tint="-0.499984740745262"/>
        <rFont val="Century Gothic"/>
      </rPr>
      <t>Enter amount of actual costs incurred for each task per period.</t>
    </r>
  </si>
  <si>
    <r>
      <t xml:space="preserve">PLANNED VALUE </t>
    </r>
    <r>
      <rPr>
        <sz val="12"/>
        <color theme="8" tint="-0.499984740745262"/>
        <rFont val="Century Gothic"/>
      </rPr>
      <t>–</t>
    </r>
    <r>
      <rPr>
        <b/>
        <sz val="12"/>
        <color theme="8" tint="-0.499984740745262"/>
        <rFont val="Century Gothic"/>
      </rPr>
      <t xml:space="preserve"> </t>
    </r>
    <r>
      <rPr>
        <sz val="11"/>
        <color theme="8" tint="-0.499984740745262"/>
        <rFont val="Century Gothic"/>
      </rPr>
      <t>WBS IDs and Task Titles listed here will automatically populate on worksheet tabs.</t>
    </r>
  </si>
  <si>
    <t>EARNED VALUE MANAGEMENT SHEET</t>
  </si>
  <si>
    <t>DataHarbor Intelligence</t>
  </si>
  <si>
    <t>Bisma Khan</t>
  </si>
  <si>
    <t>GUI Development</t>
  </si>
  <si>
    <t>Data Integration</t>
  </si>
  <si>
    <t>Algorithim Implementation</t>
  </si>
  <si>
    <t>Testing</t>
  </si>
  <si>
    <t>Documentation</t>
  </si>
  <si>
    <t>User Interface Refinement</t>
  </si>
  <si>
    <t>Integration Testing</t>
  </si>
  <si>
    <t>API Integration</t>
  </si>
  <si>
    <t>Performance Optimization</t>
  </si>
  <si>
    <t xml:space="preserve">Security Implementation  </t>
  </si>
  <si>
    <t xml:space="preserve">User Acceptance Testing  </t>
  </si>
  <si>
    <r>
      <t xml:space="preserve">CUMULATIVE EARNED VALUE </t>
    </r>
    <r>
      <rPr>
        <sz val="12"/>
        <color theme="4" tint="-0.249977111117893"/>
        <rFont val="Century Gothic"/>
      </rPr>
      <t>–</t>
    </r>
    <r>
      <rPr>
        <b/>
        <sz val="12"/>
        <color theme="4" tint="-0.249977111117893"/>
        <rFont val="Century Gothic"/>
      </rPr>
      <t xml:space="preserve"> </t>
    </r>
    <r>
      <rPr>
        <sz val="11"/>
        <color theme="4" tint="-0.249977111117893"/>
        <rFont val="Century Gothic"/>
      </rPr>
      <t>For each Task per Period, the Percentage Complete is Shown.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</si>
</sst>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entury Gothic"/>
    </font>
    <font>
      <sz val="10"/>
      <color rgb="FF000000"/>
      <name val="Century Gothic"/>
    </font>
    <font>
      <sz val="10"/>
      <color theme="1"/>
      <name val="Century Gothic"/>
    </font>
    <font>
      <b/>
      <sz val="22"/>
      <color theme="8" tint="-0.499984740745262"/>
      <name val="Century Gothic"/>
    </font>
    <font>
      <b/>
      <sz val="10"/>
      <color theme="0"/>
      <name val="Century Gothic"/>
    </font>
    <font>
      <sz val="12"/>
      <color theme="5" tint="-0.499984740745262"/>
      <name val="Century Gothic"/>
    </font>
    <font>
      <b/>
      <sz val="12"/>
      <color theme="5" tint="-0.499984740745262"/>
      <name val="Century Gothic"/>
    </font>
    <font>
      <sz val="10"/>
      <name val="Century Gothic"/>
    </font>
    <font>
      <b/>
      <sz val="12"/>
      <color theme="8" tint="-0.499984740745262"/>
      <name val="Century Gothic"/>
    </font>
    <font>
      <sz val="11"/>
      <color theme="1"/>
      <name val="Century Gothic"/>
    </font>
    <font>
      <sz val="10"/>
      <color theme="0"/>
      <name val="Century Gothic"/>
    </font>
    <font>
      <b/>
      <sz val="12"/>
      <color theme="3" tint="-0.249977111117893"/>
      <name val="Century Gothic"/>
    </font>
    <font>
      <sz val="12"/>
      <color theme="8" tint="-0.499984740745262"/>
      <name val="Century Gothic"/>
    </font>
    <font>
      <sz val="11"/>
      <color theme="8" tint="-0.499984740745262"/>
      <name val="Century Gothic"/>
    </font>
    <font>
      <b/>
      <sz val="12"/>
      <color theme="4" tint="-0.249977111117893"/>
      <name val="Century Gothic"/>
    </font>
    <font>
      <sz val="12"/>
      <color theme="4" tint="-0.249977111117893"/>
      <name val="Century Gothic"/>
    </font>
    <font>
      <sz val="11"/>
      <color theme="4" tint="-0.249977111117893"/>
      <name val="Century Gothic"/>
    </font>
    <font>
      <sz val="10"/>
      <color theme="5" tint="-0.499984740745262"/>
      <name val="Century Gothic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darkUp">
        <fgColor theme="0" tint="-0.24994659260841701"/>
        <bgColor theme="8" tint="-0.249977111117893"/>
      </patternFill>
    </fill>
    <fill>
      <patternFill patternType="darkUp">
        <fgColor theme="0" tint="-0.24994659260841701"/>
        <bgColor theme="5" tint="-0.249977111117893"/>
      </patternFill>
    </fill>
    <fill>
      <patternFill patternType="darkUp">
        <fgColor theme="0" tint="-0.24994659260841701"/>
        <bgColor theme="4" tint="-0.249977111117893"/>
      </patternFill>
    </fill>
    <fill>
      <patternFill patternType="darkUp">
        <fgColor theme="0" tint="-0.34998626667073579"/>
        <bgColor theme="4" tint="-0.249977111117893"/>
      </patternFill>
    </fill>
    <fill>
      <patternFill patternType="solid">
        <fgColor theme="3" tint="-0.499984740745262"/>
        <bgColor indexed="64"/>
      </patternFill>
    </fill>
    <fill>
      <patternFill patternType="darkUp">
        <fgColor theme="0" tint="-0.24994659260841701"/>
        <bgColor theme="3" tint="-0.249977111117893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707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73D0A"/>
        <bgColor indexed="64"/>
      </patternFill>
    </fill>
    <fill>
      <patternFill patternType="darkUp">
        <fgColor theme="0" tint="-0.24994659260841701"/>
        <bgColor theme="5" tint="-0.499984740745262"/>
      </patternFill>
    </fill>
    <fill>
      <patternFill patternType="darkUp">
        <fgColor theme="0" tint="-0.24994659260841701"/>
        <bgColor rgb="FF829220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2" borderId="0" xfId="0" applyFill="1"/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10" fillId="2" borderId="0" xfId="0" applyFont="1" applyFill="1"/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left" vertical="center" wrapText="1" indent="1"/>
    </xf>
    <xf numFmtId="0" fontId="11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indent="1"/>
    </xf>
    <xf numFmtId="0" fontId="11" fillId="3" borderId="2" xfId="0" applyFont="1" applyFill="1" applyBorder="1" applyAlignment="1">
      <alignment horizontal="right" vertical="center" wrapText="1" indent="2"/>
    </xf>
    <xf numFmtId="0" fontId="11" fillId="5" borderId="2" xfId="0" applyFont="1" applyFill="1" applyBorder="1" applyAlignment="1">
      <alignment horizontal="left" vertical="center" wrapText="1" indent="1"/>
    </xf>
    <xf numFmtId="0" fontId="11" fillId="6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left" vertical="center" wrapText="1" indent="1"/>
    </xf>
    <xf numFmtId="0" fontId="11" fillId="8" borderId="2" xfId="0" applyFont="1" applyFill="1" applyBorder="1" applyAlignment="1">
      <alignment horizontal="right" vertical="center" wrapText="1" indent="2"/>
    </xf>
    <xf numFmtId="0" fontId="11" fillId="9" borderId="2" xfId="0" applyFont="1" applyFill="1" applyBorder="1" applyAlignment="1">
      <alignment horizontal="left" vertical="center" wrapText="1" indent="1"/>
    </xf>
    <xf numFmtId="0" fontId="11" fillId="10" borderId="2" xfId="0" applyFont="1" applyFill="1" applyBorder="1" applyAlignment="1">
      <alignment horizontal="right" vertical="center" wrapText="1" indent="2"/>
    </xf>
    <xf numFmtId="0" fontId="11" fillId="12" borderId="2" xfId="0" applyFont="1" applyFill="1" applyBorder="1" applyAlignment="1">
      <alignment horizontal="center" vertical="center" wrapText="1"/>
    </xf>
    <xf numFmtId="164" fontId="17" fillId="4" borderId="2" xfId="0" applyNumberFormat="1" applyFont="1" applyFill="1" applyBorder="1" applyAlignment="1">
      <alignment horizontal="center" vertical="center" wrapText="1" readingOrder="1"/>
    </xf>
    <xf numFmtId="44" fontId="17" fillId="5" borderId="2" xfId="0" applyNumberFormat="1" applyFont="1" applyFill="1" applyBorder="1" applyAlignment="1">
      <alignment horizontal="left" vertical="center"/>
    </xf>
    <xf numFmtId="164" fontId="7" fillId="13" borderId="2" xfId="0" applyNumberFormat="1" applyFont="1" applyFill="1" applyBorder="1" applyAlignment="1">
      <alignment wrapText="1"/>
    </xf>
    <xf numFmtId="0" fontId="11" fillId="14" borderId="2" xfId="0" applyFont="1" applyFill="1" applyBorder="1" applyAlignment="1">
      <alignment horizontal="left" vertical="center" wrapText="1" indent="1"/>
    </xf>
    <xf numFmtId="0" fontId="11" fillId="15" borderId="2" xfId="0" applyFont="1" applyFill="1" applyBorder="1" applyAlignment="1">
      <alignment horizontal="left" vertical="center" wrapText="1" indent="1"/>
    </xf>
    <xf numFmtId="0" fontId="11" fillId="16" borderId="2" xfId="0" applyFont="1" applyFill="1" applyBorder="1" applyAlignment="1">
      <alignment horizontal="left" vertical="center" wrapText="1" indent="1"/>
    </xf>
    <xf numFmtId="0" fontId="11" fillId="17" borderId="2" xfId="0" applyFont="1" applyFill="1" applyBorder="1" applyAlignment="1">
      <alignment horizontal="left" vertical="center" wrapText="1" indent="1"/>
    </xf>
    <xf numFmtId="0" fontId="11" fillId="18" borderId="2" xfId="0" applyFont="1" applyFill="1" applyBorder="1" applyAlignment="1">
      <alignment horizontal="left" vertical="center" wrapText="1" indent="1"/>
    </xf>
    <xf numFmtId="0" fontId="11" fillId="19" borderId="2" xfId="0" applyFont="1" applyFill="1" applyBorder="1" applyAlignment="1">
      <alignment horizontal="right" vertical="center" wrapText="1" indent="2"/>
    </xf>
    <xf numFmtId="0" fontId="11" fillId="19" borderId="2" xfId="0" applyFont="1" applyFill="1" applyBorder="1" applyAlignment="1">
      <alignment horizontal="left" vertical="center" wrapText="1" indent="1"/>
    </xf>
    <xf numFmtId="0" fontId="11" fillId="20" borderId="2" xfId="0" applyFont="1" applyFill="1" applyBorder="1" applyAlignment="1">
      <alignment horizontal="right" vertical="center" wrapText="1" indent="2"/>
    </xf>
    <xf numFmtId="0" fontId="11" fillId="21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/>
    <xf numFmtId="0" fontId="11" fillId="8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indent="1"/>
    </xf>
    <xf numFmtId="0" fontId="11" fillId="10" borderId="2" xfId="0" applyFont="1" applyFill="1" applyBorder="1" applyAlignment="1">
      <alignment horizontal="center" vertical="center" wrapText="1"/>
    </xf>
    <xf numFmtId="9" fontId="8" fillId="0" borderId="2" xfId="7" applyFont="1" applyFill="1" applyBorder="1" applyAlignment="1">
      <alignment horizontal="center" vertical="center" wrapText="1" readingOrder="1"/>
    </xf>
    <xf numFmtId="9" fontId="9" fillId="0" borderId="2" xfId="7" applyFont="1" applyFill="1" applyBorder="1" applyAlignment="1">
      <alignment horizontal="center" vertical="center"/>
    </xf>
    <xf numFmtId="9" fontId="9" fillId="0" borderId="1" xfId="7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right" vertical="center" wrapText="1" indent="2"/>
    </xf>
    <xf numFmtId="0" fontId="11" fillId="23" borderId="2" xfId="0" applyFont="1" applyFill="1" applyBorder="1" applyAlignment="1">
      <alignment horizontal="left" vertical="center" wrapText="1" indent="1"/>
    </xf>
    <xf numFmtId="0" fontId="11" fillId="24" borderId="2" xfId="0" applyFont="1" applyFill="1" applyBorder="1" applyAlignment="1">
      <alignment horizontal="left" vertical="center" wrapText="1" indent="1"/>
    </xf>
    <xf numFmtId="164" fontId="8" fillId="0" borderId="2" xfId="8" applyNumberFormat="1" applyFont="1" applyFill="1" applyBorder="1" applyAlignment="1">
      <alignment vertical="center" wrapText="1" readingOrder="1"/>
    </xf>
    <xf numFmtId="164" fontId="9" fillId="0" borderId="2" xfId="8" applyNumberFormat="1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left" vertical="center"/>
    </xf>
    <xf numFmtId="164" fontId="17" fillId="5" borderId="2" xfId="0" applyNumberFormat="1" applyFont="1" applyFill="1" applyBorder="1" applyAlignment="1">
      <alignment horizontal="left" vertical="center"/>
    </xf>
    <xf numFmtId="164" fontId="17" fillId="7" borderId="2" xfId="8" applyNumberFormat="1" applyFont="1" applyFill="1" applyBorder="1" applyAlignment="1">
      <alignment horizontal="left" vertical="center"/>
    </xf>
    <xf numFmtId="164" fontId="17" fillId="23" borderId="2" xfId="8" applyNumberFormat="1" applyFont="1" applyFill="1" applyBorder="1" applyAlignment="1">
      <alignment horizontal="left" vertical="center"/>
    </xf>
    <xf numFmtId="164" fontId="17" fillId="8" borderId="2" xfId="0" applyNumberFormat="1" applyFont="1" applyFill="1" applyBorder="1" applyAlignment="1">
      <alignment horizontal="left" vertical="center" indent="1"/>
    </xf>
    <xf numFmtId="164" fontId="17" fillId="10" borderId="2" xfId="0" applyNumberFormat="1" applyFont="1" applyFill="1" applyBorder="1" applyAlignment="1">
      <alignment horizontal="left" vertical="center" indent="1"/>
    </xf>
    <xf numFmtId="164" fontId="17" fillId="9" borderId="2" xfId="8" applyNumberFormat="1" applyFont="1" applyFill="1" applyBorder="1" applyAlignment="1">
      <alignment horizontal="left" vertical="center"/>
    </xf>
    <xf numFmtId="164" fontId="17" fillId="19" borderId="2" xfId="8" applyNumberFormat="1" applyFont="1" applyFill="1" applyBorder="1" applyAlignment="1">
      <alignment horizontal="left" vertical="center"/>
    </xf>
    <xf numFmtId="2" fontId="17" fillId="19" borderId="2" xfId="8" applyNumberFormat="1" applyFont="1" applyFill="1" applyBorder="1" applyAlignment="1">
      <alignment horizontal="center" vertical="center"/>
    </xf>
    <xf numFmtId="164" fontId="17" fillId="17" borderId="2" xfId="8" applyNumberFormat="1" applyFont="1" applyFill="1" applyBorder="1" applyAlignment="1">
      <alignment horizontal="left" vertical="center"/>
    </xf>
    <xf numFmtId="14" fontId="14" fillId="0" borderId="2" xfId="0" applyNumberFormat="1" applyFont="1" applyBorder="1" applyAlignment="1">
      <alignment horizontal="left" vertical="center" indent="1"/>
    </xf>
    <xf numFmtId="0" fontId="18" fillId="2" borderId="0" xfId="0" applyFont="1" applyFill="1" applyAlignment="1">
      <alignment horizontal="left" wrapText="1"/>
    </xf>
    <xf numFmtId="0" fontId="15" fillId="2" borderId="4" xfId="0" applyFont="1" applyFill="1" applyBorder="1" applyAlignment="1">
      <alignment horizontal="left"/>
    </xf>
    <xf numFmtId="0" fontId="0" fillId="0" borderId="0" xfId="0"/>
    <xf numFmtId="0" fontId="13" fillId="2" borderId="3" xfId="0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 indent="1"/>
    </xf>
    <xf numFmtId="0" fontId="11" fillId="3" borderId="2" xfId="0" applyFont="1" applyFill="1" applyBorder="1" applyAlignment="1">
      <alignment horizontal="center" vertical="center" wrapText="1"/>
    </xf>
    <xf numFmtId="14" fontId="16" fillId="2" borderId="2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left" vertical="center" wrapText="1" indent="1"/>
    </xf>
    <xf numFmtId="0" fontId="11" fillId="7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 vertical="center" wrapText="1" indent="1"/>
    </xf>
    <xf numFmtId="0" fontId="11" fillId="9" borderId="2" xfId="0" applyFont="1" applyFill="1" applyBorder="1" applyAlignment="1">
      <alignment horizontal="center" vertical="center" wrapText="1"/>
    </xf>
    <xf numFmtId="0" fontId="21" fillId="22" borderId="4" xfId="0" applyFont="1" applyFill="1" applyBorder="1" applyAlignment="1">
      <alignment horizontal="left"/>
    </xf>
    <xf numFmtId="164" fontId="11" fillId="25" borderId="2" xfId="0" applyNumberFormat="1" applyFont="1" applyFill="1" applyBorder="1" applyAlignment="1">
      <alignment horizontal="left" vertical="center" wrapText="1" indent="1"/>
    </xf>
  </cellXfs>
  <cellStyles count="12">
    <cellStyle name="Currency" xfId="8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Hyperlink" xfId="1" builtinId="8" hidden="1"/>
    <cellStyle name="Hyperlink" xfId="5" builtinId="8" hidden="1"/>
    <cellStyle name="Hyperlink" xfId="9" builtinId="8" hidden="1"/>
    <cellStyle name="Normal" xfId="0" builtinId="0"/>
    <cellStyle name="Normal 2" xfId="11" xr:uid="{D5BFF14B-0964-4B25-A5C4-69ABA58A2D1C}"/>
    <cellStyle name="Percent" xfId="7" builtinId="5"/>
  </cellStyles>
  <dxfs count="0"/>
  <tableStyles count="0" defaultTableStyle="TableStyleMedium9" defaultPivotStyle="PivotStyleMedium4"/>
  <colors>
    <mruColors>
      <color rgb="FF829220"/>
      <color rgb="FF00BD32"/>
      <color rgb="FF373D0A"/>
      <color rgb="FF464D0F"/>
      <color rgb="FF707071"/>
      <color rgb="FFB08503"/>
      <color rgb="FFDAA605"/>
      <color rgb="FFCD9C04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T1056"/>
  <sheetViews>
    <sheetView showGridLines="0" tabSelected="1" workbookViewId="0">
      <pane ySplit="2" topLeftCell="A3" activePane="bottomLeft" state="frozen"/>
      <selection activeCell="A38" activeCellId="8" sqref="A27:XFD27 A28:XFD28 A30:XFD30 A32:XFD32 A34:XFD34 A35:XFD35 A36:XFD36 A37:XFD37 A38:XFD38"/>
      <selection pane="bottomLeft" activeCell="R7" sqref="R7"/>
    </sheetView>
  </sheetViews>
  <sheetFormatPr defaultColWidth="11" defaultRowHeight="15.6" x14ac:dyDescent="0.3"/>
  <cols>
    <col min="1" max="1" width="3" customWidth="1"/>
    <col min="2" max="2" width="11.09765625" customWidth="1"/>
    <col min="3" max="3" width="30.8984375" customWidth="1"/>
    <col min="4" max="16" width="15.8984375" customWidth="1"/>
    <col min="17" max="17" width="3" customWidth="1"/>
    <col min="18" max="20" width="53" customWidth="1"/>
  </cols>
  <sheetData>
    <row r="1" spans="1:20" ht="40.5" customHeight="1" x14ac:dyDescent="0.3"/>
    <row r="2" spans="1:20" ht="50.1" customHeight="1" x14ac:dyDescent="0.45">
      <c r="A2" s="2"/>
      <c r="B2" s="4" t="s">
        <v>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5" customFormat="1" ht="33.9" customHeight="1" x14ac:dyDescent="0.3">
      <c r="A4" s="3"/>
      <c r="B4" s="6" t="s">
        <v>2</v>
      </c>
      <c r="C4" s="58" t="s">
        <v>36</v>
      </c>
      <c r="D4" s="58"/>
      <c r="E4" s="58"/>
      <c r="F4" s="58"/>
      <c r="G4" s="6" t="s">
        <v>3</v>
      </c>
      <c r="H4" s="58" t="s">
        <v>37</v>
      </c>
      <c r="I4" s="58"/>
      <c r="J4" s="58"/>
      <c r="K4" s="6" t="s">
        <v>4</v>
      </c>
      <c r="L4" s="61">
        <v>45261</v>
      </c>
      <c r="M4" s="58"/>
      <c r="N4" s="3"/>
      <c r="O4" s="3"/>
    </row>
    <row r="5" spans="1:20" ht="24.9" customHeight="1" x14ac:dyDescent="0.3">
      <c r="A5" s="3"/>
      <c r="B5" s="55" t="s">
        <v>34</v>
      </c>
      <c r="C5" s="55"/>
      <c r="D5" s="55"/>
      <c r="E5" s="55"/>
      <c r="F5" s="5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4.9" customHeight="1" x14ac:dyDescent="0.3">
      <c r="A6" s="2"/>
      <c r="B6" s="59" t="s">
        <v>0</v>
      </c>
      <c r="C6" s="60" t="s">
        <v>1</v>
      </c>
      <c r="D6" s="59" t="s">
        <v>24</v>
      </c>
      <c r="E6" s="60" t="s">
        <v>6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2"/>
      <c r="R6" s="2"/>
      <c r="S6" s="2"/>
      <c r="T6" s="2"/>
    </row>
    <row r="7" spans="1:20" ht="24.9" customHeight="1" x14ac:dyDescent="0.3">
      <c r="A7" s="2"/>
      <c r="B7" s="59"/>
      <c r="C7" s="60"/>
      <c r="D7" s="59"/>
      <c r="E7" s="7">
        <v>1</v>
      </c>
      <c r="F7" s="11">
        <v>2</v>
      </c>
      <c r="G7" s="7">
        <v>3</v>
      </c>
      <c r="H7" s="11">
        <v>4</v>
      </c>
      <c r="I7" s="7">
        <v>5</v>
      </c>
      <c r="J7" s="11">
        <v>6</v>
      </c>
      <c r="K7" s="7">
        <v>7</v>
      </c>
      <c r="L7" s="11">
        <v>8</v>
      </c>
      <c r="M7" s="7">
        <v>9</v>
      </c>
      <c r="N7" s="11">
        <v>10</v>
      </c>
      <c r="O7" s="7">
        <v>11</v>
      </c>
      <c r="P7" s="11">
        <v>12</v>
      </c>
      <c r="Q7" s="2"/>
      <c r="R7" s="2"/>
      <c r="S7" s="2"/>
      <c r="T7" s="2"/>
    </row>
    <row r="8" spans="1:20" ht="20.100000000000001" customHeight="1" x14ac:dyDescent="0.3">
      <c r="A8" s="2"/>
      <c r="B8" s="33">
        <v>1.1000000000000001</v>
      </c>
      <c r="C8" s="33" t="s">
        <v>38</v>
      </c>
      <c r="D8" s="17">
        <f>SUM(E8:P8)</f>
        <v>1740</v>
      </c>
      <c r="E8" s="41">
        <v>420</v>
      </c>
      <c r="F8" s="41">
        <v>500</v>
      </c>
      <c r="G8" s="41">
        <v>400</v>
      </c>
      <c r="H8" s="41">
        <v>50</v>
      </c>
      <c r="I8" s="41">
        <v>10</v>
      </c>
      <c r="J8" s="41">
        <v>10</v>
      </c>
      <c r="K8" s="41">
        <v>10</v>
      </c>
      <c r="L8" s="41">
        <v>10</v>
      </c>
      <c r="M8" s="41">
        <v>15</v>
      </c>
      <c r="N8" s="41">
        <v>100</v>
      </c>
      <c r="O8" s="41">
        <v>105</v>
      </c>
      <c r="P8" s="41">
        <v>110</v>
      </c>
      <c r="Q8" s="2"/>
      <c r="R8" s="2"/>
      <c r="S8" s="2"/>
      <c r="T8" s="2"/>
    </row>
    <row r="9" spans="1:20" ht="20.100000000000001" customHeight="1" x14ac:dyDescent="0.3">
      <c r="A9" s="2"/>
      <c r="B9" s="8">
        <v>1.2</v>
      </c>
      <c r="C9" s="33" t="s">
        <v>39</v>
      </c>
      <c r="D9" s="17">
        <f>SUM(E9:P9)</f>
        <v>1000</v>
      </c>
      <c r="E9" s="41">
        <v>350</v>
      </c>
      <c r="F9" s="41">
        <v>80</v>
      </c>
      <c r="G9" s="41">
        <v>30</v>
      </c>
      <c r="H9" s="41">
        <v>40</v>
      </c>
      <c r="I9" s="41">
        <v>35</v>
      </c>
      <c r="J9" s="41">
        <v>45</v>
      </c>
      <c r="K9" s="41">
        <v>100</v>
      </c>
      <c r="L9" s="41">
        <v>10</v>
      </c>
      <c r="M9" s="41">
        <v>10</v>
      </c>
      <c r="N9" s="41">
        <v>100</v>
      </c>
      <c r="O9" s="41">
        <v>100</v>
      </c>
      <c r="P9" s="41">
        <v>100</v>
      </c>
      <c r="Q9" s="2"/>
      <c r="R9" s="2"/>
      <c r="S9" s="2"/>
      <c r="T9" s="2"/>
    </row>
    <row r="10" spans="1:20" ht="20.100000000000001" customHeight="1" x14ac:dyDescent="0.3">
      <c r="A10" s="2"/>
      <c r="B10" s="8">
        <v>1.3</v>
      </c>
      <c r="C10" s="33" t="s">
        <v>40</v>
      </c>
      <c r="D10" s="17">
        <f>SUM(E10:P10)</f>
        <v>1180</v>
      </c>
      <c r="E10" s="41">
        <v>510</v>
      </c>
      <c r="F10" s="41">
        <v>150</v>
      </c>
      <c r="G10" s="41">
        <v>75</v>
      </c>
      <c r="H10" s="41">
        <v>10</v>
      </c>
      <c r="I10" s="41">
        <v>10</v>
      </c>
      <c r="J10" s="41">
        <v>15</v>
      </c>
      <c r="K10" s="41">
        <v>30</v>
      </c>
      <c r="L10" s="41">
        <v>10</v>
      </c>
      <c r="M10" s="41">
        <v>20</v>
      </c>
      <c r="N10" s="41">
        <v>150</v>
      </c>
      <c r="O10" s="41">
        <v>90</v>
      </c>
      <c r="P10" s="41">
        <v>110</v>
      </c>
      <c r="Q10" s="2"/>
      <c r="R10" s="2"/>
      <c r="S10" s="2"/>
      <c r="T10" s="2"/>
    </row>
    <row r="11" spans="1:20" ht="20.100000000000001" customHeight="1" x14ac:dyDescent="0.3">
      <c r="A11" s="2"/>
      <c r="B11" s="8">
        <v>1.4</v>
      </c>
      <c r="C11" s="33" t="s">
        <v>41</v>
      </c>
      <c r="D11" s="17">
        <f>SUM(E11:P11)</f>
        <v>1010</v>
      </c>
      <c r="E11" s="41">
        <v>320</v>
      </c>
      <c r="F11" s="41">
        <v>150</v>
      </c>
      <c r="G11" s="41">
        <v>15</v>
      </c>
      <c r="H11" s="41">
        <v>10</v>
      </c>
      <c r="I11" s="41">
        <v>15</v>
      </c>
      <c r="J11" s="41">
        <v>15</v>
      </c>
      <c r="K11" s="41">
        <v>25</v>
      </c>
      <c r="L11" s="41">
        <v>15</v>
      </c>
      <c r="M11" s="41">
        <v>15</v>
      </c>
      <c r="N11" s="41">
        <v>105</v>
      </c>
      <c r="O11" s="41">
        <v>150</v>
      </c>
      <c r="P11" s="41">
        <v>175</v>
      </c>
      <c r="Q11" s="2"/>
      <c r="R11" s="2"/>
      <c r="S11" s="2"/>
      <c r="T11" s="2"/>
    </row>
    <row r="12" spans="1:20" ht="20.100000000000001" customHeight="1" x14ac:dyDescent="0.3">
      <c r="A12" s="2"/>
      <c r="B12" s="8">
        <v>2.1</v>
      </c>
      <c r="C12" s="53" t="s">
        <v>42</v>
      </c>
      <c r="D12" s="17">
        <f>SUM(E12:P12)</f>
        <v>810</v>
      </c>
      <c r="E12" s="42">
        <v>210</v>
      </c>
      <c r="F12" s="42">
        <v>215</v>
      </c>
      <c r="G12" s="42">
        <v>35</v>
      </c>
      <c r="H12" s="42">
        <v>20</v>
      </c>
      <c r="I12" s="42">
        <v>15</v>
      </c>
      <c r="J12" s="42">
        <v>15</v>
      </c>
      <c r="K12" s="42">
        <v>10</v>
      </c>
      <c r="L12" s="41">
        <v>10</v>
      </c>
      <c r="M12" s="42">
        <v>20</v>
      </c>
      <c r="N12" s="42">
        <v>100</v>
      </c>
      <c r="O12" s="42">
        <v>50</v>
      </c>
      <c r="P12" s="42">
        <v>110</v>
      </c>
      <c r="Q12" s="2"/>
      <c r="R12" s="2"/>
      <c r="S12" s="2"/>
      <c r="T12" s="2"/>
    </row>
    <row r="13" spans="1:20" ht="20.100000000000001" customHeight="1" x14ac:dyDescent="0.3">
      <c r="A13" s="2"/>
      <c r="B13" s="8">
        <v>2.2000000000000002</v>
      </c>
      <c r="C13" s="33" t="s">
        <v>43</v>
      </c>
      <c r="D13" s="17">
        <f>SUM(E13:P13)</f>
        <v>905</v>
      </c>
      <c r="E13" s="42">
        <v>235</v>
      </c>
      <c r="F13" s="41">
        <v>130</v>
      </c>
      <c r="G13" s="41">
        <v>45</v>
      </c>
      <c r="H13" s="42">
        <v>25</v>
      </c>
      <c r="I13" s="42">
        <v>55</v>
      </c>
      <c r="J13" s="42">
        <v>15</v>
      </c>
      <c r="K13" s="42">
        <v>15</v>
      </c>
      <c r="L13" s="42">
        <v>15</v>
      </c>
      <c r="M13" s="42">
        <v>15</v>
      </c>
      <c r="N13" s="42">
        <v>150</v>
      </c>
      <c r="O13" s="42">
        <v>85</v>
      </c>
      <c r="P13" s="42">
        <v>120</v>
      </c>
      <c r="Q13" s="2"/>
      <c r="R13" s="2"/>
      <c r="S13" s="2"/>
      <c r="T13" s="2"/>
    </row>
    <row r="14" spans="1:20" ht="20.100000000000001" customHeight="1" x14ac:dyDescent="0.3">
      <c r="A14" s="2"/>
      <c r="B14" s="8">
        <v>2.2999999999999998</v>
      </c>
      <c r="C14" s="33" t="s">
        <v>45</v>
      </c>
      <c r="D14" s="17">
        <f>SUM(E14:P14)</f>
        <v>850</v>
      </c>
      <c r="E14" s="42">
        <v>320</v>
      </c>
      <c r="F14" s="42">
        <v>75</v>
      </c>
      <c r="G14" s="42">
        <v>45</v>
      </c>
      <c r="H14" s="41">
        <v>30</v>
      </c>
      <c r="I14" s="42">
        <v>30</v>
      </c>
      <c r="J14" s="42">
        <v>20</v>
      </c>
      <c r="K14" s="41">
        <v>15</v>
      </c>
      <c r="L14" s="42">
        <v>20</v>
      </c>
      <c r="M14" s="42">
        <v>15</v>
      </c>
      <c r="N14" s="42">
        <v>100</v>
      </c>
      <c r="O14" s="42">
        <v>80</v>
      </c>
      <c r="P14" s="42">
        <v>100</v>
      </c>
      <c r="Q14" s="2"/>
      <c r="R14" s="2"/>
      <c r="S14" s="2"/>
      <c r="T14" s="2"/>
    </row>
    <row r="15" spans="1:20" ht="20.100000000000001" customHeight="1" x14ac:dyDescent="0.3">
      <c r="A15" s="2"/>
      <c r="B15" s="8">
        <v>2.4</v>
      </c>
      <c r="C15" s="33" t="s">
        <v>46</v>
      </c>
      <c r="D15" s="17">
        <f>SUM(E15:P15)</f>
        <v>926</v>
      </c>
      <c r="E15" s="42">
        <v>256</v>
      </c>
      <c r="F15" s="42">
        <v>215</v>
      </c>
      <c r="G15" s="41">
        <v>110</v>
      </c>
      <c r="H15" s="42">
        <v>15</v>
      </c>
      <c r="I15" s="42">
        <v>30</v>
      </c>
      <c r="J15" s="42">
        <v>15</v>
      </c>
      <c r="K15" s="41">
        <v>30</v>
      </c>
      <c r="L15" s="42">
        <v>10</v>
      </c>
      <c r="M15" s="42">
        <v>10</v>
      </c>
      <c r="N15" s="42">
        <v>75</v>
      </c>
      <c r="O15" s="42">
        <v>70</v>
      </c>
      <c r="P15" s="42">
        <v>90</v>
      </c>
      <c r="Q15" s="2"/>
      <c r="R15" s="2"/>
      <c r="S15" s="2"/>
      <c r="T15" s="2"/>
    </row>
    <row r="16" spans="1:20" ht="20.100000000000001" customHeight="1" x14ac:dyDescent="0.3">
      <c r="A16" s="3"/>
      <c r="B16" s="8">
        <v>2.5</v>
      </c>
      <c r="C16" s="33" t="s">
        <v>47</v>
      </c>
      <c r="D16" s="17">
        <f>SUM(E16:P16)</f>
        <v>850</v>
      </c>
      <c r="E16" s="42">
        <v>115</v>
      </c>
      <c r="F16" s="42">
        <v>210</v>
      </c>
      <c r="G16" s="42">
        <v>15</v>
      </c>
      <c r="H16" s="42">
        <v>15</v>
      </c>
      <c r="I16" s="41">
        <v>15</v>
      </c>
      <c r="J16" s="41">
        <v>15</v>
      </c>
      <c r="K16" s="41">
        <v>15</v>
      </c>
      <c r="L16" s="41">
        <v>15</v>
      </c>
      <c r="M16" s="41">
        <v>15</v>
      </c>
      <c r="N16" s="41">
        <v>105</v>
      </c>
      <c r="O16" s="41">
        <v>15</v>
      </c>
      <c r="P16" s="42">
        <v>300</v>
      </c>
      <c r="Q16" s="2"/>
      <c r="R16" s="2"/>
      <c r="S16" s="2"/>
      <c r="T16" s="2"/>
    </row>
    <row r="17" spans="1:20" ht="20.100000000000001" customHeight="1" x14ac:dyDescent="0.3">
      <c r="A17" s="3"/>
      <c r="B17" s="8">
        <v>3.1</v>
      </c>
      <c r="C17" s="33" t="s">
        <v>48</v>
      </c>
      <c r="D17" s="17">
        <f>SUM(E17:P17)</f>
        <v>1220</v>
      </c>
      <c r="E17" s="42">
        <v>250</v>
      </c>
      <c r="F17" s="42">
        <v>20</v>
      </c>
      <c r="G17" s="42">
        <v>15</v>
      </c>
      <c r="H17" s="42">
        <v>5</v>
      </c>
      <c r="I17" s="42">
        <v>10</v>
      </c>
      <c r="J17" s="42">
        <v>15</v>
      </c>
      <c r="K17" s="42">
        <v>15</v>
      </c>
      <c r="L17" s="42">
        <v>10</v>
      </c>
      <c r="M17" s="42">
        <v>5</v>
      </c>
      <c r="N17" s="42">
        <v>300</v>
      </c>
      <c r="O17" s="42">
        <v>425</v>
      </c>
      <c r="P17" s="42">
        <v>150</v>
      </c>
      <c r="Q17" s="2"/>
      <c r="R17" s="2"/>
      <c r="S17" s="2"/>
      <c r="T17" s="2"/>
    </row>
    <row r="18" spans="1:20" ht="20.100000000000001" customHeight="1" x14ac:dyDescent="0.3">
      <c r="A18" s="3"/>
      <c r="B18" s="8">
        <v>3.2</v>
      </c>
      <c r="C18" s="33" t="s">
        <v>44</v>
      </c>
      <c r="D18" s="17">
        <f>SUM(E18:P18)</f>
        <v>870</v>
      </c>
      <c r="E18" s="42">
        <v>150</v>
      </c>
      <c r="F18" s="42">
        <v>15</v>
      </c>
      <c r="G18" s="42">
        <v>10</v>
      </c>
      <c r="H18" s="42">
        <v>30</v>
      </c>
      <c r="I18" s="42">
        <v>15</v>
      </c>
      <c r="J18" s="42">
        <v>15</v>
      </c>
      <c r="K18" s="42">
        <v>10</v>
      </c>
      <c r="L18" s="42">
        <v>15</v>
      </c>
      <c r="M18" s="42">
        <v>15</v>
      </c>
      <c r="N18" s="42">
        <v>200</v>
      </c>
      <c r="O18" s="42">
        <v>270</v>
      </c>
      <c r="P18" s="42">
        <v>125</v>
      </c>
      <c r="Q18" s="2"/>
      <c r="R18" s="2"/>
      <c r="S18" s="2"/>
      <c r="T18" s="2"/>
    </row>
    <row r="19" spans="1:20" ht="21.9" customHeight="1" x14ac:dyDescent="0.3">
      <c r="A19" s="3"/>
      <c r="B19" s="10" t="s">
        <v>7</v>
      </c>
      <c r="C19" s="9" t="s">
        <v>5</v>
      </c>
      <c r="D19" s="18">
        <f>SUM(D8:D18)</f>
        <v>11361</v>
      </c>
      <c r="E19" s="43">
        <f>SUM(E8:E18)</f>
        <v>3136</v>
      </c>
      <c r="F19" s="43">
        <f>SUM(F8:F18)</f>
        <v>1760</v>
      </c>
      <c r="G19" s="43">
        <f>SUM(G8:G18)</f>
        <v>795</v>
      </c>
      <c r="H19" s="43">
        <f>SUM(H8:H18)</f>
        <v>250</v>
      </c>
      <c r="I19" s="43">
        <f>SUM(I8:I18)</f>
        <v>240</v>
      </c>
      <c r="J19" s="43">
        <f>SUM(J8:J18)</f>
        <v>195</v>
      </c>
      <c r="K19" s="43">
        <f>SUM(K8:K18)</f>
        <v>275</v>
      </c>
      <c r="L19" s="43">
        <f>SUM(L8:L18)</f>
        <v>140</v>
      </c>
      <c r="M19" s="43">
        <f>SUM(M8:M18)</f>
        <v>155</v>
      </c>
      <c r="N19" s="43">
        <f>SUM(N8:N18)</f>
        <v>1485</v>
      </c>
      <c r="O19" s="43">
        <f>SUM(O8:O18)</f>
        <v>1440</v>
      </c>
      <c r="P19" s="43">
        <f>SUM(P8:P18)</f>
        <v>1490</v>
      </c>
      <c r="Q19" s="2"/>
      <c r="R19" s="2"/>
      <c r="S19" s="2"/>
      <c r="T19" s="2"/>
    </row>
    <row r="20" spans="1:20" ht="21.9" customHeight="1" x14ac:dyDescent="0.3">
      <c r="A20" s="3"/>
      <c r="B20" s="10" t="s">
        <v>9</v>
      </c>
      <c r="C20" s="9" t="s">
        <v>10</v>
      </c>
      <c r="D20" s="19"/>
      <c r="E20" s="44">
        <f>E19</f>
        <v>3136</v>
      </c>
      <c r="F20" s="44">
        <f>E20+F19</f>
        <v>4896</v>
      </c>
      <c r="G20" s="44">
        <f t="shared" ref="G20:O20" si="0">F20+G19</f>
        <v>5691</v>
      </c>
      <c r="H20" s="44">
        <f t="shared" si="0"/>
        <v>5941</v>
      </c>
      <c r="I20" s="44">
        <f t="shared" si="0"/>
        <v>6181</v>
      </c>
      <c r="J20" s="44">
        <f t="shared" si="0"/>
        <v>6376</v>
      </c>
      <c r="K20" s="44">
        <f t="shared" si="0"/>
        <v>6651</v>
      </c>
      <c r="L20" s="44">
        <f t="shared" si="0"/>
        <v>6791</v>
      </c>
      <c r="M20" s="44">
        <f t="shared" si="0"/>
        <v>6946</v>
      </c>
      <c r="N20" s="44">
        <f t="shared" si="0"/>
        <v>8431</v>
      </c>
      <c r="O20" s="44">
        <f t="shared" si="0"/>
        <v>9871</v>
      </c>
      <c r="P20" s="44">
        <f>O20+P19</f>
        <v>11361</v>
      </c>
      <c r="Q20" s="2"/>
      <c r="R20" s="2"/>
      <c r="S20" s="2"/>
      <c r="T20" s="2"/>
    </row>
    <row r="21" spans="1:20" ht="24.9" customHeight="1" x14ac:dyDescent="0.3">
      <c r="A21" s="3"/>
      <c r="B21" s="57" t="s">
        <v>30</v>
      </c>
      <c r="C21" s="57"/>
      <c r="D21" s="3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"/>
      <c r="R21" s="2"/>
      <c r="S21" s="2"/>
      <c r="T21" s="2"/>
    </row>
    <row r="22" spans="1:20" ht="21.9" customHeight="1" x14ac:dyDescent="0.3">
      <c r="A22" s="2"/>
      <c r="B22" s="12" t="s">
        <v>11</v>
      </c>
      <c r="C22" s="13" t="s">
        <v>12</v>
      </c>
      <c r="D22" s="20"/>
      <c r="E22" s="45">
        <f>'Actual Cost Worksheet'!E19</f>
        <v>2609</v>
      </c>
      <c r="F22" s="45">
        <f>'Actual Cost Worksheet'!F19</f>
        <v>4546</v>
      </c>
      <c r="G22" s="45">
        <f>'Actual Cost Worksheet'!G19</f>
        <v>5435</v>
      </c>
      <c r="H22" s="45">
        <f>'Actual Cost Worksheet'!H19</f>
        <v>6050</v>
      </c>
      <c r="I22" s="45">
        <f>'Actual Cost Worksheet'!I19</f>
        <v>6406</v>
      </c>
      <c r="J22" s="45">
        <f>'Actual Cost Worksheet'!J19</f>
        <v>6761</v>
      </c>
      <c r="K22" s="45">
        <f>'Actual Cost Worksheet'!K19</f>
        <v>7230</v>
      </c>
      <c r="L22" s="45">
        <f>'Actual Cost Worksheet'!L19</f>
        <v>7555</v>
      </c>
      <c r="M22" s="45">
        <f>'Actual Cost Worksheet'!M19</f>
        <v>7925</v>
      </c>
      <c r="N22" s="45">
        <f>'Actual Cost Worksheet'!N19</f>
        <v>8314</v>
      </c>
      <c r="O22" s="45">
        <f>'Actual Cost Worksheet'!O19</f>
        <v>9156</v>
      </c>
      <c r="P22" s="45">
        <f>'Actual Cost Worksheet'!P19</f>
        <v>10021</v>
      </c>
      <c r="Q22" s="2"/>
      <c r="R22" s="2"/>
      <c r="S22" s="2"/>
      <c r="T22" s="2"/>
    </row>
    <row r="23" spans="1:20" ht="24.9" customHeight="1" x14ac:dyDescent="0.3">
      <c r="A23" s="3"/>
      <c r="B23" s="57" t="s">
        <v>31</v>
      </c>
      <c r="C23" s="57"/>
      <c r="D23" s="3"/>
      <c r="E23" s="2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"/>
      <c r="R23" s="2"/>
      <c r="S23" s="2"/>
      <c r="T23" s="2"/>
    </row>
    <row r="24" spans="1:20" ht="21.9" customHeight="1" x14ac:dyDescent="0.3">
      <c r="A24" s="2"/>
      <c r="B24" s="14" t="s">
        <v>8</v>
      </c>
      <c r="C24" s="15" t="s">
        <v>13</v>
      </c>
      <c r="D24" s="22"/>
      <c r="E24" s="49">
        <f>'Earned Value Worksheet'!E18</f>
        <v>7700</v>
      </c>
      <c r="F24" s="49">
        <f>'Earned Value Worksheet'!F18</f>
        <v>8665</v>
      </c>
      <c r="G24" s="49">
        <f>'Earned Value Worksheet'!G18</f>
        <v>7105</v>
      </c>
      <c r="H24" s="49">
        <f>'Earned Value Worksheet'!H18</f>
        <v>2235</v>
      </c>
      <c r="I24" s="49">
        <f>'Earned Value Worksheet'!I18</f>
        <v>1460</v>
      </c>
      <c r="J24" s="49">
        <f>'Earned Value Worksheet'!J18</f>
        <v>1460</v>
      </c>
      <c r="K24" s="49">
        <f>'Earned Value Worksheet'!K18</f>
        <v>1460</v>
      </c>
      <c r="L24" s="49">
        <f>'Earned Value Worksheet'!L18</f>
        <v>1460</v>
      </c>
      <c r="M24" s="49">
        <f>'Earned Value Worksheet'!M18</f>
        <v>1460</v>
      </c>
      <c r="N24" s="49">
        <f>'Earned Value Worksheet'!N18</f>
        <v>6355</v>
      </c>
      <c r="O24" s="49">
        <f>'Earned Value Worksheet'!O18</f>
        <v>10250</v>
      </c>
      <c r="P24" s="49">
        <f>'Earned Value Worksheet'!P18</f>
        <v>14600</v>
      </c>
      <c r="Q24" s="2"/>
      <c r="R24" s="2"/>
      <c r="S24" s="2"/>
      <c r="T24" s="2"/>
    </row>
    <row r="25" spans="1:20" ht="24.9" customHeight="1" x14ac:dyDescent="0.3">
      <c r="A25" s="3"/>
      <c r="B25" s="54" t="s">
        <v>29</v>
      </c>
      <c r="C25" s="54"/>
      <c r="D25" s="3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2"/>
      <c r="R25" s="2"/>
      <c r="S25" s="2"/>
      <c r="T25" s="2"/>
    </row>
    <row r="26" spans="1:20" ht="21.9" customHeight="1" x14ac:dyDescent="0.3">
      <c r="A26" s="2"/>
      <c r="B26" s="26" t="s">
        <v>19</v>
      </c>
      <c r="C26" s="27" t="s">
        <v>14</v>
      </c>
      <c r="D26" s="28" t="s">
        <v>25</v>
      </c>
      <c r="E26" s="50">
        <f>E24-E22</f>
        <v>5091</v>
      </c>
      <c r="F26" s="50">
        <f t="shared" ref="F26:P26" si="1">F24-F22</f>
        <v>4119</v>
      </c>
      <c r="G26" s="50">
        <f t="shared" si="1"/>
        <v>1670</v>
      </c>
      <c r="H26" s="50">
        <f t="shared" si="1"/>
        <v>-3815</v>
      </c>
      <c r="I26" s="50">
        <f t="shared" si="1"/>
        <v>-4946</v>
      </c>
      <c r="J26" s="50">
        <f t="shared" si="1"/>
        <v>-5301</v>
      </c>
      <c r="K26" s="50">
        <f t="shared" si="1"/>
        <v>-5770</v>
      </c>
      <c r="L26" s="50">
        <f t="shared" si="1"/>
        <v>-6095</v>
      </c>
      <c r="M26" s="50">
        <f t="shared" si="1"/>
        <v>-6465</v>
      </c>
      <c r="N26" s="50">
        <f t="shared" si="1"/>
        <v>-1959</v>
      </c>
      <c r="O26" s="50">
        <f t="shared" si="1"/>
        <v>1094</v>
      </c>
      <c r="P26" s="50">
        <f t="shared" si="1"/>
        <v>4579</v>
      </c>
      <c r="Q26" s="2"/>
      <c r="R26" s="2"/>
      <c r="S26" s="2"/>
      <c r="T26" s="2"/>
    </row>
    <row r="27" spans="1:20" ht="21.9" customHeight="1" x14ac:dyDescent="0.3">
      <c r="A27" s="2"/>
      <c r="B27" s="26" t="s">
        <v>20</v>
      </c>
      <c r="C27" s="27" t="s">
        <v>15</v>
      </c>
      <c r="D27" s="28" t="s">
        <v>26</v>
      </c>
      <c r="E27" s="50">
        <f>E24-E20</f>
        <v>4564</v>
      </c>
      <c r="F27" s="50">
        <f t="shared" ref="F27:P27" si="2">F24-F20</f>
        <v>3769</v>
      </c>
      <c r="G27" s="50">
        <f t="shared" si="2"/>
        <v>1414</v>
      </c>
      <c r="H27" s="50">
        <f t="shared" si="2"/>
        <v>-3706</v>
      </c>
      <c r="I27" s="50">
        <f t="shared" si="2"/>
        <v>-4721</v>
      </c>
      <c r="J27" s="50">
        <f t="shared" si="2"/>
        <v>-4916</v>
      </c>
      <c r="K27" s="50">
        <f t="shared" si="2"/>
        <v>-5191</v>
      </c>
      <c r="L27" s="50">
        <f t="shared" si="2"/>
        <v>-5331</v>
      </c>
      <c r="M27" s="50">
        <f t="shared" si="2"/>
        <v>-5486</v>
      </c>
      <c r="N27" s="50">
        <f t="shared" si="2"/>
        <v>-2076</v>
      </c>
      <c r="O27" s="50">
        <f t="shared" si="2"/>
        <v>379</v>
      </c>
      <c r="P27" s="50">
        <f t="shared" si="2"/>
        <v>3239</v>
      </c>
      <c r="Q27" s="2"/>
      <c r="R27" s="2"/>
      <c r="S27" s="2"/>
      <c r="T27" s="2"/>
    </row>
    <row r="28" spans="1:20" ht="21.9" customHeight="1" x14ac:dyDescent="0.3">
      <c r="A28" s="2"/>
      <c r="B28" s="26" t="s">
        <v>21</v>
      </c>
      <c r="C28" s="27" t="s">
        <v>16</v>
      </c>
      <c r="D28" s="28" t="s">
        <v>27</v>
      </c>
      <c r="E28" s="51">
        <f>E24/E22</f>
        <v>2.9513223457263318</v>
      </c>
      <c r="F28" s="51">
        <f t="shared" ref="F28:P28" si="3">F24/F22</f>
        <v>1.9060712714474264</v>
      </c>
      <c r="G28" s="51">
        <f t="shared" si="3"/>
        <v>1.3072677092916283</v>
      </c>
      <c r="H28" s="51">
        <f t="shared" si="3"/>
        <v>0.36942148760330579</v>
      </c>
      <c r="I28" s="51">
        <f t="shared" si="3"/>
        <v>0.22791133312519513</v>
      </c>
      <c r="J28" s="51">
        <f>J24/J22</f>
        <v>0.21594438692501108</v>
      </c>
      <c r="K28" s="51">
        <f t="shared" si="3"/>
        <v>0.20193637621023514</v>
      </c>
      <c r="L28" s="51">
        <f t="shared" si="3"/>
        <v>0.19324950363997354</v>
      </c>
      <c r="M28" s="51">
        <f t="shared" si="3"/>
        <v>0.18422712933753943</v>
      </c>
      <c r="N28" s="51">
        <f t="shared" si="3"/>
        <v>0.76437334616309838</v>
      </c>
      <c r="O28" s="51">
        <f t="shared" si="3"/>
        <v>1.1194844910441242</v>
      </c>
      <c r="P28" s="51">
        <f t="shared" si="3"/>
        <v>1.4569404251072746</v>
      </c>
      <c r="Q28" s="2"/>
      <c r="R28" s="2"/>
      <c r="S28" s="2"/>
      <c r="T28" s="2"/>
    </row>
    <row r="29" spans="1:20" ht="21.9" customHeight="1" x14ac:dyDescent="0.3">
      <c r="A29" s="2"/>
      <c r="B29" s="26" t="s">
        <v>22</v>
      </c>
      <c r="C29" s="27" t="s">
        <v>17</v>
      </c>
      <c r="D29" s="28" t="s">
        <v>28</v>
      </c>
      <c r="E29" s="51">
        <f>E24/E20</f>
        <v>2.4553571428571428</v>
      </c>
      <c r="F29" s="51">
        <f t="shared" ref="F29:P29" si="4">F24/F20</f>
        <v>1.769812091503268</v>
      </c>
      <c r="G29" s="51">
        <f t="shared" si="4"/>
        <v>1.2484624846248462</v>
      </c>
      <c r="H29" s="51">
        <f t="shared" si="4"/>
        <v>0.37619929304830835</v>
      </c>
      <c r="I29" s="51">
        <f t="shared" si="4"/>
        <v>0.2362077333764763</v>
      </c>
      <c r="J29" s="51">
        <f t="shared" si="4"/>
        <v>0.22898368883312423</v>
      </c>
      <c r="K29" s="51">
        <f t="shared" si="4"/>
        <v>0.21951586227634942</v>
      </c>
      <c r="L29" s="51">
        <f t="shared" si="4"/>
        <v>0.21499042850831984</v>
      </c>
      <c r="M29" s="51">
        <f t="shared" si="4"/>
        <v>0.21019291678663979</v>
      </c>
      <c r="N29" s="51">
        <f t="shared" si="4"/>
        <v>0.75376586407306367</v>
      </c>
      <c r="O29" s="51">
        <f t="shared" si="4"/>
        <v>1.0383952993617669</v>
      </c>
      <c r="P29" s="51">
        <f t="shared" si="4"/>
        <v>1.2850981427691224</v>
      </c>
      <c r="Q29" s="2"/>
      <c r="R29" s="2"/>
      <c r="S29" s="2"/>
      <c r="T29" s="2"/>
    </row>
    <row r="30" spans="1:20" ht="21.9" customHeight="1" x14ac:dyDescent="0.3">
      <c r="A30" s="2"/>
      <c r="B30" s="23" t="s">
        <v>23</v>
      </c>
      <c r="C30" s="25" t="s">
        <v>18</v>
      </c>
      <c r="D30" s="24"/>
      <c r="E30" s="52">
        <f>D19/E28</f>
        <v>3849.4609090909094</v>
      </c>
      <c r="F30" s="52">
        <f>D19/F28</f>
        <v>5960.4276976341598</v>
      </c>
      <c r="G30" s="52">
        <f>D19/G28</f>
        <v>8690.6453201970453</v>
      </c>
      <c r="H30" s="52">
        <f>D19/H28</f>
        <v>30753.489932885906</v>
      </c>
      <c r="I30" s="52">
        <f>D19/I28</f>
        <v>49848.332876712331</v>
      </c>
      <c r="J30" s="52">
        <f>D19/J28</f>
        <v>52610.767808219178</v>
      </c>
      <c r="K30" s="52">
        <f>D19/K28</f>
        <v>56260.294520547941</v>
      </c>
      <c r="L30" s="52">
        <f>D19/L28</f>
        <v>58789.284246575342</v>
      </c>
      <c r="M30" s="52">
        <f>D19/M28</f>
        <v>61668.441780821915</v>
      </c>
      <c r="N30" s="52">
        <f>D19/N28</f>
        <v>14863.15562549174</v>
      </c>
      <c r="O30" s="52">
        <f>D19/O28</f>
        <v>10148.42107317073</v>
      </c>
      <c r="P30" s="52">
        <f>D19/P28</f>
        <v>7797.8480136986309</v>
      </c>
      <c r="Q30" s="2"/>
      <c r="R30" s="2"/>
      <c r="S30" s="2"/>
      <c r="T30" s="2"/>
    </row>
    <row r="31" spans="1:20" ht="23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customHeight="1" x14ac:dyDescent="0.3">
      <c r="A32" s="1"/>
      <c r="B32" s="1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</sheetData>
  <mergeCells count="12">
    <mergeCell ref="B25:C25"/>
    <mergeCell ref="B5:F5"/>
    <mergeCell ref="C32:O32"/>
    <mergeCell ref="B21:C21"/>
    <mergeCell ref="C4:F4"/>
    <mergeCell ref="B23:C23"/>
    <mergeCell ref="B6:B7"/>
    <mergeCell ref="C6:C7"/>
    <mergeCell ref="D6:D7"/>
    <mergeCell ref="E6:P6"/>
    <mergeCell ref="L4:M4"/>
    <mergeCell ref="H4:J4"/>
  </mergeCells>
  <phoneticPr fontId="6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ignoredErrors>
    <ignoredError sqref="E19:P19" formulaRange="1"/>
    <ignoredError sqref="I30:P3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T1045"/>
  <sheetViews>
    <sheetView showGridLines="0" topLeftCell="J1" workbookViewId="0">
      <pane ySplit="1" topLeftCell="A2" activePane="bottomLeft" state="frozen"/>
      <selection activeCell="C1" sqref="C1:C1048576"/>
      <selection pane="bottomLeft" activeCell="R3" sqref="N3:R3"/>
    </sheetView>
  </sheetViews>
  <sheetFormatPr defaultColWidth="11" defaultRowHeight="15.6" x14ac:dyDescent="0.3"/>
  <cols>
    <col min="1" max="1" width="3" customWidth="1"/>
    <col min="2" max="2" width="11.09765625" customWidth="1"/>
    <col min="3" max="3" width="30.8984375" customWidth="1"/>
    <col min="4" max="16" width="15.8984375" customWidth="1"/>
    <col min="17" max="17" width="3" customWidth="1"/>
    <col min="18" max="20" width="53" customWidth="1"/>
  </cols>
  <sheetData>
    <row r="1" spans="1:20" ht="36" customHeight="1" x14ac:dyDescent="0.45">
      <c r="A1" s="2"/>
      <c r="B1" s="4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s="5" customFormat="1" ht="33.9" customHeight="1" x14ac:dyDescent="0.3">
      <c r="A3" s="3"/>
      <c r="B3" s="6" t="s">
        <v>2</v>
      </c>
      <c r="C3" s="58" t="s">
        <v>36</v>
      </c>
      <c r="D3" s="58"/>
      <c r="E3" s="58"/>
      <c r="F3" s="58"/>
      <c r="G3" s="6" t="s">
        <v>3</v>
      </c>
      <c r="H3" s="58" t="str">
        <f>'Earned Value Management'!H4:J4</f>
        <v>Bisma Khan</v>
      </c>
      <c r="I3" s="58"/>
      <c r="J3" s="58"/>
      <c r="K3" s="6" t="s">
        <v>4</v>
      </c>
      <c r="L3" s="61">
        <f>'Earned Value Management'!L4:M4</f>
        <v>45261</v>
      </c>
      <c r="M3" s="58"/>
      <c r="N3" s="3"/>
      <c r="O3" s="3"/>
    </row>
    <row r="4" spans="1:20" ht="24.9" customHeight="1" x14ac:dyDescent="0.3">
      <c r="A4" s="3"/>
      <c r="B4" s="64" t="s">
        <v>33</v>
      </c>
      <c r="C4" s="64"/>
      <c r="D4" s="64"/>
      <c r="E4" s="64"/>
      <c r="F4" s="6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4.9" customHeight="1" x14ac:dyDescent="0.3">
      <c r="A5" s="2"/>
      <c r="B5" s="62" t="s">
        <v>0</v>
      </c>
      <c r="C5" s="63" t="s">
        <v>1</v>
      </c>
      <c r="D5" s="62" t="s">
        <v>24</v>
      </c>
      <c r="E5" s="63" t="s">
        <v>6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2"/>
      <c r="R5" s="2"/>
      <c r="S5" s="2"/>
      <c r="T5" s="2"/>
    </row>
    <row r="6" spans="1:20" ht="24.9" customHeight="1" x14ac:dyDescent="0.3">
      <c r="A6" s="2"/>
      <c r="B6" s="62"/>
      <c r="C6" s="63"/>
      <c r="D6" s="62"/>
      <c r="E6" s="31">
        <v>1</v>
      </c>
      <c r="F6" s="32">
        <v>2</v>
      </c>
      <c r="G6" s="31">
        <v>3</v>
      </c>
      <c r="H6" s="32">
        <v>4</v>
      </c>
      <c r="I6" s="31">
        <v>5</v>
      </c>
      <c r="J6" s="32">
        <v>6</v>
      </c>
      <c r="K6" s="31">
        <v>7</v>
      </c>
      <c r="L6" s="32">
        <v>8</v>
      </c>
      <c r="M6" s="31">
        <v>9</v>
      </c>
      <c r="N6" s="32">
        <v>10</v>
      </c>
      <c r="O6" s="31">
        <v>11</v>
      </c>
      <c r="P6" s="32">
        <v>12</v>
      </c>
      <c r="Q6" s="2"/>
      <c r="R6" s="2"/>
      <c r="S6" s="2"/>
      <c r="T6" s="2"/>
    </row>
    <row r="7" spans="1:20" ht="20.100000000000001" customHeight="1" x14ac:dyDescent="0.3">
      <c r="A7" s="2"/>
      <c r="B7" s="33">
        <f>'Earned Value Management'!B8</f>
        <v>1.1000000000000001</v>
      </c>
      <c r="C7" s="33" t="s">
        <v>38</v>
      </c>
      <c r="D7" s="47">
        <f>SUM(E7:P7)</f>
        <v>1177</v>
      </c>
      <c r="E7" s="41">
        <v>412</v>
      </c>
      <c r="F7" s="41">
        <v>300</v>
      </c>
      <c r="G7" s="41">
        <v>220</v>
      </c>
      <c r="H7" s="41">
        <v>100</v>
      </c>
      <c r="I7" s="41">
        <v>10</v>
      </c>
      <c r="J7" s="41">
        <v>10</v>
      </c>
      <c r="K7" s="41">
        <v>10</v>
      </c>
      <c r="L7" s="41">
        <v>70</v>
      </c>
      <c r="M7" s="41">
        <v>10</v>
      </c>
      <c r="N7" s="41">
        <v>10</v>
      </c>
      <c r="O7" s="41">
        <v>10</v>
      </c>
      <c r="P7" s="41">
        <v>15</v>
      </c>
      <c r="Q7" s="2"/>
      <c r="R7" s="2"/>
      <c r="S7" s="2"/>
      <c r="T7" s="2"/>
    </row>
    <row r="8" spans="1:20" ht="20.100000000000001" customHeight="1" x14ac:dyDescent="0.3">
      <c r="A8" s="2"/>
      <c r="B8" s="33">
        <f>'Earned Value Management'!B9</f>
        <v>1.2</v>
      </c>
      <c r="C8" s="33" t="s">
        <v>39</v>
      </c>
      <c r="D8" s="47">
        <f>SUM(E8:P8)</f>
        <v>1345</v>
      </c>
      <c r="E8" s="41">
        <v>815</v>
      </c>
      <c r="F8" s="41">
        <v>220</v>
      </c>
      <c r="G8" s="41">
        <v>60</v>
      </c>
      <c r="H8" s="41">
        <v>40</v>
      </c>
      <c r="I8" s="41">
        <v>15</v>
      </c>
      <c r="J8" s="41">
        <v>0</v>
      </c>
      <c r="K8" s="41">
        <v>35</v>
      </c>
      <c r="L8" s="41">
        <v>55</v>
      </c>
      <c r="M8" s="41">
        <v>50</v>
      </c>
      <c r="N8" s="41">
        <v>20</v>
      </c>
      <c r="O8" s="41">
        <v>30</v>
      </c>
      <c r="P8" s="41">
        <v>5</v>
      </c>
      <c r="Q8" s="2"/>
      <c r="R8" s="2"/>
      <c r="S8" s="2"/>
      <c r="T8" s="2"/>
    </row>
    <row r="9" spans="1:20" ht="20.100000000000001" customHeight="1" x14ac:dyDescent="0.3">
      <c r="A9" s="2"/>
      <c r="B9" s="33">
        <f>'Earned Value Management'!B10</f>
        <v>1.3</v>
      </c>
      <c r="C9" s="33" t="s">
        <v>40</v>
      </c>
      <c r="D9" s="47">
        <f>SUM(E9:P9)</f>
        <v>810</v>
      </c>
      <c r="E9" s="41">
        <v>155</v>
      </c>
      <c r="F9" s="41">
        <v>180</v>
      </c>
      <c r="G9" s="41">
        <v>175</v>
      </c>
      <c r="H9" s="41">
        <v>120</v>
      </c>
      <c r="I9" s="41">
        <v>3</v>
      </c>
      <c r="J9" s="41">
        <v>17</v>
      </c>
      <c r="K9" s="41">
        <v>0</v>
      </c>
      <c r="L9" s="41">
        <v>35</v>
      </c>
      <c r="M9" s="41">
        <v>30</v>
      </c>
      <c r="N9" s="41">
        <v>25</v>
      </c>
      <c r="O9" s="41">
        <v>55</v>
      </c>
      <c r="P9" s="41">
        <v>15</v>
      </c>
      <c r="Q9" s="2"/>
      <c r="R9" s="2"/>
      <c r="S9" s="2"/>
      <c r="T9" s="2"/>
    </row>
    <row r="10" spans="1:20" ht="20.100000000000001" customHeight="1" x14ac:dyDescent="0.3">
      <c r="A10" s="2"/>
      <c r="B10" s="33">
        <f>'Earned Value Management'!B11</f>
        <v>1.4</v>
      </c>
      <c r="C10" s="33" t="s">
        <v>41</v>
      </c>
      <c r="D10" s="47">
        <f>SUM(E10:P10)</f>
        <v>850</v>
      </c>
      <c r="E10" s="41">
        <v>150</v>
      </c>
      <c r="F10" s="41">
        <v>105</v>
      </c>
      <c r="G10" s="41">
        <v>10</v>
      </c>
      <c r="H10" s="41"/>
      <c r="I10" s="41">
        <v>17</v>
      </c>
      <c r="J10" s="41">
        <v>15</v>
      </c>
      <c r="K10" s="41">
        <v>85</v>
      </c>
      <c r="L10" s="41">
        <v>10</v>
      </c>
      <c r="M10" s="41">
        <v>10</v>
      </c>
      <c r="N10" s="41">
        <v>110</v>
      </c>
      <c r="O10" s="41">
        <v>193</v>
      </c>
      <c r="P10" s="41">
        <v>145</v>
      </c>
      <c r="Q10" s="2"/>
      <c r="R10" s="2"/>
      <c r="S10" s="2"/>
      <c r="T10" s="2"/>
    </row>
    <row r="11" spans="1:20" ht="20.100000000000001" customHeight="1" x14ac:dyDescent="0.3">
      <c r="A11" s="2"/>
      <c r="B11" s="33">
        <f>'Earned Value Management'!B12</f>
        <v>2.1</v>
      </c>
      <c r="C11" s="53" t="s">
        <v>42</v>
      </c>
      <c r="D11" s="47">
        <f>SUM(E11:P11)</f>
        <v>688</v>
      </c>
      <c r="E11" s="42">
        <v>100</v>
      </c>
      <c r="F11" s="42">
        <v>200</v>
      </c>
      <c r="G11" s="42">
        <v>15</v>
      </c>
      <c r="H11" s="42">
        <v>30</v>
      </c>
      <c r="I11" s="42">
        <v>73</v>
      </c>
      <c r="J11" s="42">
        <v>78</v>
      </c>
      <c r="K11" s="42">
        <v>45</v>
      </c>
      <c r="L11" s="42">
        <v>22</v>
      </c>
      <c r="M11" s="42">
        <v>43</v>
      </c>
      <c r="N11" s="42">
        <v>25</v>
      </c>
      <c r="O11" s="42">
        <v>22</v>
      </c>
      <c r="P11" s="42">
        <v>35</v>
      </c>
      <c r="Q11" s="2"/>
      <c r="R11" s="2"/>
      <c r="S11" s="2"/>
      <c r="T11" s="2"/>
    </row>
    <row r="12" spans="1:20" ht="20.100000000000001" customHeight="1" x14ac:dyDescent="0.3">
      <c r="A12" s="2"/>
      <c r="B12" s="33">
        <f>'Earned Value Management'!B13</f>
        <v>2.2000000000000002</v>
      </c>
      <c r="C12" s="33" t="s">
        <v>43</v>
      </c>
      <c r="D12" s="47">
        <f>SUM(E12:P12)</f>
        <v>1258</v>
      </c>
      <c r="E12" s="42">
        <v>170</v>
      </c>
      <c r="F12" s="42">
        <v>512</v>
      </c>
      <c r="G12" s="42">
        <v>22</v>
      </c>
      <c r="H12" s="42">
        <v>85</v>
      </c>
      <c r="I12" s="42">
        <v>72</v>
      </c>
      <c r="J12" s="42">
        <v>82</v>
      </c>
      <c r="K12" s="42">
        <v>115</v>
      </c>
      <c r="L12" s="42">
        <v>78</v>
      </c>
      <c r="M12" s="42">
        <v>55</v>
      </c>
      <c r="N12" s="42">
        <v>17</v>
      </c>
      <c r="O12" s="42">
        <v>35</v>
      </c>
      <c r="P12" s="42">
        <v>15</v>
      </c>
      <c r="Q12" s="2"/>
      <c r="R12" s="2"/>
      <c r="S12" s="2"/>
      <c r="T12" s="2"/>
    </row>
    <row r="13" spans="1:20" ht="20.100000000000001" customHeight="1" x14ac:dyDescent="0.3">
      <c r="A13" s="2"/>
      <c r="B13" s="33">
        <f>'Earned Value Management'!B14</f>
        <v>2.2999999999999998</v>
      </c>
      <c r="C13" s="33" t="s">
        <v>45</v>
      </c>
      <c r="D13" s="47">
        <f>SUM(E13:P13)</f>
        <v>672</v>
      </c>
      <c r="E13" s="42">
        <v>180</v>
      </c>
      <c r="F13" s="42">
        <v>135</v>
      </c>
      <c r="G13" s="42">
        <v>72</v>
      </c>
      <c r="H13" s="42">
        <v>85</v>
      </c>
      <c r="I13" s="42">
        <v>10</v>
      </c>
      <c r="J13" s="42">
        <v>52</v>
      </c>
      <c r="K13" s="42">
        <v>20</v>
      </c>
      <c r="L13" s="42">
        <v>7</v>
      </c>
      <c r="M13" s="42">
        <v>22</v>
      </c>
      <c r="N13" s="42">
        <v>12</v>
      </c>
      <c r="O13" s="42">
        <v>72</v>
      </c>
      <c r="P13" s="42">
        <v>5</v>
      </c>
      <c r="Q13" s="2"/>
      <c r="R13" s="2"/>
      <c r="S13" s="2"/>
      <c r="T13" s="2"/>
    </row>
    <row r="14" spans="1:20" ht="20.100000000000001" customHeight="1" x14ac:dyDescent="0.3">
      <c r="A14" s="2"/>
      <c r="B14" s="33">
        <f>'Earned Value Management'!B15</f>
        <v>2.4</v>
      </c>
      <c r="C14" s="33" t="s">
        <v>46</v>
      </c>
      <c r="D14" s="47">
        <f>SUM(E14:P14)</f>
        <v>1050</v>
      </c>
      <c r="E14" s="42">
        <v>202</v>
      </c>
      <c r="F14" s="42">
        <v>115</v>
      </c>
      <c r="G14" s="42">
        <v>190</v>
      </c>
      <c r="H14" s="42">
        <v>82</v>
      </c>
      <c r="I14" s="42">
        <v>51</v>
      </c>
      <c r="J14" s="42">
        <v>70</v>
      </c>
      <c r="K14" s="42">
        <v>122</v>
      </c>
      <c r="L14" s="42">
        <v>13</v>
      </c>
      <c r="M14" s="42">
        <v>110</v>
      </c>
      <c r="N14" s="42">
        <v>30</v>
      </c>
      <c r="O14" s="42">
        <v>15</v>
      </c>
      <c r="P14" s="42">
        <v>50</v>
      </c>
      <c r="Q14" s="2"/>
      <c r="R14" s="2"/>
      <c r="S14" s="2"/>
      <c r="T14" s="2"/>
    </row>
    <row r="15" spans="1:20" ht="20.100000000000001" customHeight="1" x14ac:dyDescent="0.3">
      <c r="A15" s="3"/>
      <c r="B15" s="33">
        <f>'Earned Value Management'!B16</f>
        <v>2.5</v>
      </c>
      <c r="C15" s="33" t="s">
        <v>47</v>
      </c>
      <c r="D15" s="47">
        <f>SUM(E15:P15)</f>
        <v>765</v>
      </c>
      <c r="E15" s="42">
        <v>275</v>
      </c>
      <c r="F15" s="42">
        <v>125</v>
      </c>
      <c r="G15" s="42">
        <v>100</v>
      </c>
      <c r="H15" s="42">
        <v>50</v>
      </c>
      <c r="I15" s="42">
        <v>75</v>
      </c>
      <c r="J15" s="42">
        <v>10</v>
      </c>
      <c r="K15" s="42">
        <v>15</v>
      </c>
      <c r="L15" s="42">
        <v>15</v>
      </c>
      <c r="M15" s="42">
        <v>20</v>
      </c>
      <c r="N15" s="42">
        <v>25</v>
      </c>
      <c r="O15" s="42">
        <v>45</v>
      </c>
      <c r="P15" s="42">
        <v>10</v>
      </c>
      <c r="Q15" s="2"/>
      <c r="R15" s="2"/>
      <c r="S15" s="2"/>
      <c r="T15" s="2"/>
    </row>
    <row r="16" spans="1:20" ht="20.100000000000001" customHeight="1" x14ac:dyDescent="0.3">
      <c r="A16" s="3"/>
      <c r="B16" s="33">
        <f>'Earned Value Management'!B17</f>
        <v>3.1</v>
      </c>
      <c r="C16" s="33" t="s">
        <v>48</v>
      </c>
      <c r="D16" s="47">
        <f>SUM(E16:P16)</f>
        <v>714</v>
      </c>
      <c r="E16" s="42">
        <v>55</v>
      </c>
      <c r="F16" s="42">
        <v>10</v>
      </c>
      <c r="G16" s="42">
        <v>10</v>
      </c>
      <c r="H16" s="42">
        <v>13</v>
      </c>
      <c r="I16" s="42">
        <v>15</v>
      </c>
      <c r="J16" s="42">
        <v>11</v>
      </c>
      <c r="K16" s="42">
        <v>10</v>
      </c>
      <c r="L16" s="42">
        <v>10</v>
      </c>
      <c r="M16" s="42">
        <v>10</v>
      </c>
      <c r="N16" s="42">
        <v>45</v>
      </c>
      <c r="O16" s="42">
        <v>175</v>
      </c>
      <c r="P16" s="42">
        <v>350</v>
      </c>
      <c r="Q16" s="2"/>
      <c r="R16" s="2"/>
      <c r="S16" s="2"/>
      <c r="T16" s="2"/>
    </row>
    <row r="17" spans="1:20" ht="20.100000000000001" customHeight="1" x14ac:dyDescent="0.3">
      <c r="A17" s="3"/>
      <c r="B17" s="33">
        <f>'Earned Value Management'!B18</f>
        <v>3.2</v>
      </c>
      <c r="C17" s="33" t="s">
        <v>44</v>
      </c>
      <c r="D17" s="47">
        <f>SUM(E17:P17)</f>
        <v>692</v>
      </c>
      <c r="E17" s="42">
        <v>95</v>
      </c>
      <c r="F17" s="42">
        <v>35</v>
      </c>
      <c r="G17" s="42">
        <v>15</v>
      </c>
      <c r="H17" s="42">
        <v>10</v>
      </c>
      <c r="I17" s="42">
        <v>15</v>
      </c>
      <c r="J17" s="42">
        <v>10</v>
      </c>
      <c r="K17" s="42">
        <v>12</v>
      </c>
      <c r="L17" s="42">
        <v>10</v>
      </c>
      <c r="M17" s="42">
        <v>10</v>
      </c>
      <c r="N17" s="42">
        <v>70</v>
      </c>
      <c r="O17" s="42">
        <v>190</v>
      </c>
      <c r="P17" s="42">
        <v>220</v>
      </c>
      <c r="Q17" s="2"/>
      <c r="R17" s="2"/>
      <c r="S17" s="2"/>
      <c r="T17" s="2"/>
    </row>
    <row r="18" spans="1:20" ht="21.9" customHeight="1" x14ac:dyDescent="0.3">
      <c r="A18" s="2"/>
      <c r="B18" s="12" t="s">
        <v>11</v>
      </c>
      <c r="C18" s="13" t="s">
        <v>32</v>
      </c>
      <c r="D18" s="68">
        <f>SUM(D7:D17)</f>
        <v>10021</v>
      </c>
      <c r="E18" s="45">
        <f>SUM(E7:E17)</f>
        <v>2609</v>
      </c>
      <c r="F18" s="45">
        <f>SUM(F7:F17)</f>
        <v>1937</v>
      </c>
      <c r="G18" s="45">
        <f>SUM(G7:G17)</f>
        <v>889</v>
      </c>
      <c r="H18" s="45">
        <f>SUM(H7:H17)</f>
        <v>615</v>
      </c>
      <c r="I18" s="45">
        <f>SUM(I7:I17)</f>
        <v>356</v>
      </c>
      <c r="J18" s="45">
        <f>SUM(J7:J17)</f>
        <v>355</v>
      </c>
      <c r="K18" s="45">
        <f>SUM(K7:K17)</f>
        <v>469</v>
      </c>
      <c r="L18" s="45">
        <f>SUM(L7:L17)</f>
        <v>325</v>
      </c>
      <c r="M18" s="45">
        <f>SUM(M7:M17)</f>
        <v>370</v>
      </c>
      <c r="N18" s="45">
        <f>SUM(N7:N17)</f>
        <v>389</v>
      </c>
      <c r="O18" s="45">
        <f>SUM(O7:O17)</f>
        <v>842</v>
      </c>
      <c r="P18" s="45">
        <f>SUM(P7:P17)</f>
        <v>865</v>
      </c>
      <c r="Q18" s="2"/>
      <c r="R18" s="2"/>
      <c r="S18" s="2"/>
      <c r="T18" s="2"/>
    </row>
    <row r="19" spans="1:20" ht="21.9" customHeight="1" x14ac:dyDescent="0.3">
      <c r="A19" s="2"/>
      <c r="B19" s="39"/>
      <c r="C19" s="38" t="s">
        <v>12</v>
      </c>
      <c r="D19" s="40"/>
      <c r="E19" s="46">
        <f>E18</f>
        <v>2609</v>
      </c>
      <c r="F19" s="46">
        <f>E19+F18</f>
        <v>4546</v>
      </c>
      <c r="G19" s="46">
        <f t="shared" ref="G19:P19" si="0">F19+G18</f>
        <v>5435</v>
      </c>
      <c r="H19" s="46">
        <f t="shared" si="0"/>
        <v>6050</v>
      </c>
      <c r="I19" s="46">
        <f t="shared" si="0"/>
        <v>6406</v>
      </c>
      <c r="J19" s="46">
        <f t="shared" si="0"/>
        <v>6761</v>
      </c>
      <c r="K19" s="46">
        <f t="shared" si="0"/>
        <v>7230</v>
      </c>
      <c r="L19" s="46">
        <f t="shared" si="0"/>
        <v>7555</v>
      </c>
      <c r="M19" s="46">
        <f t="shared" si="0"/>
        <v>7925</v>
      </c>
      <c r="N19" s="46">
        <f t="shared" si="0"/>
        <v>8314</v>
      </c>
      <c r="O19" s="46">
        <f t="shared" si="0"/>
        <v>9156</v>
      </c>
      <c r="P19" s="46">
        <f t="shared" si="0"/>
        <v>10021</v>
      </c>
      <c r="Q19" s="2"/>
      <c r="R19" s="2"/>
      <c r="S19" s="2"/>
      <c r="T19" s="2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.9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.9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.9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.9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.9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.9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.9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</sheetData>
  <mergeCells count="8">
    <mergeCell ref="C3:F3"/>
    <mergeCell ref="H3:J3"/>
    <mergeCell ref="L3:M3"/>
    <mergeCell ref="B5:B6"/>
    <mergeCell ref="C5:C6"/>
    <mergeCell ref="D5:D6"/>
    <mergeCell ref="E5:P5"/>
    <mergeCell ref="B4:F4"/>
  </mergeCell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ignoredErrors>
    <ignoredError sqref="E18:P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T1033"/>
  <sheetViews>
    <sheetView showGridLines="0" topLeftCell="B1" workbookViewId="0">
      <pane ySplit="1" topLeftCell="A10" activePane="bottomLeft" state="frozen"/>
      <selection activeCell="C1" sqref="C1:C1048576"/>
      <selection pane="bottomLeft" activeCell="R3" sqref="N3:R3"/>
    </sheetView>
  </sheetViews>
  <sheetFormatPr defaultColWidth="11" defaultRowHeight="15.6" x14ac:dyDescent="0.3"/>
  <cols>
    <col min="1" max="1" width="3" customWidth="1"/>
    <col min="2" max="2" width="11.09765625" customWidth="1"/>
    <col min="3" max="3" width="30.8984375" customWidth="1"/>
    <col min="4" max="16" width="15.8984375" customWidth="1"/>
    <col min="17" max="17" width="3" customWidth="1"/>
    <col min="18" max="20" width="53" customWidth="1"/>
  </cols>
  <sheetData>
    <row r="1" spans="1:20" ht="36" customHeight="1" x14ac:dyDescent="0.45">
      <c r="A1" s="2"/>
      <c r="B1" s="4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s="5" customFormat="1" ht="33.9" customHeight="1" x14ac:dyDescent="0.3">
      <c r="A3" s="3"/>
      <c r="B3" s="6" t="s">
        <v>2</v>
      </c>
      <c r="C3" s="58" t="s">
        <v>36</v>
      </c>
      <c r="D3" s="58"/>
      <c r="E3" s="58"/>
      <c r="F3" s="58"/>
      <c r="G3" s="6" t="s">
        <v>3</v>
      </c>
      <c r="H3" s="58" t="str">
        <f>'Earned Value Management'!H4:J4</f>
        <v>Bisma Khan</v>
      </c>
      <c r="I3" s="58"/>
      <c r="J3" s="58"/>
      <c r="K3" s="6" t="s">
        <v>4</v>
      </c>
      <c r="L3" s="61">
        <f>'Earned Value Management'!L4:M4</f>
        <v>45261</v>
      </c>
      <c r="M3" s="58"/>
      <c r="N3" s="3"/>
      <c r="O3" s="3"/>
    </row>
    <row r="4" spans="1:20" ht="24.9" customHeight="1" x14ac:dyDescent="0.3">
      <c r="A4" s="3"/>
      <c r="B4" s="67" t="s">
        <v>49</v>
      </c>
      <c r="C4" s="67"/>
      <c r="D4" s="67"/>
      <c r="E4" s="67"/>
      <c r="F4" s="6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4.9" customHeight="1" x14ac:dyDescent="0.3">
      <c r="A5" s="2"/>
      <c r="B5" s="65" t="s">
        <v>0</v>
      </c>
      <c r="C5" s="66" t="s">
        <v>1</v>
      </c>
      <c r="D5" s="65" t="s">
        <v>24</v>
      </c>
      <c r="E5" s="66" t="s">
        <v>6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2"/>
      <c r="R5" s="2"/>
      <c r="S5" s="2"/>
      <c r="T5" s="2"/>
    </row>
    <row r="6" spans="1:20" ht="24.9" customHeight="1" x14ac:dyDescent="0.3">
      <c r="A6" s="2"/>
      <c r="B6" s="65"/>
      <c r="C6" s="66"/>
      <c r="D6" s="65"/>
      <c r="E6" s="34">
        <v>1</v>
      </c>
      <c r="F6" s="16">
        <v>2</v>
      </c>
      <c r="G6" s="34">
        <v>3</v>
      </c>
      <c r="H6" s="16">
        <v>4</v>
      </c>
      <c r="I6" s="34">
        <v>5</v>
      </c>
      <c r="J6" s="16">
        <v>6</v>
      </c>
      <c r="K6" s="34">
        <v>7</v>
      </c>
      <c r="L6" s="16">
        <v>8</v>
      </c>
      <c r="M6" s="34">
        <v>9</v>
      </c>
      <c r="N6" s="16">
        <v>10</v>
      </c>
      <c r="O6" s="34">
        <v>11</v>
      </c>
      <c r="P6" s="16">
        <v>12</v>
      </c>
      <c r="Q6" s="2"/>
      <c r="R6" s="2"/>
      <c r="S6" s="2"/>
      <c r="T6" s="2"/>
    </row>
    <row r="7" spans="1:20" ht="20.100000000000001" customHeight="1" x14ac:dyDescent="0.3">
      <c r="A7" s="2"/>
      <c r="B7" s="33">
        <f>'Earned Value Management'!B8</f>
        <v>1.1000000000000001</v>
      </c>
      <c r="C7" s="33" t="s">
        <v>38</v>
      </c>
      <c r="D7" s="48">
        <v>3000</v>
      </c>
      <c r="E7" s="35">
        <v>0.6</v>
      </c>
      <c r="F7" s="35">
        <v>0.7</v>
      </c>
      <c r="G7" s="35">
        <v>1</v>
      </c>
      <c r="H7" s="35">
        <v>0.4</v>
      </c>
      <c r="I7" s="35">
        <v>0.1</v>
      </c>
      <c r="J7" s="35">
        <v>0.1</v>
      </c>
      <c r="K7" s="35">
        <v>0.1</v>
      </c>
      <c r="L7" s="35">
        <v>0.1</v>
      </c>
      <c r="M7" s="35">
        <v>0.1</v>
      </c>
      <c r="N7" s="35">
        <v>0.3</v>
      </c>
      <c r="O7" s="35">
        <v>0.75</v>
      </c>
      <c r="P7" s="35">
        <v>1</v>
      </c>
      <c r="Q7" s="2"/>
      <c r="R7" s="2"/>
      <c r="S7" s="2"/>
      <c r="T7" s="2"/>
    </row>
    <row r="8" spans="1:20" ht="20.100000000000001" customHeight="1" x14ac:dyDescent="0.3">
      <c r="A8" s="2"/>
      <c r="B8" s="33">
        <f>'Earned Value Management'!B9</f>
        <v>1.2</v>
      </c>
      <c r="C8" s="33" t="s">
        <v>39</v>
      </c>
      <c r="D8" s="48">
        <v>2500</v>
      </c>
      <c r="E8" s="37">
        <v>0.4</v>
      </c>
      <c r="F8" s="35">
        <v>1</v>
      </c>
      <c r="G8" s="35">
        <v>0.3</v>
      </c>
      <c r="H8" s="35">
        <v>0.05</v>
      </c>
      <c r="I8" s="35">
        <v>0.1</v>
      </c>
      <c r="J8" s="35">
        <v>0.1</v>
      </c>
      <c r="K8" s="35">
        <v>0.1</v>
      </c>
      <c r="L8" s="35">
        <v>0.1</v>
      </c>
      <c r="M8" s="35">
        <v>0.1</v>
      </c>
      <c r="N8" s="35">
        <v>0.2</v>
      </c>
      <c r="O8" s="35">
        <v>0.75</v>
      </c>
      <c r="P8" s="35">
        <v>1</v>
      </c>
      <c r="Q8" s="2"/>
      <c r="R8" s="2"/>
      <c r="S8" s="2"/>
      <c r="T8" s="2"/>
    </row>
    <row r="9" spans="1:20" ht="20.100000000000001" customHeight="1" x14ac:dyDescent="0.3">
      <c r="A9" s="2"/>
      <c r="B9" s="33">
        <f>'Earned Value Management'!B10</f>
        <v>1.3</v>
      </c>
      <c r="C9" s="33" t="s">
        <v>40</v>
      </c>
      <c r="D9" s="48">
        <v>1500</v>
      </c>
      <c r="E9" s="35">
        <v>0.75</v>
      </c>
      <c r="F9" s="35">
        <v>0.75</v>
      </c>
      <c r="G9" s="35">
        <v>0.6</v>
      </c>
      <c r="H9" s="35">
        <v>0.1</v>
      </c>
      <c r="I9" s="35">
        <v>0.1</v>
      </c>
      <c r="J9" s="35">
        <v>0.1</v>
      </c>
      <c r="K9" s="35">
        <v>0.1</v>
      </c>
      <c r="L9" s="35">
        <v>0.1</v>
      </c>
      <c r="M9" s="35">
        <v>0.1</v>
      </c>
      <c r="N9" s="35">
        <v>0.35</v>
      </c>
      <c r="O9" s="35">
        <v>0.7</v>
      </c>
      <c r="P9" s="35">
        <v>1</v>
      </c>
      <c r="Q9" s="2"/>
      <c r="R9" s="2"/>
      <c r="S9" s="2"/>
      <c r="T9" s="2"/>
    </row>
    <row r="10" spans="1:20" ht="20.100000000000001" customHeight="1" x14ac:dyDescent="0.3">
      <c r="A10" s="2"/>
      <c r="B10" s="33">
        <f>'Earned Value Management'!B11</f>
        <v>1.4</v>
      </c>
      <c r="C10" s="33" t="s">
        <v>41</v>
      </c>
      <c r="D10" s="48">
        <v>1000</v>
      </c>
      <c r="E10" s="35">
        <v>0.2</v>
      </c>
      <c r="F10" s="35">
        <v>0.1</v>
      </c>
      <c r="G10" s="35">
        <v>0.1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0.1</v>
      </c>
      <c r="N10" s="35">
        <v>0.8</v>
      </c>
      <c r="O10" s="35">
        <v>0.95</v>
      </c>
      <c r="P10" s="35">
        <v>1</v>
      </c>
      <c r="Q10" s="2"/>
      <c r="R10" s="2"/>
      <c r="S10" s="2"/>
      <c r="T10" s="2"/>
    </row>
    <row r="11" spans="1:20" ht="20.100000000000001" customHeight="1" x14ac:dyDescent="0.3">
      <c r="A11" s="2"/>
      <c r="B11" s="33">
        <f>'Earned Value Management'!B12</f>
        <v>2.1</v>
      </c>
      <c r="C11" s="53" t="s">
        <v>42</v>
      </c>
      <c r="D11" s="48">
        <v>1200</v>
      </c>
      <c r="E11" s="36">
        <v>0.7</v>
      </c>
      <c r="F11" s="36">
        <v>0.5</v>
      </c>
      <c r="G11" s="36">
        <v>0.4</v>
      </c>
      <c r="H11" s="35">
        <v>0.1</v>
      </c>
      <c r="I11" s="35">
        <v>0.1</v>
      </c>
      <c r="J11" s="35">
        <v>0.1</v>
      </c>
      <c r="K11" s="35">
        <v>0.1</v>
      </c>
      <c r="L11" s="35">
        <v>0.1</v>
      </c>
      <c r="M11" s="35">
        <v>0.1</v>
      </c>
      <c r="N11" s="36">
        <f>45%</f>
        <v>0.45</v>
      </c>
      <c r="O11" s="36">
        <v>0.6</v>
      </c>
      <c r="P11" s="36">
        <v>1</v>
      </c>
      <c r="Q11" s="2"/>
      <c r="R11" s="2"/>
      <c r="S11" s="2"/>
      <c r="T11" s="2"/>
    </row>
    <row r="12" spans="1:20" ht="20.100000000000001" customHeight="1" x14ac:dyDescent="0.3">
      <c r="A12" s="2"/>
      <c r="B12" s="33">
        <f>'Earned Value Management'!B13</f>
        <v>2.2000000000000002</v>
      </c>
      <c r="C12" s="33" t="s">
        <v>43</v>
      </c>
      <c r="D12" s="48">
        <v>1500</v>
      </c>
      <c r="E12" s="36">
        <v>0.65</v>
      </c>
      <c r="F12" s="36">
        <v>0.65</v>
      </c>
      <c r="G12" s="36">
        <v>0.45</v>
      </c>
      <c r="H12" s="35">
        <v>0.1</v>
      </c>
      <c r="I12" s="35">
        <v>0.1</v>
      </c>
      <c r="J12" s="35">
        <v>0.1</v>
      </c>
      <c r="K12" s="35">
        <v>0.1</v>
      </c>
      <c r="L12" s="35">
        <v>0.1</v>
      </c>
      <c r="M12" s="35">
        <v>0.1</v>
      </c>
      <c r="N12" s="36">
        <v>0.65</v>
      </c>
      <c r="O12" s="36">
        <v>0.65</v>
      </c>
      <c r="P12" s="36">
        <v>1</v>
      </c>
      <c r="Q12" s="2"/>
      <c r="R12" s="2"/>
      <c r="S12" s="2"/>
      <c r="T12" s="2"/>
    </row>
    <row r="13" spans="1:20" ht="20.100000000000001" customHeight="1" x14ac:dyDescent="0.3">
      <c r="A13" s="2"/>
      <c r="B13" s="33">
        <f>'Earned Value Management'!B14</f>
        <v>2.2999999999999998</v>
      </c>
      <c r="C13" s="33" t="s">
        <v>45</v>
      </c>
      <c r="D13" s="48">
        <v>800</v>
      </c>
      <c r="E13" s="36">
        <v>0.75</v>
      </c>
      <c r="F13" s="36">
        <v>0.45</v>
      </c>
      <c r="G13" s="36">
        <v>0.5</v>
      </c>
      <c r="H13" s="35">
        <v>0.1</v>
      </c>
      <c r="I13" s="35">
        <v>0.1</v>
      </c>
      <c r="J13" s="35">
        <v>0.1</v>
      </c>
      <c r="K13" s="35">
        <v>0.1</v>
      </c>
      <c r="L13" s="35">
        <v>0.1</v>
      </c>
      <c r="M13" s="35">
        <v>0.1</v>
      </c>
      <c r="N13" s="36">
        <v>0.3</v>
      </c>
      <c r="O13" s="36">
        <v>0.5</v>
      </c>
      <c r="P13" s="36">
        <v>1</v>
      </c>
      <c r="Q13" s="2"/>
      <c r="R13" s="2"/>
      <c r="S13" s="2"/>
      <c r="T13" s="2"/>
    </row>
    <row r="14" spans="1:20" ht="20.100000000000001" customHeight="1" x14ac:dyDescent="0.3">
      <c r="A14" s="2"/>
      <c r="B14" s="33">
        <f>'Earned Value Management'!B15</f>
        <v>2.4</v>
      </c>
      <c r="C14" s="33" t="s">
        <v>46</v>
      </c>
      <c r="D14" s="48">
        <v>700</v>
      </c>
      <c r="E14" s="36">
        <v>0.65</v>
      </c>
      <c r="F14" s="36">
        <v>0.35</v>
      </c>
      <c r="G14" s="36">
        <v>0.65</v>
      </c>
      <c r="H14" s="35">
        <v>0.1</v>
      </c>
      <c r="I14" s="35">
        <v>0.1</v>
      </c>
      <c r="J14" s="35">
        <v>0.1</v>
      </c>
      <c r="K14" s="35">
        <v>0.1</v>
      </c>
      <c r="L14" s="35">
        <v>0.1</v>
      </c>
      <c r="M14" s="35">
        <v>0.1</v>
      </c>
      <c r="N14" s="36">
        <v>0.45</v>
      </c>
      <c r="O14" s="36">
        <v>0.45</v>
      </c>
      <c r="P14" s="36">
        <v>1</v>
      </c>
      <c r="Q14" s="2"/>
      <c r="R14" s="2"/>
      <c r="S14" s="2"/>
      <c r="T14" s="2"/>
    </row>
    <row r="15" spans="1:20" ht="20.100000000000001" customHeight="1" x14ac:dyDescent="0.3">
      <c r="A15" s="3"/>
      <c r="B15" s="33">
        <f>'Earned Value Management'!B16</f>
        <v>2.5</v>
      </c>
      <c r="C15" s="33" t="s">
        <v>47</v>
      </c>
      <c r="D15" s="48">
        <v>900</v>
      </c>
      <c r="E15" s="36">
        <v>0.75</v>
      </c>
      <c r="F15" s="36">
        <v>0.7</v>
      </c>
      <c r="G15" s="36">
        <v>0.35</v>
      </c>
      <c r="H15" s="35">
        <v>0.1</v>
      </c>
      <c r="I15" s="35">
        <v>0.1</v>
      </c>
      <c r="J15" s="35">
        <v>0.1</v>
      </c>
      <c r="K15" s="35">
        <v>0.1</v>
      </c>
      <c r="L15" s="35">
        <v>0.1</v>
      </c>
      <c r="M15" s="35">
        <v>0.1</v>
      </c>
      <c r="N15" s="36">
        <v>0.4</v>
      </c>
      <c r="O15" s="36">
        <v>0.6</v>
      </c>
      <c r="P15" s="36">
        <v>1</v>
      </c>
      <c r="Q15" s="2"/>
      <c r="R15" s="2"/>
      <c r="S15" s="2"/>
      <c r="T15" s="2"/>
    </row>
    <row r="16" spans="1:20" ht="20.100000000000001" customHeight="1" x14ac:dyDescent="0.3">
      <c r="A16" s="3"/>
      <c r="B16" s="33">
        <f>'Earned Value Management'!B17</f>
        <v>3.1</v>
      </c>
      <c r="C16" s="33" t="s">
        <v>48</v>
      </c>
      <c r="D16" s="48">
        <v>1000</v>
      </c>
      <c r="E16" s="36">
        <v>0.02</v>
      </c>
      <c r="F16" s="36">
        <v>0.02</v>
      </c>
      <c r="G16" s="36">
        <v>0.02</v>
      </c>
      <c r="H16" s="35">
        <v>0.1</v>
      </c>
      <c r="I16" s="35">
        <v>0.1</v>
      </c>
      <c r="J16" s="35">
        <v>0.1</v>
      </c>
      <c r="K16" s="35">
        <v>0.1</v>
      </c>
      <c r="L16" s="35">
        <v>0.1</v>
      </c>
      <c r="M16" s="35">
        <v>0.1</v>
      </c>
      <c r="N16" s="36">
        <v>0.8</v>
      </c>
      <c r="O16" s="36">
        <v>0.8</v>
      </c>
      <c r="P16" s="36">
        <v>1</v>
      </c>
      <c r="Q16" s="2"/>
      <c r="R16" s="2"/>
      <c r="S16" s="2"/>
      <c r="T16" s="2"/>
    </row>
    <row r="17" spans="1:20" ht="20.100000000000001" customHeight="1" x14ac:dyDescent="0.3">
      <c r="A17" s="3"/>
      <c r="B17" s="33">
        <f>'Earned Value Management'!B18</f>
        <v>3.2</v>
      </c>
      <c r="C17" s="33" t="s">
        <v>44</v>
      </c>
      <c r="D17" s="48">
        <v>500</v>
      </c>
      <c r="E17" s="36">
        <v>0.02</v>
      </c>
      <c r="F17" s="36">
        <v>0.02</v>
      </c>
      <c r="G17" s="36">
        <v>0.02</v>
      </c>
      <c r="H17" s="35">
        <v>0.1</v>
      </c>
      <c r="I17" s="35">
        <v>0.1</v>
      </c>
      <c r="J17" s="35">
        <v>0.1</v>
      </c>
      <c r="K17" s="35">
        <v>0.1</v>
      </c>
      <c r="L17" s="35">
        <v>0.1</v>
      </c>
      <c r="M17" s="35">
        <v>0.1</v>
      </c>
      <c r="N17" s="36">
        <v>0.8</v>
      </c>
      <c r="O17" s="36">
        <v>0.75</v>
      </c>
      <c r="P17" s="36">
        <v>1</v>
      </c>
      <c r="Q17" s="2"/>
      <c r="R17" s="2"/>
      <c r="S17" s="2"/>
      <c r="T17" s="2"/>
    </row>
    <row r="18" spans="1:20" ht="21.9" customHeight="1" x14ac:dyDescent="0.3">
      <c r="A18" s="2"/>
      <c r="B18" s="14" t="s">
        <v>8</v>
      </c>
      <c r="C18" s="15" t="s">
        <v>13</v>
      </c>
      <c r="D18" s="21"/>
      <c r="E18" s="49">
        <f>SUMPRODUCT(E7:E17,$D$7:$D$17)</f>
        <v>7700</v>
      </c>
      <c r="F18" s="49">
        <f>SUMPRODUCT(F7:F17,$D$7:$D$17)</f>
        <v>8665</v>
      </c>
      <c r="G18" s="49">
        <f>SUMPRODUCT(G7:G17,$D$7:$D$17)</f>
        <v>7105</v>
      </c>
      <c r="H18" s="49">
        <f>SUMPRODUCT(H7:H17,$D$7:$D$17)</f>
        <v>2235</v>
      </c>
      <c r="I18" s="49">
        <f>SUMPRODUCT(I7:I17,$D$7:$D$17)</f>
        <v>1460</v>
      </c>
      <c r="J18" s="49">
        <f>SUMPRODUCT(J7:J17,$D$7:$D$17)</f>
        <v>1460</v>
      </c>
      <c r="K18" s="49">
        <f>SUMPRODUCT(K7:K17,$D$7:$D$17)</f>
        <v>1460</v>
      </c>
      <c r="L18" s="49">
        <f>SUMPRODUCT(L7:L17,$D$7:$D$17)</f>
        <v>1460</v>
      </c>
      <c r="M18" s="49">
        <f>SUMPRODUCT(M7:M17,$D$7:$D$17)</f>
        <v>1460</v>
      </c>
      <c r="N18" s="49">
        <f>SUMPRODUCT(N7:N17,$D$7:$D$17)</f>
        <v>6355</v>
      </c>
      <c r="O18" s="49">
        <f>SUMPRODUCT(O7:O17,$D$7:$D$17)</f>
        <v>10250</v>
      </c>
      <c r="P18" s="49">
        <f>SUMPRODUCT(P7:P17,$D$7:$D$17)</f>
        <v>14600</v>
      </c>
      <c r="Q18" s="2"/>
      <c r="R18" s="2"/>
      <c r="S18" s="2"/>
      <c r="T18" s="2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</sheetData>
  <mergeCells count="8">
    <mergeCell ref="C3:F3"/>
    <mergeCell ref="H3:J3"/>
    <mergeCell ref="L3:M3"/>
    <mergeCell ref="B5:B6"/>
    <mergeCell ref="C5:C6"/>
    <mergeCell ref="D5:D6"/>
    <mergeCell ref="E5:P5"/>
    <mergeCell ref="B4:F4"/>
  </mergeCells>
  <conditionalFormatting sqref="E7:P17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{B25C2937-8A00-B84E-9CA9-0789DD620B98}</x14:id>
        </ext>
      </extLst>
    </cfRule>
  </conditionalFormatting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ignoredErrors>
    <ignoredError sqref="F18:P1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C2937-8A00-B84E-9CA9-0789DD620B98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E7:P17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Earned Value Management</vt:lpstr>
      <vt:lpstr>Actual Cost Worksheet</vt:lpstr>
      <vt:lpstr>Earned Value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Bisma Khan</cp:lastModifiedBy>
  <dcterms:created xsi:type="dcterms:W3CDTF">2015-02-24T20:54:23Z</dcterms:created>
  <dcterms:modified xsi:type="dcterms:W3CDTF">2023-11-22T22:41:59Z</dcterms:modified>
</cp:coreProperties>
</file>