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/>
  <mc:AlternateContent xmlns:mc="http://schemas.openxmlformats.org/markup-compatibility/2006">
    <mc:Choice Requires="x15">
      <x15ac:absPath xmlns:x15ac="http://schemas.microsoft.com/office/spreadsheetml/2010/11/ac" url="\\cifs1.bpcentral.biophys.mpg.de\msdata\kimlab\SMC56LoopingProject\data\"/>
    </mc:Choice>
  </mc:AlternateContent>
  <xr:revisionPtr revIDLastSave="0" documentId="8_{D20A98BE-839B-482B-95FB-8140C7AA7300}" xr6:coauthVersionLast="36" xr6:coauthVersionMax="36" xr10:uidLastSave="{00000000-0000-0000-0000-000000000000}"/>
  <bookViews>
    <workbookView xWindow="0" yWindow="0" windowWidth="22035" windowHeight="7890" tabRatio="840" activeTab="1" xr2:uid="{00000000-000D-0000-FFFF-FFFF00000000}"/>
  </bookViews>
  <sheets>
    <sheet name="WT_2nM_50mM_NaCl_7p5mM_MgCl2" sheetId="19" r:id="rId1"/>
    <sheet name="WT_2nM_100mM_NaCl_7p5mM_MgCl2" sheetId="17" r:id="rId2"/>
    <sheet name="Nse4SNAP_Alexa640" sheetId="22" r:id="rId3"/>
    <sheet name="Side_flow" sheetId="21" r:id="rId4"/>
    <sheet name="WT_2nM_125mM_NaCl_7p5mM_MgCl2" sheetId="18" r:id="rId5"/>
    <sheet name="WithoutNse56" sheetId="20" r:id="rId6"/>
  </sheets>
  <calcPr calcId="191029"/>
</workbook>
</file>

<file path=xl/calcChain.xml><?xml version="1.0" encoding="utf-8"?>
<calcChain xmlns="http://schemas.openxmlformats.org/spreadsheetml/2006/main">
  <c r="F69" i="17" l="1"/>
  <c r="F64" i="17"/>
  <c r="F59" i="17"/>
  <c r="F47" i="17" l="1"/>
  <c r="F43" i="17" l="1"/>
  <c r="F44" i="17"/>
  <c r="F50" i="17"/>
  <c r="F52" i="17"/>
  <c r="F51" i="17"/>
  <c r="F74" i="17"/>
  <c r="F73" i="17"/>
  <c r="F71" i="17"/>
  <c r="F70" i="17"/>
  <c r="F68" i="17"/>
  <c r="F67" i="17"/>
  <c r="F66" i="17"/>
  <c r="F60" i="17"/>
  <c r="F65" i="17"/>
  <c r="F63" i="17"/>
  <c r="F62" i="17"/>
  <c r="F61" i="17"/>
  <c r="F58" i="17"/>
  <c r="F57" i="17"/>
  <c r="F56" i="17"/>
  <c r="F55" i="17"/>
  <c r="F54" i="17"/>
  <c r="F53" i="17"/>
  <c r="F49" i="17"/>
  <c r="F46" i="17"/>
  <c r="F45" i="17"/>
  <c r="F40" i="17"/>
  <c r="F42" i="17"/>
  <c r="F41" i="17"/>
</calcChain>
</file>

<file path=xl/sharedStrings.xml><?xml version="1.0" encoding="utf-8"?>
<sst xmlns="http://schemas.openxmlformats.org/spreadsheetml/2006/main" count="747" uniqueCount="148">
  <si>
    <t>StallingForce/pN</t>
  </si>
  <si>
    <t>time range / s</t>
  </si>
  <si>
    <t>comments</t>
  </si>
  <si>
    <t>folderpath</t>
  </si>
  <si>
    <t>name</t>
  </si>
  <si>
    <t>end-to-end distance</t>
  </si>
  <si>
    <t>Symmetric?</t>
  </si>
  <si>
    <t>Rate (kbp/sec)</t>
  </si>
  <si>
    <t>Loop lifetime</t>
  </si>
  <si>
    <t>20220228_2nMwtSMC56_200nMSxO_600mV561_imgs_2_analysis</t>
  </si>
  <si>
    <t>loop</t>
  </si>
  <si>
    <t>Name</t>
  </si>
  <si>
    <t>X</t>
  </si>
  <si>
    <t>Y</t>
  </si>
  <si>
    <t>W</t>
  </si>
  <si>
    <t>H</t>
  </si>
  <si>
    <t>loop (2)</t>
  </si>
  <si>
    <t>loop (3)</t>
  </si>
  <si>
    <t>loop (4)</t>
  </si>
  <si>
    <t>loop (5)</t>
  </si>
  <si>
    <t>loop (6)</t>
  </si>
  <si>
    <t>loop (7)</t>
  </si>
  <si>
    <t>loop (8)</t>
  </si>
  <si>
    <t>loop (9)</t>
  </si>
  <si>
    <t>loop (10)</t>
  </si>
  <si>
    <t>loop (11)</t>
  </si>
  <si>
    <t>loop (12)</t>
  </si>
  <si>
    <t>loop (13)</t>
  </si>
  <si>
    <t>loop (14)</t>
  </si>
  <si>
    <t>loop (15)</t>
  </si>
  <si>
    <t>end-to-end distance (px)</t>
  </si>
  <si>
    <t>y</t>
  </si>
  <si>
    <t>Stall Force (pN)</t>
  </si>
  <si>
    <t>Loop start (frame)</t>
  </si>
  <si>
    <t>Loop end (frame)</t>
  </si>
  <si>
    <t>simultaneous symmetric LE</t>
  </si>
  <si>
    <t>DNA fragment nearby</t>
  </si>
  <si>
    <t>partially stuck to the surface</t>
  </si>
  <si>
    <t>n</t>
  </si>
  <si>
    <t xml:space="preserve">Symmetric*? (y/n) *determined by decrease of DNA amount from both sides, but not necessarily simultaneously </t>
  </si>
  <si>
    <t>two events from the same molecule</t>
  </si>
  <si>
    <t>simultaneous symmetric LE, nice example</t>
  </si>
  <si>
    <t>Loop termination</t>
  </si>
  <si>
    <t>nice example of non-simultaneous symmetric LE</t>
  </si>
  <si>
    <t>loop (16)</t>
  </si>
  <si>
    <t>20220228_2nMwtSMC56_200nMSxO_500mV561_imgs_1_analysis</t>
  </si>
  <si>
    <t>loop formed at the DNA end</t>
  </si>
  <si>
    <t>measurement time (frame)</t>
  </si>
  <si>
    <t>short end-to-end length, data too noisy</t>
  </si>
  <si>
    <t>Another DNA molecule nearby</t>
  </si>
  <si>
    <t>loop exists from the start</t>
  </si>
  <si>
    <t>20220227_CH1_5nMwtSMC56_10ulpmin_200nMSxO_glucose_imgs_5.hdf5</t>
  </si>
  <si>
    <t>Figure 2B in the current version</t>
  </si>
  <si>
    <r>
      <t>simultaneous symmetric LE (</t>
    </r>
    <r>
      <rPr>
        <sz val="10"/>
        <color rgb="FFFF0000"/>
        <rFont val="Arial"/>
        <family val="2"/>
      </rPr>
      <t>current figure 2c</t>
    </r>
    <r>
      <rPr>
        <sz val="10"/>
        <color theme="1"/>
        <rFont val="Arial"/>
        <family val="2"/>
      </rPr>
      <t>)</t>
    </r>
  </si>
  <si>
    <t>20220310_Nse4SNAPAlexa647NoSEC_600mV_5nM_imgs_6</t>
  </si>
  <si>
    <t>no loop</t>
  </si>
  <si>
    <t>loop (17)</t>
  </si>
  <si>
    <t>loop (18)</t>
  </si>
  <si>
    <t>loop (19)</t>
  </si>
  <si>
    <t>loop (20)</t>
  </si>
  <si>
    <t>loop (21)</t>
  </si>
  <si>
    <t>loop (22)</t>
  </si>
  <si>
    <t>loop (23)</t>
  </si>
  <si>
    <t>loop (24)</t>
  </si>
  <si>
    <t>co-localization protein and loop start?</t>
  </si>
  <si>
    <t>yes</t>
  </si>
  <si>
    <t>bleaching?</t>
  </si>
  <si>
    <t>how many molecules?</t>
  </si>
  <si>
    <t>one</t>
  </si>
  <si>
    <t>no</t>
  </si>
  <si>
    <t>binding?</t>
  </si>
  <si>
    <t>directional translocations</t>
  </si>
  <si>
    <t>single</t>
  </si>
  <si>
    <t>short end-to-end</t>
  </si>
  <si>
    <t>lopp formed at the end</t>
  </si>
  <si>
    <t>low S/N</t>
  </si>
  <si>
    <t>one?</t>
  </si>
  <si>
    <t>very short event, low S/N</t>
  </si>
  <si>
    <t>single/dimer</t>
  </si>
  <si>
    <t>short end-to-end, cluster</t>
  </si>
  <si>
    <t>20220310\20220310_Nse4SNAPAlexa647_600mV_5nM_imgs_5</t>
  </si>
  <si>
    <t>surface stuck protein nearby</t>
  </si>
  <si>
    <t>cadidate</t>
  </si>
  <si>
    <t>20220310_Nse4SNAPAlexa647NoSEC_600mV_5nM_imgs_2</t>
  </si>
  <si>
    <t>short end-to-end, noisy</t>
  </si>
  <si>
    <t>short event</t>
  </si>
  <si>
    <t>20220310_Nse4SNAPAlexa647NoSEC_600mV_5nM_imgs_5</t>
  </si>
  <si>
    <t>two?</t>
  </si>
  <si>
    <t>candidate</t>
  </si>
  <si>
    <t>20220310_WT_600mV_5nM_WT_imgs_1_analysis</t>
  </si>
  <si>
    <t>20220310_WT_600mV_5nM_WT_2_imgs_1_analysis</t>
  </si>
  <si>
    <t>Punctum goes up and down</t>
  </si>
  <si>
    <t>DNA nearby</t>
  </si>
  <si>
    <t>loop (11) 2</t>
  </si>
  <si>
    <t>too noisy</t>
  </si>
  <si>
    <t>loop (3) 2</t>
  </si>
  <si>
    <t>Started already at 1st frame</t>
  </si>
  <si>
    <t>loop (8) 2</t>
  </si>
  <si>
    <t>Loop starts druing the flow</t>
  </si>
  <si>
    <t>20220322_WT_2nM_ATP_imgs_1_analysis</t>
  </si>
  <si>
    <t>loop (25)</t>
  </si>
  <si>
    <t>loop (26)</t>
  </si>
  <si>
    <t>loop (27)</t>
  </si>
  <si>
    <t>loop (28)</t>
  </si>
  <si>
    <t>loop (29)</t>
  </si>
  <si>
    <t>loop (30)</t>
  </si>
  <si>
    <t>loop (31)</t>
  </si>
  <si>
    <t>loop (32)</t>
  </si>
  <si>
    <t>loop (33)</t>
  </si>
  <si>
    <t>loop (34)</t>
  </si>
  <si>
    <t>loop (35)</t>
  </si>
  <si>
    <t>loop (36)</t>
  </si>
  <si>
    <t>loop (37)</t>
  </si>
  <si>
    <t>loop (38)</t>
  </si>
  <si>
    <t>loop (39)</t>
  </si>
  <si>
    <t>loop (40)</t>
  </si>
  <si>
    <t>loop (41)</t>
  </si>
  <si>
    <t>loop (42)</t>
  </si>
  <si>
    <t>loop (43)</t>
  </si>
  <si>
    <t>loop (44)</t>
  </si>
  <si>
    <t>loop (45)</t>
  </si>
  <si>
    <t>loop (46)</t>
  </si>
  <si>
    <t>loop (47)</t>
  </si>
  <si>
    <t>loop (48)</t>
  </si>
  <si>
    <t>loop (49)</t>
  </si>
  <si>
    <t>loop (50)</t>
  </si>
  <si>
    <t>loop (51)</t>
  </si>
  <si>
    <t>loop_1</t>
  </si>
  <si>
    <t>loop_2</t>
  </si>
  <si>
    <t>simultaneous symmetric</t>
  </si>
  <si>
    <t>loop (2)_2</t>
  </si>
  <si>
    <t xml:space="preserve">n </t>
  </si>
  <si>
    <t>loop (2)_3</t>
  </si>
  <si>
    <t>loop (3)_2</t>
  </si>
  <si>
    <t>loop (6)_2</t>
  </si>
  <si>
    <t>loop (9)_2</t>
  </si>
  <si>
    <t>loop (10)_2</t>
  </si>
  <si>
    <t>loop (11)_2</t>
  </si>
  <si>
    <t>loop from the start</t>
  </si>
  <si>
    <t>dna broken later</t>
  </si>
  <si>
    <t>loop (25)_1</t>
  </si>
  <si>
    <t>loop (33)_1</t>
  </si>
  <si>
    <t>loop (35)_1</t>
  </si>
  <si>
    <t>loop (39)_1</t>
  </si>
  <si>
    <t>no dna</t>
  </si>
  <si>
    <t>20220322_WT_1nM_ATP_imgs_1_analysis</t>
  </si>
  <si>
    <t>shrink</t>
  </si>
  <si>
    <t>disrupt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</si>
</sst>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Arial"/>
      <family val="2"/>
    </font>
    <font>
      <sz val="11"/>
      <color rgb="FF9C57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2" borderId="0" applyNumberFormat="0" applyBorder="0" applyAlignment="0" applyProtection="0"/>
  </cellStyleXfs>
  <cellXfs count="2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Font="1" applyFill="1" applyAlignment="1"/>
    <xf numFmtId="0" fontId="5" fillId="0" borderId="0" xfId="0" applyFont="1"/>
    <xf numFmtId="0" fontId="5" fillId="0" borderId="0" xfId="0" applyFont="1" applyFill="1"/>
    <xf numFmtId="0" fontId="4" fillId="0" borderId="0" xfId="0" applyFont="1" applyFill="1" applyAlignment="1"/>
    <xf numFmtId="0" fontId="1" fillId="0" borderId="0" xfId="0" applyFont="1" applyFill="1"/>
    <xf numFmtId="0" fontId="1" fillId="0" borderId="0" xfId="0" applyFont="1" applyFill="1" applyAlignment="1"/>
    <xf numFmtId="0" fontId="0" fillId="0" borderId="0" xfId="0"/>
    <xf numFmtId="0" fontId="5" fillId="0" borderId="0" xfId="0" applyFont="1" applyFill="1" applyAlignment="1"/>
    <xf numFmtId="0" fontId="7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ill="1"/>
    <xf numFmtId="0" fontId="8" fillId="2" borderId="0" xfId="1"/>
    <xf numFmtId="0" fontId="8" fillId="2" borderId="0" xfId="1" applyAlignme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260CD-B4E2-4514-AA7C-99A240D8F134}">
  <dimension ref="A1:I1"/>
  <sheetViews>
    <sheetView topLeftCell="G1" zoomScale="130" zoomScaleNormal="130" workbookViewId="0">
      <selection activeCell="C1" sqref="C1"/>
    </sheetView>
  </sheetViews>
  <sheetFormatPr defaultRowHeight="12.75" x14ac:dyDescent="0.35"/>
  <cols>
    <col min="1" max="1" width="17.1328125" customWidth="1"/>
    <col min="2" max="2" width="12.86328125" customWidth="1"/>
    <col min="3" max="4" width="20" customWidth="1"/>
    <col min="5" max="5" width="30.59765625" customWidth="1"/>
    <col min="6" max="6" width="31.73046875" customWidth="1"/>
    <col min="7" max="7" width="18.86328125" customWidth="1"/>
    <col min="8" max="8" width="22.265625" customWidth="1"/>
    <col min="9" max="9" width="71.73046875" customWidth="1"/>
  </cols>
  <sheetData>
    <row r="1" spans="1:9" ht="15" x14ac:dyDescent="0.4">
      <c r="A1" s="5" t="s">
        <v>4</v>
      </c>
      <c r="B1" s="1" t="s">
        <v>6</v>
      </c>
      <c r="C1" s="1" t="s">
        <v>7</v>
      </c>
      <c r="D1" s="1" t="s">
        <v>8</v>
      </c>
      <c r="E1" s="3" t="s">
        <v>0</v>
      </c>
      <c r="F1" s="3" t="s">
        <v>5</v>
      </c>
      <c r="G1" s="1" t="s">
        <v>1</v>
      </c>
      <c r="H1" s="1" t="s">
        <v>2</v>
      </c>
      <c r="I1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157"/>
  <sheetViews>
    <sheetView tabSelected="1" zoomScale="115" zoomScaleNormal="115" workbookViewId="0">
      <selection activeCell="M13" sqref="M13:M143"/>
    </sheetView>
  </sheetViews>
  <sheetFormatPr defaultColWidth="14.3984375" defaultRowHeight="15.75" customHeight="1" x14ac:dyDescent="0.35"/>
  <cols>
    <col min="1" max="1" width="9.265625" customWidth="1"/>
    <col min="2" max="3" width="8.1328125" hidden="1" customWidth="1"/>
    <col min="4" max="5" width="8.1328125" style="4" hidden="1" customWidth="1"/>
    <col min="6" max="6" width="27" hidden="1" customWidth="1"/>
    <col min="7" max="7" width="16.86328125" hidden="1" customWidth="1"/>
    <col min="8" max="8" width="17.1328125" hidden="1" customWidth="1"/>
    <col min="9" max="9" width="15.73046875" hidden="1" customWidth="1"/>
    <col min="10" max="10" width="21.1328125" hidden="1" customWidth="1"/>
    <col min="11" max="11" width="8.33203125" customWidth="1"/>
    <col min="12" max="12" width="7.73046875" customWidth="1"/>
    <col min="13" max="13" width="8.53125" customWidth="1"/>
    <col min="14" max="14" width="40.265625" customWidth="1"/>
    <col min="15" max="15" width="54.59765625" customWidth="1"/>
  </cols>
  <sheetData>
    <row r="1" spans="1:35" ht="15" customHeight="1" x14ac:dyDescent="0.4">
      <c r="A1" s="5" t="s">
        <v>11</v>
      </c>
      <c r="B1" s="1" t="s">
        <v>12</v>
      </c>
      <c r="C1" s="1" t="s">
        <v>13</v>
      </c>
      <c r="D1" s="1" t="s">
        <v>14</v>
      </c>
      <c r="E1" s="3" t="s">
        <v>15</v>
      </c>
      <c r="F1" s="3" t="s">
        <v>30</v>
      </c>
      <c r="G1" s="1" t="s">
        <v>39</v>
      </c>
      <c r="H1" s="1" t="s">
        <v>7</v>
      </c>
      <c r="I1" s="1" t="s">
        <v>32</v>
      </c>
      <c r="J1" s="1" t="s">
        <v>33</v>
      </c>
      <c r="K1" s="1" t="s">
        <v>34</v>
      </c>
      <c r="L1" s="1" t="s">
        <v>47</v>
      </c>
      <c r="M1" s="1" t="s">
        <v>42</v>
      </c>
      <c r="N1" s="1" t="s">
        <v>2</v>
      </c>
      <c r="O1" s="1" t="s">
        <v>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s="6" customFormat="1" ht="12.75" x14ac:dyDescent="0.35">
      <c r="A2" s="11" t="s">
        <v>10</v>
      </c>
      <c r="B2" s="11">
        <v>8.9788806969999992</v>
      </c>
      <c r="C2" s="11">
        <v>59.726214339999999</v>
      </c>
      <c r="D2" s="11">
        <v>13.114518869999999</v>
      </c>
      <c r="E2" s="11">
        <v>5.4165564670000004</v>
      </c>
      <c r="F2" s="11">
        <v>72</v>
      </c>
      <c r="G2" s="11" t="s">
        <v>31</v>
      </c>
      <c r="H2" s="11">
        <v>1.4</v>
      </c>
      <c r="I2" s="11">
        <v>0.49</v>
      </c>
      <c r="J2" s="11">
        <v>3384</v>
      </c>
      <c r="K2" s="11">
        <v>7119</v>
      </c>
      <c r="L2" s="11">
        <v>9999</v>
      </c>
      <c r="M2" s="11"/>
      <c r="N2" s="11" t="s">
        <v>35</v>
      </c>
      <c r="O2" s="8" t="s">
        <v>9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s="6" customFormat="1" ht="12.75" x14ac:dyDescent="0.35">
      <c r="A3" s="11" t="s">
        <v>16</v>
      </c>
      <c r="B3" s="11">
        <v>6.2706024640000004</v>
      </c>
      <c r="C3" s="11">
        <v>84.822925960000006</v>
      </c>
      <c r="D3" s="11">
        <v>11.309000040000001</v>
      </c>
      <c r="E3" s="11">
        <v>5.0554527020000002</v>
      </c>
      <c r="F3" s="11"/>
      <c r="G3" s="11"/>
      <c r="H3" s="11"/>
      <c r="I3" s="11"/>
      <c r="J3" s="11">
        <v>158</v>
      </c>
      <c r="K3" s="11">
        <v>2312</v>
      </c>
      <c r="L3" s="11">
        <v>9999</v>
      </c>
      <c r="M3" s="11"/>
      <c r="N3" s="11" t="s">
        <v>36</v>
      </c>
      <c r="O3" s="8" t="s">
        <v>9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s="10" customFormat="1" ht="12.75" x14ac:dyDescent="0.35">
      <c r="A4" s="11" t="s">
        <v>17</v>
      </c>
      <c r="B4" s="11">
        <v>5.1647227359999999</v>
      </c>
      <c r="C4" s="11">
        <v>92.395658080000004</v>
      </c>
      <c r="D4" s="11">
        <v>10</v>
      </c>
      <c r="E4" s="11">
        <v>4.7152428119999996</v>
      </c>
      <c r="F4" s="11"/>
      <c r="G4" s="11"/>
      <c r="H4" s="11"/>
      <c r="I4" s="11"/>
      <c r="J4" s="11"/>
      <c r="K4" s="11"/>
      <c r="L4" s="11">
        <v>9999</v>
      </c>
      <c r="M4" s="11"/>
      <c r="N4" s="11" t="s">
        <v>37</v>
      </c>
      <c r="O4" s="8" t="s">
        <v>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35" s="10" customFormat="1" ht="12.75" x14ac:dyDescent="0.35">
      <c r="A5" s="11" t="s">
        <v>18</v>
      </c>
      <c r="B5" s="11">
        <v>20.94044289</v>
      </c>
      <c r="C5" s="11">
        <v>99.662871339999995</v>
      </c>
      <c r="D5" s="11">
        <v>8.8715496340000009</v>
      </c>
      <c r="E5" s="11">
        <v>4.8055187530000003</v>
      </c>
      <c r="F5" s="11">
        <v>42</v>
      </c>
      <c r="G5" s="11" t="s">
        <v>31</v>
      </c>
      <c r="H5" s="11">
        <v>1.6</v>
      </c>
      <c r="I5" s="11">
        <v>0.4</v>
      </c>
      <c r="J5" s="11">
        <v>497</v>
      </c>
      <c r="K5" s="11">
        <v>3169</v>
      </c>
      <c r="L5" s="11">
        <v>9999</v>
      </c>
      <c r="M5" s="11"/>
      <c r="N5" s="11"/>
      <c r="O5" s="8" t="s">
        <v>9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35" s="10" customFormat="1" ht="12.75" x14ac:dyDescent="0.35">
      <c r="A6" s="11" t="s">
        <v>19</v>
      </c>
      <c r="B6" s="11">
        <v>31.344745660000001</v>
      </c>
      <c r="C6" s="11">
        <v>83.333372940000004</v>
      </c>
      <c r="D6" s="11">
        <v>10</v>
      </c>
      <c r="E6" s="11">
        <v>5.5068324080000002</v>
      </c>
      <c r="F6" s="11">
        <v>55</v>
      </c>
      <c r="G6" s="11" t="s">
        <v>31</v>
      </c>
      <c r="H6" s="11">
        <v>2.5</v>
      </c>
      <c r="I6" s="11">
        <v>0.46</v>
      </c>
      <c r="J6" s="11">
        <v>352</v>
      </c>
      <c r="K6" s="11">
        <v>3270</v>
      </c>
      <c r="L6" s="11">
        <v>9999</v>
      </c>
      <c r="M6" s="11"/>
      <c r="N6" s="11"/>
      <c r="O6" s="8" t="s">
        <v>9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35" s="10" customFormat="1" ht="12.75" x14ac:dyDescent="0.35">
      <c r="A7" s="11" t="s">
        <v>20</v>
      </c>
      <c r="B7" s="11">
        <v>12.45450443</v>
      </c>
      <c r="C7" s="11">
        <v>79.948025139999999</v>
      </c>
      <c r="D7" s="11">
        <v>14.2881061</v>
      </c>
      <c r="E7" s="11">
        <v>4.5137970550000004</v>
      </c>
      <c r="F7" s="11"/>
      <c r="G7" s="11"/>
      <c r="H7" s="11"/>
      <c r="I7" s="11"/>
      <c r="J7" s="11"/>
      <c r="K7" s="11"/>
      <c r="L7" s="11">
        <v>9999</v>
      </c>
      <c r="M7" s="11"/>
      <c r="N7" s="11"/>
      <c r="O7" s="8" t="s">
        <v>9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35" s="10" customFormat="1" ht="12.75" x14ac:dyDescent="0.35">
      <c r="A8" s="11" t="s">
        <v>21</v>
      </c>
      <c r="B8" s="11">
        <v>34.32385171</v>
      </c>
      <c r="C8" s="11">
        <v>69.250326119999997</v>
      </c>
      <c r="D8" s="11">
        <v>10</v>
      </c>
      <c r="E8" s="11">
        <v>5.145728643</v>
      </c>
      <c r="F8" s="11">
        <v>67</v>
      </c>
      <c r="G8" s="11" t="s">
        <v>38</v>
      </c>
      <c r="H8" s="11">
        <v>1.9</v>
      </c>
      <c r="I8" s="11">
        <v>0.6</v>
      </c>
      <c r="J8" s="11">
        <v>2956</v>
      </c>
      <c r="K8" s="11">
        <v>3908</v>
      </c>
      <c r="L8" s="11">
        <v>9999</v>
      </c>
      <c r="M8" s="11"/>
      <c r="N8" s="11"/>
      <c r="O8" s="8" t="s">
        <v>9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35" s="10" customFormat="1" ht="12.75" x14ac:dyDescent="0.35">
      <c r="A9" s="11" t="s">
        <v>22</v>
      </c>
      <c r="B9" s="11">
        <v>65.0853781</v>
      </c>
      <c r="C9" s="11">
        <v>98.714973959999995</v>
      </c>
      <c r="D9" s="11">
        <v>10.85762034</v>
      </c>
      <c r="E9" s="11">
        <v>4.7152428119999996</v>
      </c>
      <c r="F9" s="11"/>
      <c r="G9" s="11"/>
      <c r="H9" s="11"/>
      <c r="I9" s="11"/>
      <c r="J9" s="11"/>
      <c r="K9" s="11"/>
      <c r="L9" s="11">
        <v>9999</v>
      </c>
      <c r="M9" s="11"/>
      <c r="N9" s="11"/>
      <c r="O9" s="8" t="s">
        <v>9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35" s="10" customFormat="1" ht="12.75" x14ac:dyDescent="0.35">
      <c r="A10" s="11" t="s">
        <v>23</v>
      </c>
      <c r="B10" s="11">
        <v>90.761180659999994</v>
      </c>
      <c r="C10" s="11">
        <v>77.224104789999998</v>
      </c>
      <c r="D10" s="11">
        <v>10</v>
      </c>
      <c r="E10" s="11">
        <v>4.039361231</v>
      </c>
      <c r="F10" s="11">
        <v>54</v>
      </c>
      <c r="G10" s="11" t="s">
        <v>31</v>
      </c>
      <c r="H10" s="11">
        <v>1.3</v>
      </c>
      <c r="I10" s="11">
        <v>0.42</v>
      </c>
      <c r="J10" s="11">
        <v>3824</v>
      </c>
      <c r="K10" s="11">
        <v>4726</v>
      </c>
      <c r="L10" s="11">
        <v>9999</v>
      </c>
      <c r="M10" s="11"/>
      <c r="N10" s="11" t="s">
        <v>40</v>
      </c>
      <c r="O10" s="8" t="s">
        <v>9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35" s="10" customFormat="1" ht="12.75" x14ac:dyDescent="0.35">
      <c r="A11" s="11" t="s">
        <v>23</v>
      </c>
      <c r="B11" s="11">
        <v>90.761180659999994</v>
      </c>
      <c r="C11" s="11">
        <v>77.224104789999998</v>
      </c>
      <c r="D11" s="11">
        <v>10</v>
      </c>
      <c r="E11" s="11">
        <v>4.039361231</v>
      </c>
      <c r="F11" s="11">
        <v>54</v>
      </c>
      <c r="G11" s="11" t="s">
        <v>31</v>
      </c>
      <c r="H11" s="11">
        <v>0.9</v>
      </c>
      <c r="I11" s="11">
        <v>0.44</v>
      </c>
      <c r="J11" s="11">
        <v>4810</v>
      </c>
      <c r="K11" s="11">
        <v>5882</v>
      </c>
      <c r="L11" s="11">
        <v>9999</v>
      </c>
      <c r="M11" s="11"/>
      <c r="N11" s="11" t="s">
        <v>40</v>
      </c>
      <c r="O11" s="8" t="s">
        <v>9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35" s="10" customFormat="1" ht="15.75" customHeight="1" x14ac:dyDescent="0.35">
      <c r="A12" s="11" t="s">
        <v>24</v>
      </c>
      <c r="B12" s="11">
        <v>42.595029160000003</v>
      </c>
      <c r="C12" s="11">
        <v>49.839611740000002</v>
      </c>
      <c r="D12" s="11">
        <v>10</v>
      </c>
      <c r="E12" s="11">
        <v>3.801751747</v>
      </c>
      <c r="F12" s="11"/>
      <c r="G12" s="11"/>
      <c r="H12" s="11"/>
      <c r="I12" s="11"/>
      <c r="J12" s="11">
        <v>539</v>
      </c>
      <c r="K12" s="11">
        <v>1626</v>
      </c>
      <c r="L12" s="11">
        <v>9999</v>
      </c>
      <c r="M12" s="11"/>
      <c r="N12" s="11" t="s">
        <v>36</v>
      </c>
      <c r="O12" s="8" t="s">
        <v>9</v>
      </c>
    </row>
    <row r="13" spans="1:35" s="20" customFormat="1" ht="13.5" x14ac:dyDescent="0.35">
      <c r="A13" s="19" t="s">
        <v>25</v>
      </c>
      <c r="B13" s="19">
        <v>88.334854870000001</v>
      </c>
      <c r="C13" s="19">
        <v>46.720987260000001</v>
      </c>
      <c r="D13" s="19">
        <v>10</v>
      </c>
      <c r="E13" s="19">
        <v>4.098763602</v>
      </c>
      <c r="F13" s="19">
        <v>52</v>
      </c>
      <c r="G13" s="19" t="s">
        <v>31</v>
      </c>
      <c r="H13" s="19">
        <v>1.6</v>
      </c>
      <c r="I13" s="19">
        <v>0.46</v>
      </c>
      <c r="J13" s="19">
        <v>234</v>
      </c>
      <c r="K13" s="19">
        <v>804</v>
      </c>
      <c r="L13" s="19">
        <v>9999</v>
      </c>
      <c r="M13" t="s">
        <v>146</v>
      </c>
      <c r="N13" s="19" t="s">
        <v>41</v>
      </c>
      <c r="O13" s="19" t="s">
        <v>9</v>
      </c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35" s="7" customFormat="1" ht="12.75" x14ac:dyDescent="0.35">
      <c r="A14" s="11" t="s">
        <v>26</v>
      </c>
      <c r="B14" s="11">
        <v>16.740146410000001</v>
      </c>
      <c r="C14" s="11">
        <v>46.572481330000002</v>
      </c>
      <c r="D14" s="11">
        <v>8.6634451640000005</v>
      </c>
      <c r="E14" s="11">
        <v>5.2274086520000003</v>
      </c>
      <c r="F14" s="11"/>
      <c r="G14" s="11"/>
      <c r="H14" s="11"/>
      <c r="I14" s="11"/>
      <c r="J14" s="11">
        <v>3829</v>
      </c>
      <c r="K14" s="11">
        <v>5306</v>
      </c>
      <c r="L14" s="11">
        <v>9999</v>
      </c>
      <c r="M14" t="s">
        <v>146</v>
      </c>
      <c r="N14" s="11" t="s">
        <v>36</v>
      </c>
      <c r="O14" s="8" t="s">
        <v>9</v>
      </c>
    </row>
    <row r="15" spans="1:35" s="7" customFormat="1" ht="12.75" x14ac:dyDescent="0.35">
      <c r="A15" s="11" t="s">
        <v>26</v>
      </c>
      <c r="B15" s="11">
        <v>16.740146410000001</v>
      </c>
      <c r="C15" s="11">
        <v>46.572481330000002</v>
      </c>
      <c r="D15" s="11">
        <v>8.6634451640000005</v>
      </c>
      <c r="E15" s="11">
        <v>5.2274086520000003</v>
      </c>
      <c r="F15" s="11"/>
      <c r="G15" s="11"/>
      <c r="H15" s="11"/>
      <c r="I15" s="11"/>
      <c r="J15" s="11">
        <v>6544</v>
      </c>
      <c r="K15" s="11">
        <v>7908</v>
      </c>
      <c r="L15" s="11">
        <v>9999</v>
      </c>
      <c r="M15" t="s">
        <v>146</v>
      </c>
      <c r="N15" s="11" t="s">
        <v>36</v>
      </c>
      <c r="O15" s="8" t="s">
        <v>9</v>
      </c>
    </row>
    <row r="16" spans="1:35" s="7" customFormat="1" ht="12.75" x14ac:dyDescent="0.35">
      <c r="A16" s="7" t="s">
        <v>27</v>
      </c>
      <c r="B16" s="7">
        <v>56.722006469999997</v>
      </c>
      <c r="C16" s="7">
        <v>29.437884449999999</v>
      </c>
      <c r="D16" s="7">
        <v>11.641692389999999</v>
      </c>
      <c r="E16" s="7">
        <v>4.3304036750000003</v>
      </c>
      <c r="F16" s="7">
        <v>74</v>
      </c>
      <c r="G16" s="7" t="s">
        <v>31</v>
      </c>
      <c r="H16" s="7">
        <v>1.1000000000000001</v>
      </c>
      <c r="I16" s="7">
        <v>0.56999999999999995</v>
      </c>
      <c r="J16" s="12">
        <v>5857</v>
      </c>
      <c r="K16" s="12">
        <v>9033</v>
      </c>
      <c r="L16" s="11">
        <v>9999</v>
      </c>
      <c r="M16" t="s">
        <v>146</v>
      </c>
      <c r="N16" s="12" t="s">
        <v>43</v>
      </c>
      <c r="O16" s="8" t="s">
        <v>9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s="7" customFormat="1" ht="12.75" x14ac:dyDescent="0.35">
      <c r="A17" s="11" t="s">
        <v>28</v>
      </c>
      <c r="B17" s="11">
        <v>60.78028304</v>
      </c>
      <c r="C17" s="11">
        <v>17.456351049999999</v>
      </c>
      <c r="D17" s="11">
        <v>10</v>
      </c>
      <c r="E17" s="11">
        <v>4.3068513929999996</v>
      </c>
      <c r="F17" s="11">
        <v>64</v>
      </c>
      <c r="G17" s="11" t="s">
        <v>31</v>
      </c>
      <c r="H17" s="11">
        <v>1.7</v>
      </c>
      <c r="I17" s="11">
        <v>0.49</v>
      </c>
      <c r="J17" s="11">
        <v>798</v>
      </c>
      <c r="K17" s="11">
        <v>2833</v>
      </c>
      <c r="L17" s="11">
        <v>9999</v>
      </c>
      <c r="M17" s="11" t="s">
        <v>147</v>
      </c>
      <c r="N17" s="11" t="s">
        <v>35</v>
      </c>
      <c r="O17" s="8" t="s">
        <v>9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s="7" customFormat="1" ht="12.75" x14ac:dyDescent="0.35">
      <c r="A18" s="11" t="s">
        <v>29</v>
      </c>
      <c r="B18" s="11">
        <v>71.890260019999999</v>
      </c>
      <c r="C18" s="11">
        <v>30.480551590000001</v>
      </c>
      <c r="D18" s="11">
        <v>11.395954140000001</v>
      </c>
      <c r="E18" s="11">
        <v>4.9897991680000002</v>
      </c>
      <c r="F18" s="11">
        <v>69</v>
      </c>
      <c r="G18" s="11" t="s">
        <v>31</v>
      </c>
      <c r="H18" s="11">
        <v>0.8</v>
      </c>
      <c r="I18" s="11">
        <v>0.49</v>
      </c>
      <c r="J18" s="11">
        <v>2289</v>
      </c>
      <c r="K18" s="11">
        <v>5334</v>
      </c>
      <c r="L18" s="11">
        <v>9999</v>
      </c>
      <c r="M18" s="11" t="s">
        <v>147</v>
      </c>
      <c r="N18" s="11" t="s">
        <v>35</v>
      </c>
      <c r="O18" s="8" t="s">
        <v>9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s="7" customFormat="1" ht="12.75" x14ac:dyDescent="0.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s="7" customFormat="1" ht="15.75" customHeight="1" x14ac:dyDescent="0.35">
      <c r="A20" s="11" t="s">
        <v>11</v>
      </c>
      <c r="B20" s="11" t="s">
        <v>12</v>
      </c>
      <c r="C20" s="11" t="s">
        <v>13</v>
      </c>
      <c r="D20" s="11" t="s">
        <v>14</v>
      </c>
      <c r="E20" s="11" t="s">
        <v>15</v>
      </c>
      <c r="F20" s="11"/>
      <c r="G20" s="11"/>
      <c r="H20" s="11"/>
      <c r="I20" s="11"/>
      <c r="J20" s="11"/>
      <c r="K20" s="11"/>
      <c r="L20" s="11"/>
      <c r="M20" s="11"/>
      <c r="N20" s="11"/>
    </row>
    <row r="21" spans="1:28" s="7" customFormat="1" ht="12.75" x14ac:dyDescent="0.35">
      <c r="A21" s="11" t="s">
        <v>10</v>
      </c>
      <c r="B21" s="11">
        <v>97.7036686</v>
      </c>
      <c r="C21" s="11">
        <v>59.371996770000003</v>
      </c>
      <c r="D21" s="11">
        <v>9.3513913399999993</v>
      </c>
      <c r="E21" s="11">
        <v>4.4272290109999997</v>
      </c>
      <c r="F21" s="11">
        <v>50</v>
      </c>
      <c r="G21" s="11"/>
      <c r="H21" s="11">
        <v>1.1000000000000001</v>
      </c>
      <c r="I21" s="11">
        <v>0.4</v>
      </c>
      <c r="J21" s="11">
        <v>519</v>
      </c>
      <c r="K21" s="11">
        <v>1479</v>
      </c>
      <c r="L21" s="11">
        <v>5103</v>
      </c>
      <c r="M21" t="s">
        <v>146</v>
      </c>
      <c r="N21" s="11" t="s">
        <v>46</v>
      </c>
      <c r="O21" s="11" t="s">
        <v>45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s="7" customFormat="1" ht="12.75" x14ac:dyDescent="0.35">
      <c r="A22" s="11" t="s">
        <v>16</v>
      </c>
      <c r="B22" s="11">
        <v>98.553935240000001</v>
      </c>
      <c r="C22" s="11">
        <v>95.029097379999996</v>
      </c>
      <c r="D22" s="11">
        <v>10</v>
      </c>
      <c r="E22" s="11">
        <v>3.7679887409999999</v>
      </c>
      <c r="F22" s="11">
        <v>65</v>
      </c>
      <c r="G22" s="11" t="s">
        <v>31</v>
      </c>
      <c r="H22" s="11">
        <v>0.8</v>
      </c>
      <c r="I22" s="11">
        <v>0.49</v>
      </c>
      <c r="J22" s="11"/>
      <c r="K22" s="11"/>
      <c r="L22" s="11">
        <v>5103</v>
      </c>
      <c r="M22" s="11"/>
      <c r="N22" s="11"/>
      <c r="O22" s="11" t="s">
        <v>45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s="7" customFormat="1" ht="12.75" x14ac:dyDescent="0.35">
      <c r="A23" s="7" t="s">
        <v>17</v>
      </c>
      <c r="B23" s="7">
        <v>32.055148449999997</v>
      </c>
      <c r="C23" s="7">
        <v>83.13447085</v>
      </c>
      <c r="D23" s="7">
        <v>10</v>
      </c>
      <c r="E23" s="7">
        <v>4.0658225610000001</v>
      </c>
      <c r="L23" s="11">
        <v>5103</v>
      </c>
      <c r="O23" s="11" t="s">
        <v>45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s="7" customFormat="1" ht="12.75" x14ac:dyDescent="0.35">
      <c r="A24" s="7" t="s">
        <v>18</v>
      </c>
      <c r="B24" s="7">
        <v>40.819254860000001</v>
      </c>
      <c r="C24" s="7">
        <v>65.922488670000007</v>
      </c>
      <c r="D24" s="7">
        <v>10</v>
      </c>
      <c r="E24" s="7">
        <v>4.3368773989999996</v>
      </c>
      <c r="F24" s="12">
        <v>64</v>
      </c>
      <c r="G24" s="7" t="s">
        <v>31</v>
      </c>
      <c r="H24" s="12">
        <v>1.6</v>
      </c>
      <c r="I24" s="12">
        <v>0.52</v>
      </c>
      <c r="J24" s="12">
        <v>1907</v>
      </c>
      <c r="K24" s="12">
        <v>2600</v>
      </c>
      <c r="L24" s="11">
        <v>5103</v>
      </c>
      <c r="M24" s="11" t="s">
        <v>147</v>
      </c>
      <c r="N24" s="11" t="s">
        <v>40</v>
      </c>
      <c r="O24" s="11" t="s">
        <v>45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s="7" customFormat="1" ht="12.75" x14ac:dyDescent="0.35">
      <c r="A25" s="7" t="s">
        <v>18</v>
      </c>
      <c r="B25" s="7">
        <v>40.819254860000001</v>
      </c>
      <c r="C25" s="7">
        <v>65.922488670000007</v>
      </c>
      <c r="D25" s="7">
        <v>10</v>
      </c>
      <c r="E25" s="7">
        <v>4.3368773989999996</v>
      </c>
      <c r="F25" s="12">
        <v>64</v>
      </c>
      <c r="G25" s="7" t="s">
        <v>31</v>
      </c>
      <c r="H25" s="12"/>
      <c r="I25" s="12"/>
      <c r="J25" s="12"/>
      <c r="K25" s="12"/>
      <c r="L25" s="11">
        <v>5103</v>
      </c>
      <c r="M25" s="11" t="s">
        <v>147</v>
      </c>
      <c r="N25" s="11" t="s">
        <v>40</v>
      </c>
      <c r="O25" s="11" t="s">
        <v>45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s="7" customFormat="1" ht="12.75" x14ac:dyDescent="0.35">
      <c r="A26" s="7" t="s">
        <v>19</v>
      </c>
      <c r="B26" s="7">
        <v>69.641419240000005</v>
      </c>
      <c r="C26" s="7">
        <v>87.471348250000005</v>
      </c>
      <c r="D26" s="7">
        <v>10</v>
      </c>
      <c r="E26" s="7">
        <v>3.7044161120000001</v>
      </c>
      <c r="F26" s="12">
        <v>40</v>
      </c>
      <c r="G26" s="7" t="s">
        <v>31</v>
      </c>
      <c r="H26" s="12">
        <v>1.6</v>
      </c>
      <c r="I26" s="12">
        <v>0.31</v>
      </c>
      <c r="J26" s="12">
        <v>151</v>
      </c>
      <c r="K26" s="12">
        <v>687</v>
      </c>
      <c r="L26" s="11">
        <v>5103</v>
      </c>
      <c r="M26" t="s">
        <v>146</v>
      </c>
      <c r="N26" s="12" t="s">
        <v>35</v>
      </c>
      <c r="O26" s="11" t="s">
        <v>45</v>
      </c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s="7" customFormat="1" ht="12.75" x14ac:dyDescent="0.35">
      <c r="A27" s="7" t="s">
        <v>20</v>
      </c>
      <c r="B27" s="7">
        <v>51.150000550000001</v>
      </c>
      <c r="C27" s="7">
        <v>100.5497441</v>
      </c>
      <c r="D27" s="7">
        <v>7.318480611</v>
      </c>
      <c r="E27" s="7">
        <v>3.6592402709999998</v>
      </c>
      <c r="F27" s="12"/>
      <c r="J27" s="7">
        <v>1256</v>
      </c>
      <c r="K27" s="7">
        <v>4335</v>
      </c>
      <c r="L27" s="11">
        <v>5103</v>
      </c>
      <c r="M27" t="s">
        <v>146</v>
      </c>
      <c r="N27" s="12" t="s">
        <v>48</v>
      </c>
      <c r="O27" s="11" t="s">
        <v>45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s="7" customFormat="1" ht="12.75" x14ac:dyDescent="0.35">
      <c r="A28" s="7" t="s">
        <v>21</v>
      </c>
      <c r="B28" s="7">
        <v>44.004149480000002</v>
      </c>
      <c r="C28" s="7">
        <v>84.412782919999998</v>
      </c>
      <c r="D28" s="7">
        <v>8.2381441080000002</v>
      </c>
      <c r="E28" s="7">
        <v>4.0390435780000002</v>
      </c>
      <c r="J28" s="12">
        <v>2845</v>
      </c>
      <c r="K28" s="12">
        <v>3201</v>
      </c>
      <c r="L28" s="11">
        <v>5103</v>
      </c>
      <c r="M28" t="s">
        <v>146</v>
      </c>
      <c r="N28" s="12" t="s">
        <v>48</v>
      </c>
      <c r="O28" s="11" t="s">
        <v>45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s="7" customFormat="1" ht="12.75" x14ac:dyDescent="0.35">
      <c r="A29" s="7" t="s">
        <v>22</v>
      </c>
      <c r="B29" s="7">
        <v>86.98892884</v>
      </c>
      <c r="C29" s="7">
        <v>50.878945199999997</v>
      </c>
      <c r="D29" s="7">
        <v>10</v>
      </c>
      <c r="E29" s="7">
        <v>3.7044161120000001</v>
      </c>
      <c r="F29" s="12">
        <v>64</v>
      </c>
      <c r="G29" s="7" t="s">
        <v>31</v>
      </c>
      <c r="H29" s="7">
        <v>1.8</v>
      </c>
      <c r="I29" s="7">
        <v>0.53</v>
      </c>
      <c r="L29" s="11">
        <v>5103</v>
      </c>
      <c r="N29" s="12" t="s">
        <v>35</v>
      </c>
      <c r="O29" s="11" t="s">
        <v>45</v>
      </c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s="7" customFormat="1" ht="12.75" x14ac:dyDescent="0.35">
      <c r="A30" s="7" t="s">
        <v>23</v>
      </c>
      <c r="B30" s="7">
        <v>64.928621449999994</v>
      </c>
      <c r="C30" s="7">
        <v>40.592250870000001</v>
      </c>
      <c r="D30" s="7">
        <v>8.4930515730000007</v>
      </c>
      <c r="E30" s="7">
        <v>4.4004500279999998</v>
      </c>
      <c r="F30" s="12">
        <v>45</v>
      </c>
      <c r="G30" s="7" t="s">
        <v>31</v>
      </c>
      <c r="H30" s="7">
        <v>2.4</v>
      </c>
      <c r="I30" s="7">
        <v>0.45</v>
      </c>
      <c r="L30" s="11">
        <v>5103</v>
      </c>
      <c r="N30" s="12" t="s">
        <v>35</v>
      </c>
      <c r="O30" s="11" t="s">
        <v>45</v>
      </c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s="7" customFormat="1" ht="12.75" x14ac:dyDescent="0.35">
      <c r="A31" s="7" t="s">
        <v>24</v>
      </c>
      <c r="B31" s="7">
        <v>63.844402100000003</v>
      </c>
      <c r="C31" s="7">
        <v>47.820379860000003</v>
      </c>
      <c r="D31" s="7">
        <v>7.7702386729999997</v>
      </c>
      <c r="E31" s="7">
        <v>4.4004500279999998</v>
      </c>
      <c r="F31" s="12">
        <v>48</v>
      </c>
      <c r="G31" s="7" t="s">
        <v>31</v>
      </c>
      <c r="H31" s="7">
        <v>1.2</v>
      </c>
      <c r="I31" s="7">
        <v>0.45</v>
      </c>
      <c r="J31" s="7">
        <v>1732</v>
      </c>
      <c r="K31" s="7">
        <v>2371</v>
      </c>
      <c r="L31" s="11">
        <v>5103</v>
      </c>
      <c r="M31" t="s">
        <v>146</v>
      </c>
      <c r="N31" s="12" t="s">
        <v>35</v>
      </c>
      <c r="O31" s="11" t="s">
        <v>45</v>
      </c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s="7" customFormat="1" ht="12.75" x14ac:dyDescent="0.35">
      <c r="A32" s="7" t="s">
        <v>25</v>
      </c>
      <c r="B32" s="7">
        <v>89.880180440000004</v>
      </c>
      <c r="C32" s="7">
        <v>19.901731609999999</v>
      </c>
      <c r="D32" s="7">
        <v>10</v>
      </c>
      <c r="E32" s="7">
        <v>4.0390435780000002</v>
      </c>
      <c r="L32" s="11">
        <v>5103</v>
      </c>
      <c r="N32" s="12" t="s">
        <v>49</v>
      </c>
      <c r="O32" s="11" t="s">
        <v>45</v>
      </c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s="7" customFormat="1" ht="12.75" x14ac:dyDescent="0.35">
      <c r="A33" s="7" t="s">
        <v>26</v>
      </c>
      <c r="B33" s="7">
        <v>4.6786098730000001</v>
      </c>
      <c r="C33" s="7">
        <v>91.911966750000005</v>
      </c>
      <c r="D33" s="7">
        <v>10</v>
      </c>
      <c r="E33" s="7">
        <v>4.2197468029999996</v>
      </c>
      <c r="F33" s="12">
        <v>62</v>
      </c>
      <c r="G33" s="7" t="s">
        <v>31</v>
      </c>
      <c r="H33" s="7">
        <v>0.5</v>
      </c>
      <c r="I33" s="7">
        <v>0.45</v>
      </c>
      <c r="L33" s="11">
        <v>5103</v>
      </c>
      <c r="N33" s="12" t="s">
        <v>35</v>
      </c>
      <c r="O33" s="11" t="s">
        <v>45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s="7" customFormat="1" ht="12.75" x14ac:dyDescent="0.35">
      <c r="A34" s="7" t="s">
        <v>27</v>
      </c>
      <c r="B34" s="7">
        <v>11.83897544</v>
      </c>
      <c r="C34" s="7">
        <v>40.985443629999999</v>
      </c>
      <c r="D34" s="7">
        <v>9.1416602329999996</v>
      </c>
      <c r="E34" s="7">
        <v>4.3368773989999996</v>
      </c>
      <c r="F34" s="12">
        <v>46</v>
      </c>
      <c r="G34" s="7" t="s">
        <v>31</v>
      </c>
      <c r="H34" s="7">
        <v>2.1</v>
      </c>
      <c r="I34" s="7">
        <v>0.37</v>
      </c>
      <c r="J34" s="7">
        <v>812</v>
      </c>
      <c r="K34" s="7">
        <v>963</v>
      </c>
      <c r="L34" s="11">
        <v>5103</v>
      </c>
      <c r="M34" s="11" t="s">
        <v>147</v>
      </c>
      <c r="N34" s="14" t="s">
        <v>53</v>
      </c>
      <c r="O34" s="11" t="s">
        <v>45</v>
      </c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s="7" customFormat="1" ht="12.75" x14ac:dyDescent="0.35">
      <c r="A35" s="7" t="s">
        <v>28</v>
      </c>
      <c r="B35" s="7">
        <v>20.82896088</v>
      </c>
      <c r="C35" s="7">
        <v>16.49095822</v>
      </c>
      <c r="D35" s="7">
        <v>16.821547290000002</v>
      </c>
      <c r="E35" s="7">
        <v>3</v>
      </c>
      <c r="L35" s="11">
        <v>5103</v>
      </c>
      <c r="N35" s="12" t="s">
        <v>49</v>
      </c>
      <c r="O35" s="11" t="s">
        <v>45</v>
      </c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s="7" customFormat="1" ht="12.75" x14ac:dyDescent="0.35">
      <c r="A36" t="s">
        <v>29</v>
      </c>
      <c r="B36">
        <v>62.68434508</v>
      </c>
      <c r="C36">
        <v>11.43126792</v>
      </c>
      <c r="D36" s="4">
        <v>10</v>
      </c>
      <c r="E36" s="4">
        <v>3</v>
      </c>
      <c r="F36"/>
      <c r="G36"/>
      <c r="I36"/>
      <c r="J36"/>
      <c r="K36"/>
      <c r="L36" s="11">
        <v>5103</v>
      </c>
      <c r="M36"/>
      <c r="N36" s="12" t="s">
        <v>49</v>
      </c>
      <c r="O36" s="11" t="s">
        <v>45</v>
      </c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s="7" customFormat="1" ht="15.75" customHeight="1" x14ac:dyDescent="0.35">
      <c r="A37" t="s">
        <v>44</v>
      </c>
      <c r="B37">
        <v>10.370761460000001</v>
      </c>
      <c r="C37">
        <v>1.311887325</v>
      </c>
      <c r="D37" s="4">
        <v>10</v>
      </c>
      <c r="E37" s="4">
        <v>3</v>
      </c>
      <c r="F37"/>
      <c r="G37"/>
      <c r="I37"/>
      <c r="J37"/>
      <c r="K37"/>
      <c r="L37" s="11">
        <v>5103</v>
      </c>
      <c r="M37"/>
      <c r="N37" s="12" t="s">
        <v>50</v>
      </c>
      <c r="O37" s="11" t="s">
        <v>45</v>
      </c>
    </row>
    <row r="38" spans="1:28" s="7" customFormat="1" ht="12.75" x14ac:dyDescent="0.35">
      <c r="A38"/>
      <c r="B38"/>
      <c r="C38"/>
      <c r="D38" s="4"/>
      <c r="E38" s="4"/>
      <c r="F38"/>
      <c r="G38"/>
      <c r="H38"/>
      <c r="I38"/>
      <c r="J38"/>
      <c r="K38"/>
      <c r="L38"/>
      <c r="M38"/>
      <c r="N38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s="7" customFormat="1" ht="12.75" x14ac:dyDescent="0.35">
      <c r="A39" s="13" t="s">
        <v>10</v>
      </c>
      <c r="B39" s="13">
        <v>17.014518540669801</v>
      </c>
      <c r="C39" s="13">
        <v>15.499534171572</v>
      </c>
      <c r="D39" s="13">
        <v>11.7975305338705</v>
      </c>
      <c r="E39" s="13">
        <v>4.2548475470599403</v>
      </c>
      <c r="F39">
        <v>45</v>
      </c>
      <c r="G39" t="s">
        <v>31</v>
      </c>
      <c r="H39" s="6">
        <v>0.6</v>
      </c>
      <c r="I39">
        <v>0.2</v>
      </c>
      <c r="J39">
        <v>3117</v>
      </c>
      <c r="K39">
        <v>9999</v>
      </c>
      <c r="L39" s="11">
        <v>9999</v>
      </c>
      <c r="M39"/>
      <c r="N39"/>
      <c r="O39" s="11" t="s">
        <v>89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s="7" customFormat="1" ht="12.75" x14ac:dyDescent="0.35">
      <c r="A40" s="13" t="s">
        <v>16</v>
      </c>
      <c r="B40" s="13">
        <v>28.711572179551698</v>
      </c>
      <c r="C40" s="13">
        <v>12.9853060666393</v>
      </c>
      <c r="D40" s="13">
        <v>11.7406210652228</v>
      </c>
      <c r="E40" s="13">
        <v>4.1259128682951296</v>
      </c>
      <c r="F40">
        <f>72-8</f>
        <v>64</v>
      </c>
      <c r="G40" s="6"/>
      <c r="H40"/>
      <c r="I40" s="6"/>
      <c r="J40"/>
      <c r="K40"/>
      <c r="L40" s="11">
        <v>9999</v>
      </c>
      <c r="M40"/>
      <c r="N40" s="6" t="s">
        <v>92</v>
      </c>
      <c r="O40" s="11" t="s">
        <v>89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s="7" customFormat="1" ht="12.75" x14ac:dyDescent="0.35">
      <c r="A41" s="13" t="s">
        <v>17</v>
      </c>
      <c r="B41" s="13">
        <v>52.822375503651401</v>
      </c>
      <c r="C41" s="13">
        <v>17.2873709884947</v>
      </c>
      <c r="D41" s="13">
        <v>13.0299688365651</v>
      </c>
      <c r="E41" s="13">
        <v>3.7736087611747502</v>
      </c>
      <c r="F41">
        <f>95-19</f>
        <v>76</v>
      </c>
      <c r="G41" s="6" t="s">
        <v>31</v>
      </c>
      <c r="H41">
        <v>0.5</v>
      </c>
      <c r="I41">
        <v>0.2</v>
      </c>
      <c r="J41">
        <v>4770</v>
      </c>
      <c r="K41">
        <v>9887</v>
      </c>
      <c r="L41" s="11">
        <v>9999</v>
      </c>
      <c r="M41" t="s">
        <v>146</v>
      </c>
      <c r="N41"/>
      <c r="O41" s="11" t="s">
        <v>89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s="7" customFormat="1" ht="12.75" x14ac:dyDescent="0.35">
      <c r="A42" s="13" t="s">
        <v>18</v>
      </c>
      <c r="B42" s="13">
        <v>30.3232568937295</v>
      </c>
      <c r="C42" s="13">
        <v>73.309531653314593</v>
      </c>
      <c r="D42" s="13">
        <v>12.6431645051624</v>
      </c>
      <c r="E42" s="13">
        <v>4.1604130925774196</v>
      </c>
      <c r="F42">
        <f>94-28</f>
        <v>66</v>
      </c>
      <c r="G42" s="6" t="s">
        <v>31</v>
      </c>
      <c r="H42" s="6">
        <v>1.4</v>
      </c>
      <c r="I42" s="6">
        <v>0.18</v>
      </c>
      <c r="J42">
        <v>3583</v>
      </c>
      <c r="K42">
        <v>9999</v>
      </c>
      <c r="L42" s="11">
        <v>9999</v>
      </c>
      <c r="M42"/>
      <c r="N42"/>
      <c r="O42" s="11" t="s">
        <v>89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s="7" customFormat="1" ht="12.75" x14ac:dyDescent="0.35">
      <c r="A43" s="13" t="s">
        <v>19</v>
      </c>
      <c r="B43" s="13">
        <v>67.782587824225601</v>
      </c>
      <c r="C43" s="13">
        <v>81.754759555606199</v>
      </c>
      <c r="D43" s="13">
        <v>11.4751951649458</v>
      </c>
      <c r="E43" s="13">
        <v>4.0314783154431897</v>
      </c>
      <c r="F43">
        <f>89-21</f>
        <v>68</v>
      </c>
      <c r="G43" s="6" t="s">
        <v>31</v>
      </c>
      <c r="H43" s="6">
        <v>0.6</v>
      </c>
      <c r="I43" s="6">
        <v>0.22</v>
      </c>
      <c r="J43">
        <v>3915</v>
      </c>
      <c r="K43">
        <v>9999</v>
      </c>
      <c r="L43" s="11">
        <v>9999</v>
      </c>
      <c r="M43"/>
      <c r="N43"/>
      <c r="O43" s="11" t="s">
        <v>89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s="7" customFormat="1" ht="15.75" customHeight="1" x14ac:dyDescent="0.35">
      <c r="A44" s="13" t="s">
        <v>20</v>
      </c>
      <c r="B44" s="13">
        <v>64.104168502895902</v>
      </c>
      <c r="C44" s="13">
        <v>96.711193703176093</v>
      </c>
      <c r="D44" s="13">
        <v>11.8695558423571</v>
      </c>
      <c r="E44" s="13">
        <v>4.0314783154431897</v>
      </c>
      <c r="F44">
        <f>66-17</f>
        <v>49</v>
      </c>
      <c r="G44" s="6" t="s">
        <v>31</v>
      </c>
      <c r="H44" s="6"/>
      <c r="I44" s="6"/>
      <c r="J44">
        <v>5810</v>
      </c>
      <c r="K44">
        <v>6533</v>
      </c>
      <c r="L44" s="11">
        <v>9999</v>
      </c>
      <c r="N44" s="6" t="s">
        <v>92</v>
      </c>
      <c r="O44" s="7" t="s">
        <v>89</v>
      </c>
    </row>
    <row r="45" spans="1:28" s="7" customFormat="1" ht="12.75" customHeight="1" x14ac:dyDescent="0.35">
      <c r="A45" s="13" t="s">
        <v>21</v>
      </c>
      <c r="B45" s="13">
        <v>77.771254879123603</v>
      </c>
      <c r="C45" s="13">
        <v>97.097998034578794</v>
      </c>
      <c r="D45" s="13">
        <v>12.6431645051624</v>
      </c>
      <c r="E45" s="13">
        <v>4.2893478697115999</v>
      </c>
      <c r="F45">
        <f>89-9</f>
        <v>80</v>
      </c>
      <c r="G45" s="6" t="s">
        <v>31</v>
      </c>
      <c r="H45" s="6">
        <v>0.6</v>
      </c>
      <c r="I45" s="6">
        <v>0.37</v>
      </c>
      <c r="J45">
        <v>4512</v>
      </c>
      <c r="K45">
        <v>6050</v>
      </c>
      <c r="L45" s="11">
        <v>9999</v>
      </c>
      <c r="M45" t="s">
        <v>147</v>
      </c>
      <c r="O45" s="7" t="s">
        <v>89</v>
      </c>
    </row>
    <row r="46" spans="1:28" s="7" customFormat="1" ht="12.75" x14ac:dyDescent="0.35">
      <c r="A46" s="13" t="s">
        <v>22</v>
      </c>
      <c r="B46" s="13">
        <v>93.469063208259797</v>
      </c>
      <c r="C46" s="13">
        <v>86.654281086706703</v>
      </c>
      <c r="D46" s="13">
        <v>10</v>
      </c>
      <c r="E46" s="13">
        <v>3.77360876117472</v>
      </c>
      <c r="F46">
        <f>62-10</f>
        <v>52</v>
      </c>
      <c r="G46" s="6" t="s">
        <v>31</v>
      </c>
      <c r="H46" s="6">
        <v>1.5</v>
      </c>
      <c r="I46" s="6">
        <v>0.39</v>
      </c>
      <c r="J46">
        <v>3588</v>
      </c>
      <c r="K46">
        <v>4569</v>
      </c>
      <c r="L46" s="11">
        <v>9999</v>
      </c>
      <c r="M46" t="s">
        <v>146</v>
      </c>
      <c r="N46" s="6"/>
      <c r="O46" s="7" t="s">
        <v>89</v>
      </c>
    </row>
    <row r="47" spans="1:28" s="7" customFormat="1" ht="12.75" x14ac:dyDescent="0.35">
      <c r="A47" s="16" t="s">
        <v>97</v>
      </c>
      <c r="B47" s="13">
        <v>93.469063208259797</v>
      </c>
      <c r="C47" s="13">
        <v>86.654281086706703</v>
      </c>
      <c r="D47" s="13">
        <v>10</v>
      </c>
      <c r="E47" s="13">
        <v>3.77360876117472</v>
      </c>
      <c r="F47">
        <f>73-18</f>
        <v>55</v>
      </c>
      <c r="G47" s="6"/>
      <c r="H47" s="6">
        <v>1.5</v>
      </c>
      <c r="I47" s="6">
        <v>0.4</v>
      </c>
      <c r="J47" s="6">
        <v>6603</v>
      </c>
      <c r="K47">
        <v>8611</v>
      </c>
      <c r="L47" s="11"/>
      <c r="M47" s="11" t="s">
        <v>147</v>
      </c>
      <c r="N47" s="6"/>
    </row>
    <row r="48" spans="1:28" s="7" customFormat="1" ht="15.75" customHeight="1" x14ac:dyDescent="0.35">
      <c r="A48"/>
      <c r="B48"/>
      <c r="C48"/>
      <c r="D48" s="4"/>
      <c r="E48" s="4"/>
      <c r="F48"/>
      <c r="G48" s="6"/>
      <c r="H48"/>
      <c r="I48"/>
      <c r="J48"/>
      <c r="K48"/>
      <c r="L48"/>
      <c r="M48"/>
      <c r="N48"/>
    </row>
    <row r="49" spans="1:15" s="7" customFormat="1" ht="12.75" x14ac:dyDescent="0.35">
      <c r="A49" s="13" t="s">
        <v>10</v>
      </c>
      <c r="B49" s="13">
        <v>17.014518540669801</v>
      </c>
      <c r="C49" s="13">
        <v>15.499534171572</v>
      </c>
      <c r="D49" s="13">
        <v>11.7975305338705</v>
      </c>
      <c r="E49" s="13">
        <v>4.2548475470599403</v>
      </c>
      <c r="F49">
        <f>81-17</f>
        <v>64</v>
      </c>
      <c r="G49" s="6" t="s">
        <v>31</v>
      </c>
      <c r="H49" s="6"/>
      <c r="I49" s="6"/>
      <c r="J49" s="6">
        <v>0</v>
      </c>
      <c r="K49">
        <v>9999</v>
      </c>
      <c r="L49" s="14">
        <v>9999</v>
      </c>
      <c r="N49" s="6" t="s">
        <v>96</v>
      </c>
      <c r="O49" s="7" t="s">
        <v>90</v>
      </c>
    </row>
    <row r="50" spans="1:15" s="7" customFormat="1" ht="15.75" customHeight="1" x14ac:dyDescent="0.35">
      <c r="A50" s="13" t="s">
        <v>16</v>
      </c>
      <c r="B50" s="13">
        <v>53.762617455262401</v>
      </c>
      <c r="C50" s="13">
        <v>51.982294073158002</v>
      </c>
      <c r="D50" s="13">
        <v>11.7406210652228</v>
      </c>
      <c r="E50" s="13">
        <v>4.1259128682951296</v>
      </c>
      <c r="F50">
        <f>87-8</f>
        <v>79</v>
      </c>
      <c r="G50" s="6" t="s">
        <v>31</v>
      </c>
      <c r="H50" s="6">
        <v>1</v>
      </c>
      <c r="I50" s="6">
        <v>0.37</v>
      </c>
      <c r="J50" s="6">
        <v>4608</v>
      </c>
      <c r="K50">
        <v>9107</v>
      </c>
      <c r="L50" s="14">
        <v>9999</v>
      </c>
      <c r="M50" t="s">
        <v>146</v>
      </c>
      <c r="N50" s="6" t="s">
        <v>91</v>
      </c>
      <c r="O50" s="7" t="s">
        <v>90</v>
      </c>
    </row>
    <row r="51" spans="1:15" s="7" customFormat="1" ht="12.75" x14ac:dyDescent="0.35">
      <c r="A51" s="13" t="s">
        <v>17</v>
      </c>
      <c r="B51" s="13">
        <v>19.248809670224801</v>
      </c>
      <c r="C51" s="13">
        <v>61.619120002209797</v>
      </c>
      <c r="D51" s="13">
        <v>13.0299688365651</v>
      </c>
      <c r="E51" s="13">
        <v>4.6293192242583103</v>
      </c>
      <c r="F51">
        <f>78-11</f>
        <v>67</v>
      </c>
      <c r="G51" s="6" t="s">
        <v>31</v>
      </c>
      <c r="H51" s="6">
        <v>0.9</v>
      </c>
      <c r="I51" s="6">
        <v>0.43</v>
      </c>
      <c r="J51" s="10">
        <v>1094</v>
      </c>
      <c r="K51" s="6">
        <v>2070</v>
      </c>
      <c r="L51" s="14">
        <v>9999</v>
      </c>
      <c r="M51" t="s">
        <v>146</v>
      </c>
      <c r="N51" s="6"/>
      <c r="O51" s="7" t="s">
        <v>90</v>
      </c>
    </row>
    <row r="52" spans="1:15" s="7" customFormat="1" ht="12.75" x14ac:dyDescent="0.35">
      <c r="A52" s="16" t="s">
        <v>95</v>
      </c>
      <c r="B52" s="13">
        <v>19.248809670224801</v>
      </c>
      <c r="C52" s="13">
        <v>61.619120002209797</v>
      </c>
      <c r="D52" s="13">
        <v>13.0299688365651</v>
      </c>
      <c r="E52" s="13">
        <v>4.6293192242583103</v>
      </c>
      <c r="F52">
        <f>76-11</f>
        <v>65</v>
      </c>
      <c r="G52" s="6" t="s">
        <v>31</v>
      </c>
      <c r="H52" s="6">
        <v>0.7</v>
      </c>
      <c r="I52" s="6">
        <v>0.41</v>
      </c>
      <c r="J52" s="10">
        <v>3580</v>
      </c>
      <c r="K52" s="6">
        <v>9999</v>
      </c>
      <c r="L52" s="14">
        <v>9999</v>
      </c>
      <c r="M52"/>
      <c r="N52" s="6"/>
    </row>
    <row r="53" spans="1:15" s="7" customFormat="1" ht="15.75" customHeight="1" x14ac:dyDescent="0.35">
      <c r="A53" s="13" t="s">
        <v>18</v>
      </c>
      <c r="B53" s="13">
        <v>37.941873755930203</v>
      </c>
      <c r="C53" s="13">
        <v>69.435658672534601</v>
      </c>
      <c r="D53" s="13">
        <v>12.6431645051624</v>
      </c>
      <c r="E53" s="13">
        <v>4.1604130925774196</v>
      </c>
      <c r="F53">
        <f>67-9</f>
        <v>58</v>
      </c>
      <c r="G53" s="6" t="s">
        <v>31</v>
      </c>
      <c r="H53" s="6">
        <v>2</v>
      </c>
      <c r="I53" s="6">
        <v>0.4</v>
      </c>
      <c r="J53" s="10">
        <v>1543</v>
      </c>
      <c r="K53" s="10">
        <v>9999</v>
      </c>
      <c r="L53" s="14">
        <v>9999</v>
      </c>
      <c r="M53"/>
      <c r="N53" s="6"/>
      <c r="O53" s="7" t="s">
        <v>90</v>
      </c>
    </row>
    <row r="54" spans="1:15" s="7" customFormat="1" ht="12.75" x14ac:dyDescent="0.35">
      <c r="A54" s="13" t="s">
        <v>19</v>
      </c>
      <c r="B54" s="13">
        <v>31.368181804893599</v>
      </c>
      <c r="C54" s="13">
        <v>74.394400892124196</v>
      </c>
      <c r="D54" s="13">
        <v>11.4751951649458</v>
      </c>
      <c r="E54" s="13">
        <v>4.0314783154431897</v>
      </c>
      <c r="F54">
        <f>76-9</f>
        <v>67</v>
      </c>
      <c r="G54" s="6" t="s">
        <v>31</v>
      </c>
      <c r="H54" s="6"/>
      <c r="I54" s="6"/>
      <c r="J54" s="10">
        <v>0</v>
      </c>
      <c r="K54" s="10">
        <v>3589</v>
      </c>
      <c r="L54" s="14">
        <v>9999</v>
      </c>
      <c r="M54" t="s">
        <v>146</v>
      </c>
      <c r="N54" s="6" t="s">
        <v>96</v>
      </c>
      <c r="O54" s="7" t="s">
        <v>90</v>
      </c>
    </row>
    <row r="55" spans="1:15" s="7" customFormat="1" ht="12.75" x14ac:dyDescent="0.35">
      <c r="A55" s="13" t="s">
        <v>20</v>
      </c>
      <c r="B55" s="13">
        <v>6.1252028905553004</v>
      </c>
      <c r="C55" s="13">
        <v>81.086572680696804</v>
      </c>
      <c r="D55" s="13">
        <v>11.8695558423571</v>
      </c>
      <c r="E55" s="13">
        <v>4.0314783154431897</v>
      </c>
      <c r="F55">
        <f>65-4</f>
        <v>61</v>
      </c>
      <c r="G55" s="6"/>
      <c r="H55" s="6"/>
      <c r="I55" s="6"/>
      <c r="J55" s="10">
        <v>5387</v>
      </c>
      <c r="K55" s="10">
        <v>9999</v>
      </c>
      <c r="L55" s="14">
        <v>9999</v>
      </c>
      <c r="M55"/>
      <c r="N55" s="6" t="s">
        <v>94</v>
      </c>
      <c r="O55" s="7" t="s">
        <v>90</v>
      </c>
    </row>
    <row r="56" spans="1:15" s="7" customFormat="1" ht="15.75" customHeight="1" x14ac:dyDescent="0.35">
      <c r="A56" s="13" t="s">
        <v>21</v>
      </c>
      <c r="B56" s="13">
        <v>77.771254879123603</v>
      </c>
      <c r="C56" s="13">
        <v>97.097998034578794</v>
      </c>
      <c r="D56" s="13">
        <v>12.6431645051624</v>
      </c>
      <c r="E56" s="13">
        <v>4.2893478697115999</v>
      </c>
      <c r="F56" s="7">
        <f>85-6</f>
        <v>79</v>
      </c>
      <c r="G56" s="6" t="s">
        <v>31</v>
      </c>
      <c r="H56" s="6">
        <v>0.6</v>
      </c>
      <c r="I56" s="6">
        <v>0.33</v>
      </c>
      <c r="J56" s="10">
        <v>1788</v>
      </c>
      <c r="K56" s="10">
        <v>5633</v>
      </c>
      <c r="L56" s="14">
        <v>9999</v>
      </c>
      <c r="M56" s="11" t="s">
        <v>147</v>
      </c>
      <c r="O56" s="7" t="s">
        <v>90</v>
      </c>
    </row>
    <row r="57" spans="1:15" s="7" customFormat="1" ht="15.75" customHeight="1" x14ac:dyDescent="0.35">
      <c r="A57" s="13" t="s">
        <v>22</v>
      </c>
      <c r="B57" s="13">
        <v>63.607581993031502</v>
      </c>
      <c r="C57" s="13">
        <v>96.948220548112502</v>
      </c>
      <c r="D57" s="13">
        <v>11.8731259174752</v>
      </c>
      <c r="E57" s="13">
        <v>4.7338645813675804</v>
      </c>
      <c r="F57">
        <f>70-10</f>
        <v>60</v>
      </c>
      <c r="G57"/>
      <c r="H57"/>
      <c r="I57"/>
      <c r="J57"/>
      <c r="K57"/>
      <c r="L57" s="14">
        <v>9999</v>
      </c>
      <c r="M57"/>
      <c r="N57" s="6" t="s">
        <v>92</v>
      </c>
      <c r="O57" s="7" t="s">
        <v>90</v>
      </c>
    </row>
    <row r="58" spans="1:15" ht="15.75" customHeight="1" x14ac:dyDescent="0.35">
      <c r="A58" s="13" t="s">
        <v>23</v>
      </c>
      <c r="B58" s="13">
        <v>94.279118702664903</v>
      </c>
      <c r="C58" s="13">
        <v>87.6289693467766</v>
      </c>
      <c r="D58" s="13">
        <v>12.7837808365739</v>
      </c>
      <c r="E58" s="13">
        <v>4.77777667629534</v>
      </c>
      <c r="F58">
        <f>83-25</f>
        <v>58</v>
      </c>
      <c r="G58" s="6" t="s">
        <v>31</v>
      </c>
      <c r="H58" s="6">
        <v>0.8</v>
      </c>
      <c r="I58" s="6">
        <v>4</v>
      </c>
      <c r="J58">
        <v>464</v>
      </c>
      <c r="K58">
        <v>7602</v>
      </c>
      <c r="L58" s="14">
        <v>9999</v>
      </c>
      <c r="M58" s="11" t="s">
        <v>147</v>
      </c>
      <c r="O58" t="s">
        <v>90</v>
      </c>
    </row>
    <row r="59" spans="1:15" ht="15.75" customHeight="1" x14ac:dyDescent="0.35">
      <c r="A59" s="13" t="s">
        <v>24</v>
      </c>
      <c r="B59" s="13">
        <v>67.682277076492596</v>
      </c>
      <c r="C59" s="13">
        <v>81.609451480317404</v>
      </c>
      <c r="D59" s="13">
        <v>11.2267259605612</v>
      </c>
      <c r="E59" s="13">
        <v>4.1621606719989703</v>
      </c>
      <c r="F59">
        <f>78-1</f>
        <v>77</v>
      </c>
      <c r="G59" s="6" t="s">
        <v>31</v>
      </c>
      <c r="H59" s="6">
        <v>0.9</v>
      </c>
      <c r="I59" s="6">
        <v>0.34</v>
      </c>
      <c r="J59" s="6">
        <v>2982</v>
      </c>
      <c r="K59">
        <v>9363</v>
      </c>
      <c r="L59" s="14">
        <v>9999</v>
      </c>
      <c r="M59" s="11" t="s">
        <v>147</v>
      </c>
      <c r="O59" t="s">
        <v>90</v>
      </c>
    </row>
    <row r="60" spans="1:15" ht="15.75" customHeight="1" x14ac:dyDescent="0.35">
      <c r="A60" s="13" t="s">
        <v>24</v>
      </c>
      <c r="B60" s="13">
        <v>67.682277076492596</v>
      </c>
      <c r="C60" s="13">
        <v>81.609451480317404</v>
      </c>
      <c r="D60" s="13">
        <v>11.2267259605612</v>
      </c>
      <c r="E60" s="13">
        <v>4.1621606719989703</v>
      </c>
      <c r="F60">
        <f>78-1</f>
        <v>77</v>
      </c>
      <c r="G60" s="6" t="s">
        <v>31</v>
      </c>
      <c r="H60" s="6">
        <v>0.9</v>
      </c>
      <c r="I60" s="6">
        <v>0.34</v>
      </c>
      <c r="J60" s="6">
        <v>2982</v>
      </c>
      <c r="K60">
        <v>9363</v>
      </c>
      <c r="L60" s="14">
        <v>9999</v>
      </c>
      <c r="M60" s="11" t="s">
        <v>146</v>
      </c>
      <c r="O60" t="s">
        <v>90</v>
      </c>
    </row>
    <row r="61" spans="1:15" ht="15.75" customHeight="1" x14ac:dyDescent="0.35">
      <c r="A61" s="13" t="s">
        <v>25</v>
      </c>
      <c r="B61" s="13">
        <v>73.041134699904902</v>
      </c>
      <c r="C61" s="13">
        <v>87.177017499018902</v>
      </c>
      <c r="D61" s="13">
        <v>12.6471460535139</v>
      </c>
      <c r="E61" s="13">
        <v>4.6486475769360096</v>
      </c>
      <c r="F61">
        <f>99-16</f>
        <v>83</v>
      </c>
      <c r="G61" s="6" t="s">
        <v>31</v>
      </c>
      <c r="H61" s="6">
        <v>0.8</v>
      </c>
      <c r="I61" s="6">
        <v>0.36</v>
      </c>
      <c r="J61" s="6">
        <v>470</v>
      </c>
      <c r="K61">
        <v>1842</v>
      </c>
      <c r="L61" s="14">
        <v>9999</v>
      </c>
      <c r="O61" t="s">
        <v>90</v>
      </c>
    </row>
    <row r="62" spans="1:15" ht="15.75" customHeight="1" x14ac:dyDescent="0.35">
      <c r="A62" s="16" t="s">
        <v>93</v>
      </c>
      <c r="B62" s="13">
        <v>73.041134699904902</v>
      </c>
      <c r="C62" s="13">
        <v>87.177017499018902</v>
      </c>
      <c r="D62" s="13">
        <v>12.6471460535139</v>
      </c>
      <c r="E62" s="13">
        <v>4.6486475769360096</v>
      </c>
      <c r="F62">
        <f>95-18</f>
        <v>77</v>
      </c>
      <c r="G62" s="6" t="s">
        <v>31</v>
      </c>
      <c r="H62" s="6">
        <v>1</v>
      </c>
      <c r="I62" s="6">
        <v>0.37</v>
      </c>
      <c r="J62" s="6">
        <v>1849</v>
      </c>
      <c r="K62">
        <v>5234</v>
      </c>
      <c r="L62" s="14">
        <v>9999</v>
      </c>
      <c r="M62" s="11" t="s">
        <v>147</v>
      </c>
    </row>
    <row r="63" spans="1:15" ht="15.75" customHeight="1" x14ac:dyDescent="0.35">
      <c r="A63" s="13" t="s">
        <v>26</v>
      </c>
      <c r="B63" s="13">
        <v>79.852694932785994</v>
      </c>
      <c r="C63" s="13">
        <v>73.990834618116807</v>
      </c>
      <c r="D63" s="13">
        <v>9.9999999999999805</v>
      </c>
      <c r="E63" s="13">
        <v>4.4204188707176399</v>
      </c>
      <c r="F63">
        <f>71-23</f>
        <v>48</v>
      </c>
      <c r="G63" s="6" t="s">
        <v>31</v>
      </c>
      <c r="H63" s="6">
        <v>1.7</v>
      </c>
      <c r="I63" s="6">
        <v>0.9</v>
      </c>
      <c r="J63" s="6">
        <v>1235</v>
      </c>
      <c r="K63">
        <v>3910</v>
      </c>
      <c r="L63" s="14">
        <v>9999</v>
      </c>
      <c r="M63" s="11" t="s">
        <v>147</v>
      </c>
      <c r="O63" t="s">
        <v>90</v>
      </c>
    </row>
    <row r="64" spans="1:15" ht="15.75" customHeight="1" x14ac:dyDescent="0.35">
      <c r="A64" s="13" t="s">
        <v>27</v>
      </c>
      <c r="B64" s="13">
        <v>76.107951051365305</v>
      </c>
      <c r="C64" s="13">
        <v>75.669512909788097</v>
      </c>
      <c r="D64" s="13">
        <v>9.9999999999999805</v>
      </c>
      <c r="E64" s="13">
        <v>5.45345166559229</v>
      </c>
      <c r="F64">
        <f>59-8</f>
        <v>51</v>
      </c>
      <c r="G64" s="6" t="s">
        <v>31</v>
      </c>
      <c r="H64" s="6"/>
      <c r="I64" s="6"/>
      <c r="J64" s="6">
        <v>1592</v>
      </c>
      <c r="K64" s="6">
        <v>7855</v>
      </c>
      <c r="L64" s="14">
        <v>9999</v>
      </c>
      <c r="M64" s="11" t="s">
        <v>147</v>
      </c>
      <c r="N64" s="6" t="s">
        <v>94</v>
      </c>
      <c r="O64" t="s">
        <v>90</v>
      </c>
    </row>
    <row r="65" spans="1:15" ht="15.75" customHeight="1" x14ac:dyDescent="0.35">
      <c r="A65" s="13" t="s">
        <v>27</v>
      </c>
      <c r="B65" s="13">
        <v>76.107951051365305</v>
      </c>
      <c r="C65" s="13">
        <v>75.669512909788097</v>
      </c>
      <c r="D65" s="13">
        <v>9.9999999999999805</v>
      </c>
      <c r="E65" s="13">
        <v>5.45345166559229</v>
      </c>
      <c r="F65">
        <f>59-8</f>
        <v>51</v>
      </c>
      <c r="G65" s="6" t="s">
        <v>31</v>
      </c>
      <c r="H65" s="6"/>
      <c r="I65" s="6"/>
      <c r="J65" s="6">
        <v>1592</v>
      </c>
      <c r="K65" s="6">
        <v>7855</v>
      </c>
      <c r="L65" s="14">
        <v>9999</v>
      </c>
      <c r="M65" s="11" t="s">
        <v>147</v>
      </c>
      <c r="N65" s="6" t="s">
        <v>94</v>
      </c>
      <c r="O65" t="s">
        <v>90</v>
      </c>
    </row>
    <row r="66" spans="1:15" ht="15.75" customHeight="1" x14ac:dyDescent="0.35">
      <c r="A66" s="13" t="s">
        <v>28</v>
      </c>
      <c r="B66" s="13">
        <v>93.701790597398301</v>
      </c>
      <c r="C66" s="13">
        <v>70.891736233492793</v>
      </c>
      <c r="D66" s="13">
        <v>12.9054042522326</v>
      </c>
      <c r="E66" s="13">
        <v>3.6456442745616302</v>
      </c>
      <c r="F66">
        <f>87-11</f>
        <v>76</v>
      </c>
      <c r="G66" s="6" t="s">
        <v>31</v>
      </c>
      <c r="H66" s="6"/>
      <c r="I66" s="6"/>
      <c r="J66" s="6">
        <v>3423</v>
      </c>
      <c r="K66" s="6">
        <v>9999</v>
      </c>
      <c r="L66" s="14">
        <v>9999</v>
      </c>
      <c r="N66" s="6" t="s">
        <v>92</v>
      </c>
      <c r="O66" t="s">
        <v>90</v>
      </c>
    </row>
    <row r="67" spans="1:15" ht="15.75" customHeight="1" x14ac:dyDescent="0.35">
      <c r="A67" s="13" t="s">
        <v>29</v>
      </c>
      <c r="B67" s="13">
        <v>67.682277076492596</v>
      </c>
      <c r="C67" s="13">
        <v>54.040388767099799</v>
      </c>
      <c r="D67" s="13">
        <v>13.5510497490292</v>
      </c>
      <c r="E67" s="13">
        <v>4.2912897713582998</v>
      </c>
      <c r="F67">
        <f>61-7</f>
        <v>54</v>
      </c>
      <c r="G67" s="6" t="s">
        <v>31</v>
      </c>
      <c r="H67" s="6"/>
      <c r="I67" s="6"/>
      <c r="J67" s="6"/>
      <c r="K67" s="6">
        <v>5930</v>
      </c>
      <c r="L67" s="14">
        <v>9999</v>
      </c>
      <c r="M67" s="11" t="s">
        <v>147</v>
      </c>
      <c r="N67" s="6" t="s">
        <v>98</v>
      </c>
      <c r="O67" t="s">
        <v>90</v>
      </c>
    </row>
    <row r="68" spans="1:15" ht="15.75" customHeight="1" x14ac:dyDescent="0.35">
      <c r="A68" s="13" t="s">
        <v>44</v>
      </c>
      <c r="B68" s="13">
        <v>61.060658134152597</v>
      </c>
      <c r="C68" s="13">
        <v>65.160506669370093</v>
      </c>
      <c r="D68" s="13">
        <v>15.3017987574333</v>
      </c>
      <c r="E68" s="13">
        <v>4.2612590566228699</v>
      </c>
      <c r="F68">
        <f>58-14</f>
        <v>44</v>
      </c>
      <c r="G68" s="6" t="s">
        <v>31</v>
      </c>
      <c r="H68" s="6">
        <v>2.6</v>
      </c>
      <c r="I68" s="6">
        <v>0.32</v>
      </c>
      <c r="J68" s="6">
        <v>512</v>
      </c>
      <c r="K68" s="6">
        <v>5927</v>
      </c>
      <c r="L68" s="14">
        <v>9999</v>
      </c>
      <c r="O68" t="s">
        <v>90</v>
      </c>
    </row>
    <row r="69" spans="1:15" ht="17.45" customHeight="1" x14ac:dyDescent="0.35">
      <c r="A69" s="13" t="s">
        <v>56</v>
      </c>
      <c r="B69" s="13">
        <v>79.174766919473299</v>
      </c>
      <c r="C69" s="13">
        <v>44.355706315149803</v>
      </c>
      <c r="D69" s="13">
        <v>13.8093079477479</v>
      </c>
      <c r="E69" s="13">
        <v>4.0330315726396204</v>
      </c>
      <c r="F69">
        <f>75-6</f>
        <v>69</v>
      </c>
      <c r="G69" s="6" t="s">
        <v>31</v>
      </c>
      <c r="H69" s="6">
        <v>1</v>
      </c>
      <c r="I69" s="6">
        <v>0.41</v>
      </c>
      <c r="J69" s="6">
        <v>1135</v>
      </c>
      <c r="K69" s="6">
        <v>2700</v>
      </c>
      <c r="L69" s="14">
        <v>9999</v>
      </c>
      <c r="M69" s="12" t="s">
        <v>146</v>
      </c>
      <c r="O69" t="s">
        <v>90</v>
      </c>
    </row>
    <row r="70" spans="1:15" ht="17.45" customHeight="1" x14ac:dyDescent="0.35">
      <c r="A70" s="13" t="s">
        <v>56</v>
      </c>
      <c r="B70" s="13">
        <v>79.174766919473299</v>
      </c>
      <c r="C70" s="13">
        <v>44.355706315149803</v>
      </c>
      <c r="D70" s="13">
        <v>13.8093079477479</v>
      </c>
      <c r="E70" s="13">
        <v>4.0330315726396204</v>
      </c>
      <c r="F70">
        <f>75-6</f>
        <v>69</v>
      </c>
      <c r="G70" s="6" t="s">
        <v>31</v>
      </c>
      <c r="H70" s="6">
        <v>1</v>
      </c>
      <c r="I70" s="6">
        <v>0.41</v>
      </c>
      <c r="J70" s="6">
        <v>1135</v>
      </c>
      <c r="K70" s="6">
        <v>2700</v>
      </c>
      <c r="L70" s="14">
        <v>9999</v>
      </c>
      <c r="M70" t="s">
        <v>147</v>
      </c>
      <c r="O70" t="s">
        <v>90</v>
      </c>
    </row>
    <row r="71" spans="1:15" ht="15.75" customHeight="1" x14ac:dyDescent="0.35">
      <c r="A71" s="13" t="s">
        <v>57</v>
      </c>
      <c r="B71" s="13">
        <v>73.363957448303296</v>
      </c>
      <c r="C71" s="13">
        <v>63.6605066693701</v>
      </c>
      <c r="D71" s="13">
        <v>13.0345333515919</v>
      </c>
      <c r="E71" s="13">
        <v>4.9369352681549401</v>
      </c>
      <c r="F71">
        <f>79-21</f>
        <v>58</v>
      </c>
      <c r="G71" s="6" t="s">
        <v>31</v>
      </c>
      <c r="H71" s="6">
        <v>0.8</v>
      </c>
      <c r="I71" s="6">
        <v>0.4</v>
      </c>
      <c r="J71" s="6">
        <v>4482</v>
      </c>
      <c r="K71" s="6">
        <v>9999</v>
      </c>
      <c r="L71" s="14">
        <v>9999</v>
      </c>
      <c r="O71" t="s">
        <v>90</v>
      </c>
    </row>
    <row r="72" spans="1:15" ht="15.75" customHeight="1" x14ac:dyDescent="0.35">
      <c r="A72" s="13" t="s">
        <v>58</v>
      </c>
      <c r="B72" s="13">
        <v>8.9285368679959607</v>
      </c>
      <c r="C72" s="13">
        <v>45.969820057141398</v>
      </c>
      <c r="D72" s="13">
        <v>14.3258243451852</v>
      </c>
      <c r="E72" s="13">
        <v>4.1621606719989597</v>
      </c>
      <c r="L72" s="14">
        <v>9999</v>
      </c>
      <c r="N72" s="6" t="s">
        <v>92</v>
      </c>
      <c r="O72" t="s">
        <v>90</v>
      </c>
    </row>
    <row r="73" spans="1:15" ht="15.75" customHeight="1" x14ac:dyDescent="0.35">
      <c r="A73" s="13" t="s">
        <v>59</v>
      </c>
      <c r="B73" s="13">
        <v>92.345935054125306</v>
      </c>
      <c r="C73" s="13">
        <v>83.159000672629404</v>
      </c>
      <c r="D73" s="13">
        <v>15.8753735374972</v>
      </c>
      <c r="E73" s="13">
        <v>4.4204188707176204</v>
      </c>
      <c r="F73">
        <f>74-12</f>
        <v>62</v>
      </c>
      <c r="G73" s="6" t="s">
        <v>31</v>
      </c>
      <c r="H73" s="6">
        <v>1.6</v>
      </c>
      <c r="I73" s="6">
        <v>0.62</v>
      </c>
      <c r="J73">
        <v>2713</v>
      </c>
      <c r="K73">
        <v>5026</v>
      </c>
      <c r="L73" s="14">
        <v>9999</v>
      </c>
      <c r="M73" s="11" t="s">
        <v>147</v>
      </c>
      <c r="O73" t="s">
        <v>90</v>
      </c>
    </row>
    <row r="74" spans="1:15" ht="15.75" customHeight="1" x14ac:dyDescent="0.35">
      <c r="A74" s="13" t="s">
        <v>60</v>
      </c>
      <c r="B74" s="13">
        <v>30.521626135670299</v>
      </c>
      <c r="C74" s="13">
        <v>51.909758627670797</v>
      </c>
      <c r="D74" s="13">
        <v>12.848345869606</v>
      </c>
      <c r="E74" s="13">
        <v>4.1621606719989703</v>
      </c>
      <c r="F74">
        <f>81-10</f>
        <v>71</v>
      </c>
      <c r="G74" s="6" t="s">
        <v>31</v>
      </c>
      <c r="H74" s="6">
        <v>0.7</v>
      </c>
      <c r="I74" s="6">
        <v>0.46</v>
      </c>
      <c r="J74">
        <v>2541</v>
      </c>
      <c r="K74">
        <v>5989</v>
      </c>
      <c r="L74" s="14">
        <v>9999</v>
      </c>
      <c r="O74" t="s">
        <v>90</v>
      </c>
    </row>
    <row r="75" spans="1:15" ht="12.75" customHeight="1" x14ac:dyDescent="0.35"/>
    <row r="76" spans="1:15" ht="14.25" customHeight="1" x14ac:dyDescent="0.35"/>
    <row r="77" spans="1:15" ht="11.25" customHeight="1" x14ac:dyDescent="0.35"/>
    <row r="78" spans="1:15" ht="15" customHeight="1" x14ac:dyDescent="0.35"/>
    <row r="79" spans="1:15" ht="15.75" customHeight="1" x14ac:dyDescent="0.35">
      <c r="A79" s="13" t="s">
        <v>10</v>
      </c>
      <c r="B79" s="13">
        <v>27.176488150339999</v>
      </c>
      <c r="C79" s="13">
        <v>9.5391977847044807</v>
      </c>
      <c r="D79" s="13">
        <v>12.560279002923799</v>
      </c>
      <c r="E79" s="13">
        <v>3</v>
      </c>
      <c r="F79">
        <v>76</v>
      </c>
      <c r="J79">
        <v>716</v>
      </c>
      <c r="K79">
        <v>3829</v>
      </c>
      <c r="L79" s="12">
        <v>9999</v>
      </c>
      <c r="M79" s="12" t="s">
        <v>146</v>
      </c>
      <c r="N79" t="s">
        <v>92</v>
      </c>
      <c r="O79" t="s">
        <v>99</v>
      </c>
    </row>
    <row r="80" spans="1:15" ht="15.75" customHeight="1" x14ac:dyDescent="0.35">
      <c r="A80" s="13" t="s">
        <v>127</v>
      </c>
      <c r="B80" s="13">
        <v>27.176488150339999</v>
      </c>
      <c r="C80" s="13">
        <v>9.5391977847044807</v>
      </c>
      <c r="D80" s="13">
        <v>12.560279002923799</v>
      </c>
      <c r="E80" s="13">
        <v>3</v>
      </c>
      <c r="F80">
        <v>76</v>
      </c>
      <c r="J80">
        <v>4038</v>
      </c>
      <c r="K80">
        <v>7445</v>
      </c>
      <c r="M80" s="12" t="s">
        <v>146</v>
      </c>
      <c r="N80" t="s">
        <v>92</v>
      </c>
      <c r="O80" t="s">
        <v>99</v>
      </c>
    </row>
    <row r="81" spans="1:15" ht="15.75" customHeight="1" x14ac:dyDescent="0.35">
      <c r="A81" s="13" t="s">
        <v>128</v>
      </c>
      <c r="B81" s="13">
        <v>27.176488150339999</v>
      </c>
      <c r="C81" s="13">
        <v>9.5391977847044807</v>
      </c>
      <c r="D81" s="13">
        <v>12.560279002923799</v>
      </c>
      <c r="E81" s="13">
        <v>3</v>
      </c>
      <c r="F81">
        <v>76</v>
      </c>
      <c r="J81">
        <v>7678</v>
      </c>
      <c r="K81">
        <v>8117</v>
      </c>
      <c r="M81" s="12" t="s">
        <v>146</v>
      </c>
      <c r="N81" t="s">
        <v>92</v>
      </c>
      <c r="O81" t="s">
        <v>99</v>
      </c>
    </row>
    <row r="82" spans="1:15" ht="15.75" customHeight="1" x14ac:dyDescent="0.35">
      <c r="A82" s="13" t="s">
        <v>16</v>
      </c>
      <c r="B82" s="13">
        <v>34.234399473279403</v>
      </c>
      <c r="C82" s="13">
        <v>11.010741550592201</v>
      </c>
      <c r="D82" s="13">
        <v>10</v>
      </c>
      <c r="E82" s="13">
        <v>4.1563623551181701</v>
      </c>
      <c r="F82">
        <v>57</v>
      </c>
      <c r="G82" t="s">
        <v>31</v>
      </c>
      <c r="H82">
        <v>1.48</v>
      </c>
      <c r="I82">
        <v>0.48</v>
      </c>
      <c r="J82">
        <v>1613</v>
      </c>
      <c r="K82">
        <v>2676</v>
      </c>
      <c r="N82" t="s">
        <v>129</v>
      </c>
      <c r="O82" t="s">
        <v>99</v>
      </c>
    </row>
    <row r="83" spans="1:15" ht="15.75" customHeight="1" x14ac:dyDescent="0.35">
      <c r="A83" s="13" t="s">
        <v>130</v>
      </c>
      <c r="B83" s="13">
        <v>34.234399473279403</v>
      </c>
      <c r="C83" s="13">
        <v>11.010741550592201</v>
      </c>
      <c r="D83" s="13">
        <v>10</v>
      </c>
      <c r="E83" s="13">
        <v>4.1563623551181701</v>
      </c>
      <c r="F83">
        <v>57</v>
      </c>
      <c r="G83" t="s">
        <v>131</v>
      </c>
      <c r="H83">
        <v>1.62</v>
      </c>
      <c r="I83">
        <v>0.47</v>
      </c>
      <c r="J83">
        <v>4611</v>
      </c>
      <c r="K83">
        <v>9999</v>
      </c>
      <c r="N83" t="s">
        <v>129</v>
      </c>
      <c r="O83" t="s">
        <v>99</v>
      </c>
    </row>
    <row r="84" spans="1:15" ht="15.75" customHeight="1" x14ac:dyDescent="0.35">
      <c r="A84" s="13" t="s">
        <v>132</v>
      </c>
      <c r="B84" s="13">
        <v>34.234399473279403</v>
      </c>
      <c r="C84" s="13">
        <v>11.010741550592201</v>
      </c>
      <c r="D84" s="13">
        <v>10</v>
      </c>
      <c r="E84" s="13">
        <v>4.1563623551181701</v>
      </c>
      <c r="F84">
        <v>36</v>
      </c>
      <c r="G84" t="s">
        <v>31</v>
      </c>
      <c r="H84">
        <v>1.07</v>
      </c>
      <c r="I84">
        <v>0.37</v>
      </c>
      <c r="J84">
        <v>3973</v>
      </c>
      <c r="K84">
        <v>9999</v>
      </c>
      <c r="N84" t="s">
        <v>129</v>
      </c>
      <c r="O84" t="s">
        <v>99</v>
      </c>
    </row>
    <row r="85" spans="1:15" ht="15.75" customHeight="1" x14ac:dyDescent="0.35">
      <c r="A85" s="13" t="s">
        <v>17</v>
      </c>
      <c r="B85" s="13">
        <v>30.760211629778901</v>
      </c>
      <c r="C85" s="13">
        <v>14.236773119557</v>
      </c>
      <c r="D85" s="13">
        <v>10</v>
      </c>
      <c r="E85" s="13">
        <v>5.0497249434468898</v>
      </c>
      <c r="F85">
        <v>62</v>
      </c>
      <c r="G85" t="s">
        <v>131</v>
      </c>
      <c r="H85">
        <v>0.12</v>
      </c>
      <c r="I85">
        <v>0.44</v>
      </c>
      <c r="J85">
        <v>1412</v>
      </c>
      <c r="K85">
        <v>2146</v>
      </c>
      <c r="M85" s="12" t="s">
        <v>146</v>
      </c>
      <c r="O85" t="s">
        <v>99</v>
      </c>
    </row>
    <row r="86" spans="1:15" ht="15.75" customHeight="1" x14ac:dyDescent="0.35">
      <c r="A86" s="13" t="s">
        <v>133</v>
      </c>
      <c r="B86" s="13">
        <v>30.760211629778901</v>
      </c>
      <c r="C86" s="13">
        <v>14.236773119557</v>
      </c>
      <c r="D86" s="13">
        <v>10</v>
      </c>
      <c r="E86" s="13">
        <v>5.0497249434468898</v>
      </c>
      <c r="F86">
        <v>62</v>
      </c>
      <c r="G86" t="s">
        <v>31</v>
      </c>
      <c r="H86">
        <v>1.05</v>
      </c>
      <c r="I86">
        <v>0.48</v>
      </c>
      <c r="J86">
        <v>2678</v>
      </c>
      <c r="K86">
        <v>9999</v>
      </c>
      <c r="N86" t="s">
        <v>129</v>
      </c>
      <c r="O86" t="s">
        <v>99</v>
      </c>
    </row>
    <row r="87" spans="1:15" ht="15.75" customHeight="1" x14ac:dyDescent="0.35">
      <c r="A87" s="13" t="s">
        <v>18</v>
      </c>
      <c r="B87" s="13">
        <v>38.006374846222798</v>
      </c>
      <c r="C87" s="13">
        <v>18.1080110023148</v>
      </c>
      <c r="D87" s="13">
        <v>10</v>
      </c>
      <c r="E87" s="13">
        <v>4.8511999238182897</v>
      </c>
      <c r="F87">
        <v>53</v>
      </c>
      <c r="G87" t="s">
        <v>31</v>
      </c>
      <c r="H87">
        <v>1.42</v>
      </c>
      <c r="I87">
        <v>0.44</v>
      </c>
      <c r="J87">
        <v>1780</v>
      </c>
      <c r="K87">
        <v>9999</v>
      </c>
      <c r="N87" t="s">
        <v>129</v>
      </c>
      <c r="O87" t="s">
        <v>99</v>
      </c>
    </row>
    <row r="88" spans="1:15" ht="15.75" customHeight="1" x14ac:dyDescent="0.35">
      <c r="A88" s="13" t="s">
        <v>19</v>
      </c>
      <c r="B88" s="13">
        <v>15.473785118376499</v>
      </c>
      <c r="C88" s="13">
        <v>39.8465006516467</v>
      </c>
      <c r="D88" s="13">
        <v>10</v>
      </c>
      <c r="E88" s="13">
        <v>4.4541498845610796</v>
      </c>
      <c r="F88">
        <v>41</v>
      </c>
      <c r="J88">
        <v>1464</v>
      </c>
      <c r="K88">
        <v>9382</v>
      </c>
      <c r="M88" s="11" t="s">
        <v>147</v>
      </c>
      <c r="N88" t="s">
        <v>92</v>
      </c>
      <c r="O88" t="s">
        <v>99</v>
      </c>
    </row>
    <row r="89" spans="1:15" ht="15.75" customHeight="1" x14ac:dyDescent="0.35">
      <c r="A89" s="13" t="s">
        <v>20</v>
      </c>
      <c r="B89" s="13">
        <v>14.311718600382999</v>
      </c>
      <c r="C89" s="13">
        <v>51.293926008497102</v>
      </c>
      <c r="D89" s="13">
        <v>10</v>
      </c>
      <c r="E89" s="13">
        <v>4.9852514870355504</v>
      </c>
      <c r="F89">
        <v>38</v>
      </c>
      <c r="G89" t="s">
        <v>31</v>
      </c>
      <c r="H89">
        <v>1</v>
      </c>
      <c r="I89">
        <v>0.4</v>
      </c>
      <c r="J89">
        <v>1530</v>
      </c>
      <c r="K89">
        <v>3029</v>
      </c>
      <c r="M89" s="11" t="s">
        <v>147</v>
      </c>
      <c r="N89" t="s">
        <v>129</v>
      </c>
      <c r="O89" t="s">
        <v>99</v>
      </c>
    </row>
    <row r="90" spans="1:15" ht="15.75" customHeight="1" x14ac:dyDescent="0.35">
      <c r="A90" s="13" t="s">
        <v>134</v>
      </c>
      <c r="B90" s="13">
        <v>14.311718600382999</v>
      </c>
      <c r="C90" s="13">
        <v>51.293926008497102</v>
      </c>
      <c r="D90" s="13">
        <v>10</v>
      </c>
      <c r="E90" s="13">
        <v>4.9852514870355504</v>
      </c>
      <c r="F90">
        <v>38</v>
      </c>
      <c r="G90" t="s">
        <v>31</v>
      </c>
      <c r="H90">
        <v>1.66</v>
      </c>
      <c r="I90">
        <v>0.34</v>
      </c>
      <c r="J90">
        <v>3674</v>
      </c>
      <c r="K90">
        <v>9999</v>
      </c>
      <c r="N90" t="s">
        <v>129</v>
      </c>
      <c r="O90" t="s">
        <v>99</v>
      </c>
    </row>
    <row r="91" spans="1:15" ht="15.75" customHeight="1" x14ac:dyDescent="0.35">
      <c r="A91" s="13" t="s">
        <v>21</v>
      </c>
      <c r="B91" s="13">
        <v>27.513632405685101</v>
      </c>
      <c r="C91" s="13">
        <v>47.422688125739299</v>
      </c>
      <c r="D91" s="13">
        <v>10</v>
      </c>
      <c r="E91" s="13">
        <v>3.9926263888925302</v>
      </c>
      <c r="F91">
        <v>32</v>
      </c>
      <c r="G91" t="s">
        <v>131</v>
      </c>
      <c r="H91">
        <v>0.85</v>
      </c>
      <c r="I91">
        <v>0.31</v>
      </c>
      <c r="J91">
        <v>1971</v>
      </c>
      <c r="K91">
        <v>9999</v>
      </c>
      <c r="O91" t="s">
        <v>99</v>
      </c>
    </row>
    <row r="92" spans="1:15" ht="15.75" customHeight="1" x14ac:dyDescent="0.35">
      <c r="A92" s="13" t="s">
        <v>22</v>
      </c>
      <c r="B92" s="13">
        <v>21.7564068364556</v>
      </c>
      <c r="C92" s="13">
        <v>58.589720479848197</v>
      </c>
      <c r="D92" s="13">
        <v>10</v>
      </c>
      <c r="E92" s="13">
        <v>4.4889389379640496</v>
      </c>
      <c r="F92">
        <v>37</v>
      </c>
      <c r="G92" t="s">
        <v>31</v>
      </c>
      <c r="H92">
        <v>1.71</v>
      </c>
      <c r="I92">
        <v>0.31</v>
      </c>
      <c r="J92">
        <v>432</v>
      </c>
      <c r="K92">
        <v>9999</v>
      </c>
      <c r="O92" t="s">
        <v>99</v>
      </c>
    </row>
    <row r="93" spans="1:15" ht="15.75" customHeight="1" x14ac:dyDescent="0.35">
      <c r="A93" s="13" t="s">
        <v>23</v>
      </c>
      <c r="B93" s="13">
        <v>36.682659220766702</v>
      </c>
      <c r="C93" s="13">
        <v>54.569588832369</v>
      </c>
      <c r="D93" s="13">
        <v>11.613713648273199</v>
      </c>
      <c r="E93" s="13">
        <v>4.3896764281497402</v>
      </c>
      <c r="F93">
        <v>81</v>
      </c>
      <c r="G93" t="s">
        <v>31</v>
      </c>
      <c r="H93">
        <v>0.56000000000000005</v>
      </c>
      <c r="I93">
        <v>0.65</v>
      </c>
      <c r="J93">
        <v>1077</v>
      </c>
      <c r="K93">
        <v>2720</v>
      </c>
      <c r="M93" s="11" t="s">
        <v>147</v>
      </c>
      <c r="O93" t="s">
        <v>99</v>
      </c>
    </row>
    <row r="94" spans="1:15" ht="15.75" customHeight="1" x14ac:dyDescent="0.35">
      <c r="A94" s="13" t="s">
        <v>135</v>
      </c>
      <c r="B94" s="13">
        <v>36.682659220766702</v>
      </c>
      <c r="C94" s="13">
        <v>54.569588832369</v>
      </c>
      <c r="D94" s="13">
        <v>11.613713648273199</v>
      </c>
      <c r="E94" s="13">
        <v>4.3896764281497402</v>
      </c>
      <c r="F94">
        <v>81</v>
      </c>
      <c r="G94" t="s">
        <v>31</v>
      </c>
      <c r="H94">
        <v>0.64</v>
      </c>
      <c r="I94">
        <v>0.56000000000000005</v>
      </c>
      <c r="J94">
        <v>2896</v>
      </c>
      <c r="K94">
        <v>3382</v>
      </c>
      <c r="M94" s="11" t="s">
        <v>147</v>
      </c>
      <c r="O94" t="s">
        <v>99</v>
      </c>
    </row>
    <row r="95" spans="1:15" ht="15.75" customHeight="1" x14ac:dyDescent="0.35">
      <c r="A95" s="13" t="s">
        <v>135</v>
      </c>
      <c r="B95" s="13">
        <v>36.682659220766702</v>
      </c>
      <c r="C95" s="13">
        <v>54.569588832369</v>
      </c>
      <c r="D95" s="13">
        <v>11.613713648273199</v>
      </c>
      <c r="E95" s="13">
        <v>4.3896764281497402</v>
      </c>
      <c r="F95">
        <v>81</v>
      </c>
      <c r="G95" t="s">
        <v>31</v>
      </c>
      <c r="H95">
        <v>0.64</v>
      </c>
      <c r="I95">
        <v>0.56000000000000005</v>
      </c>
      <c r="J95">
        <v>2896</v>
      </c>
      <c r="K95">
        <v>3382</v>
      </c>
      <c r="M95" s="11" t="s">
        <v>146</v>
      </c>
      <c r="O95" t="s">
        <v>99</v>
      </c>
    </row>
    <row r="96" spans="1:15" ht="15.75" customHeight="1" x14ac:dyDescent="0.35">
      <c r="A96" s="13" t="s">
        <v>24</v>
      </c>
      <c r="B96" s="13">
        <v>12.500178497712501</v>
      </c>
      <c r="C96" s="13">
        <v>66.679614384339004</v>
      </c>
      <c r="D96" s="13">
        <v>11.7370953246312</v>
      </c>
      <c r="E96" s="13">
        <v>3</v>
      </c>
      <c r="F96">
        <v>72</v>
      </c>
      <c r="G96" t="s">
        <v>31</v>
      </c>
      <c r="H96">
        <v>0.39</v>
      </c>
      <c r="I96">
        <v>0.56999999999999995</v>
      </c>
      <c r="J96">
        <v>1195</v>
      </c>
      <c r="K96">
        <v>6334</v>
      </c>
      <c r="M96" s="11" t="s">
        <v>147</v>
      </c>
      <c r="O96" t="s">
        <v>99</v>
      </c>
    </row>
    <row r="97" spans="1:15" ht="15.75" customHeight="1" x14ac:dyDescent="0.35">
      <c r="A97" s="13" t="s">
        <v>136</v>
      </c>
      <c r="B97" s="13">
        <v>12.500178497712501</v>
      </c>
      <c r="C97" s="13">
        <v>66.679614384339004</v>
      </c>
      <c r="D97" s="13">
        <v>11.7370953246312</v>
      </c>
      <c r="E97" s="13">
        <v>3</v>
      </c>
      <c r="F97">
        <v>72</v>
      </c>
      <c r="G97" t="s">
        <v>31</v>
      </c>
      <c r="H97">
        <v>0.53</v>
      </c>
      <c r="I97">
        <v>0.56999999999999995</v>
      </c>
      <c r="J97">
        <v>6382</v>
      </c>
      <c r="K97">
        <v>7627</v>
      </c>
      <c r="M97" s="11" t="s">
        <v>147</v>
      </c>
      <c r="O97" t="s">
        <v>99</v>
      </c>
    </row>
    <row r="98" spans="1:15" ht="15.75" customHeight="1" x14ac:dyDescent="0.35">
      <c r="A98" s="13" t="s">
        <v>25</v>
      </c>
      <c r="B98" s="13">
        <v>8.2567055017106696</v>
      </c>
      <c r="C98" s="13">
        <v>97.045492936114798</v>
      </c>
      <c r="D98" s="13">
        <v>10</v>
      </c>
      <c r="E98" s="13">
        <v>3.7772011757137198</v>
      </c>
      <c r="F98">
        <v>45</v>
      </c>
      <c r="G98" t="s">
        <v>31</v>
      </c>
      <c r="H98">
        <v>0.8</v>
      </c>
      <c r="I98">
        <v>0.46</v>
      </c>
      <c r="J98">
        <v>486</v>
      </c>
      <c r="K98">
        <v>2808</v>
      </c>
      <c r="M98" s="11" t="s">
        <v>146</v>
      </c>
      <c r="N98" t="s">
        <v>129</v>
      </c>
      <c r="O98" t="s">
        <v>99</v>
      </c>
    </row>
    <row r="99" spans="1:15" ht="15.75" customHeight="1" x14ac:dyDescent="0.35">
      <c r="A99" s="13" t="s">
        <v>137</v>
      </c>
      <c r="B99" s="13">
        <v>8.2567055017106696</v>
      </c>
      <c r="C99" s="13">
        <v>97.045492936114798</v>
      </c>
      <c r="D99" s="13">
        <v>10</v>
      </c>
      <c r="E99" s="13">
        <v>3.7772011757137198</v>
      </c>
      <c r="F99">
        <v>45</v>
      </c>
      <c r="G99" t="s">
        <v>31</v>
      </c>
      <c r="H99">
        <v>1.52</v>
      </c>
      <c r="I99">
        <v>0.45</v>
      </c>
      <c r="J99">
        <v>6634</v>
      </c>
      <c r="K99">
        <v>9999</v>
      </c>
      <c r="M99" s="11" t="s">
        <v>146</v>
      </c>
      <c r="N99" t="s">
        <v>129</v>
      </c>
      <c r="O99" t="s">
        <v>99</v>
      </c>
    </row>
    <row r="100" spans="1:15" ht="15.75" customHeight="1" x14ac:dyDescent="0.35">
      <c r="A100" s="13" t="s">
        <v>26</v>
      </c>
      <c r="B100" s="13">
        <v>21.855669346269899</v>
      </c>
      <c r="C100" s="13">
        <v>78.883066541482805</v>
      </c>
      <c r="D100" s="13">
        <v>10</v>
      </c>
      <c r="E100" s="13">
        <v>3.9705003925720401</v>
      </c>
      <c r="F100">
        <v>47</v>
      </c>
      <c r="G100" t="s">
        <v>31</v>
      </c>
      <c r="H100">
        <v>0.79</v>
      </c>
      <c r="I100">
        <v>0.38</v>
      </c>
      <c r="J100">
        <v>1376</v>
      </c>
      <c r="K100">
        <v>9999</v>
      </c>
      <c r="O100" t="s">
        <v>99</v>
      </c>
    </row>
    <row r="101" spans="1:15" ht="15.75" customHeight="1" x14ac:dyDescent="0.35">
      <c r="A101" s="13" t="s">
        <v>27</v>
      </c>
      <c r="B101" s="13">
        <v>13.0213059727971</v>
      </c>
      <c r="C101" s="13">
        <v>84.736941719141498</v>
      </c>
      <c r="D101" s="13">
        <v>10</v>
      </c>
      <c r="E101" s="13">
        <v>3.97572619534234</v>
      </c>
      <c r="F101">
        <v>43</v>
      </c>
      <c r="J101">
        <v>1541</v>
      </c>
      <c r="K101">
        <v>4244</v>
      </c>
      <c r="M101" s="11" t="s">
        <v>147</v>
      </c>
      <c r="O101" t="s">
        <v>99</v>
      </c>
    </row>
    <row r="102" spans="1:15" ht="15.75" customHeight="1" x14ac:dyDescent="0.35">
      <c r="A102" s="13" t="s">
        <v>28</v>
      </c>
      <c r="B102" s="13">
        <v>22.649769424784299</v>
      </c>
      <c r="C102" s="13">
        <v>84.844653680356103</v>
      </c>
      <c r="D102" s="13">
        <v>10</v>
      </c>
      <c r="E102" s="13">
        <v>3</v>
      </c>
      <c r="N102" t="s">
        <v>138</v>
      </c>
      <c r="O102" t="s">
        <v>99</v>
      </c>
    </row>
    <row r="103" spans="1:15" ht="15.75" customHeight="1" x14ac:dyDescent="0.35">
      <c r="A103" s="13" t="s">
        <v>29</v>
      </c>
      <c r="B103" s="13">
        <v>49.847697113902797</v>
      </c>
      <c r="C103" s="13">
        <v>33.525936106362401</v>
      </c>
      <c r="D103" s="13">
        <v>10</v>
      </c>
      <c r="E103" s="13">
        <v>3</v>
      </c>
      <c r="N103" t="s">
        <v>55</v>
      </c>
      <c r="O103" t="s">
        <v>99</v>
      </c>
    </row>
    <row r="104" spans="1:15" ht="15.75" customHeight="1" x14ac:dyDescent="0.35">
      <c r="A104" s="13" t="s">
        <v>44</v>
      </c>
      <c r="B104" s="13">
        <v>59.556689541000303</v>
      </c>
      <c r="C104" s="13">
        <v>64.406633990137394</v>
      </c>
      <c r="D104" s="13">
        <v>9.9999999999999805</v>
      </c>
      <c r="E104" s="13">
        <v>4.2450638526323399</v>
      </c>
      <c r="F104">
        <v>32</v>
      </c>
      <c r="G104" t="s">
        <v>31</v>
      </c>
      <c r="H104">
        <v>1.47</v>
      </c>
      <c r="I104">
        <v>0.31</v>
      </c>
      <c r="J104">
        <v>3964</v>
      </c>
      <c r="K104">
        <v>9999</v>
      </c>
      <c r="N104" t="s">
        <v>129</v>
      </c>
      <c r="O104" t="s">
        <v>99</v>
      </c>
    </row>
    <row r="105" spans="1:15" ht="15.75" customHeight="1" x14ac:dyDescent="0.35">
      <c r="A105" s="13" t="s">
        <v>56</v>
      </c>
      <c r="B105" s="13">
        <v>80.501079111817901</v>
      </c>
      <c r="C105" s="13">
        <v>40.060362218203203</v>
      </c>
      <c r="D105" s="13">
        <v>10</v>
      </c>
      <c r="E105" s="13">
        <v>3</v>
      </c>
      <c r="F105">
        <v>62</v>
      </c>
      <c r="G105" t="s">
        <v>31</v>
      </c>
      <c r="H105">
        <v>0.81</v>
      </c>
      <c r="I105">
        <v>0.46</v>
      </c>
      <c r="J105">
        <v>570</v>
      </c>
      <c r="K105">
        <v>9999</v>
      </c>
      <c r="N105" t="s">
        <v>129</v>
      </c>
      <c r="O105" t="s">
        <v>99</v>
      </c>
    </row>
    <row r="106" spans="1:15" ht="15.75" customHeight="1" x14ac:dyDescent="0.35">
      <c r="A106" s="13" t="s">
        <v>57</v>
      </c>
      <c r="B106" s="13">
        <v>71.666715738345104</v>
      </c>
      <c r="C106" s="13">
        <v>34.677512300754202</v>
      </c>
      <c r="D106" s="13">
        <v>10</v>
      </c>
      <c r="E106" s="13">
        <v>3.5502262839322398</v>
      </c>
      <c r="F106">
        <v>54</v>
      </c>
      <c r="G106" t="s">
        <v>31</v>
      </c>
      <c r="H106">
        <v>1.31</v>
      </c>
      <c r="I106">
        <v>0.46</v>
      </c>
      <c r="N106" t="s">
        <v>139</v>
      </c>
      <c r="O106" t="s">
        <v>99</v>
      </c>
    </row>
    <row r="107" spans="1:15" ht="15.75" customHeight="1" x14ac:dyDescent="0.35">
      <c r="A107" s="13" t="s">
        <v>58</v>
      </c>
      <c r="B107" s="13">
        <v>59.703901580039499</v>
      </c>
      <c r="C107" s="13">
        <v>34.787837163353998</v>
      </c>
      <c r="D107" s="13">
        <v>12.279674274364501</v>
      </c>
      <c r="E107" s="13">
        <v>4.01584916752563</v>
      </c>
      <c r="F107">
        <v>86</v>
      </c>
      <c r="G107" t="s">
        <v>31</v>
      </c>
      <c r="H107">
        <v>1.2</v>
      </c>
      <c r="I107">
        <v>0.65</v>
      </c>
      <c r="J107">
        <v>5800</v>
      </c>
      <c r="K107">
        <v>9999</v>
      </c>
      <c r="N107" t="s">
        <v>129</v>
      </c>
      <c r="O107" t="s">
        <v>99</v>
      </c>
    </row>
    <row r="108" spans="1:15" ht="15.75" customHeight="1" x14ac:dyDescent="0.35">
      <c r="A108" s="13" t="s">
        <v>59</v>
      </c>
      <c r="B108" s="13">
        <v>38.412093224871903</v>
      </c>
      <c r="C108" s="13">
        <v>72.397266030188703</v>
      </c>
      <c r="D108" s="13">
        <v>13.371561882321799</v>
      </c>
      <c r="E108" s="13">
        <v>3.9472763231894401</v>
      </c>
      <c r="N108" t="s">
        <v>92</v>
      </c>
      <c r="O108" t="s">
        <v>99</v>
      </c>
    </row>
    <row r="109" spans="1:15" ht="15.75" customHeight="1" x14ac:dyDescent="0.35">
      <c r="A109" s="13" t="s">
        <v>60</v>
      </c>
      <c r="B109" s="13">
        <v>67.894740365401603</v>
      </c>
      <c r="C109" s="13">
        <v>80.338266815332702</v>
      </c>
      <c r="D109" s="13">
        <v>9.9999999999999893</v>
      </c>
      <c r="E109" s="13">
        <v>4.1458013428180402</v>
      </c>
      <c r="F109">
        <v>39</v>
      </c>
      <c r="G109" t="s">
        <v>131</v>
      </c>
      <c r="H109">
        <v>0.71</v>
      </c>
      <c r="I109">
        <v>0.39</v>
      </c>
      <c r="J109">
        <v>1000</v>
      </c>
      <c r="K109">
        <v>5805</v>
      </c>
      <c r="M109" s="11" t="s">
        <v>146</v>
      </c>
      <c r="N109" t="s">
        <v>129</v>
      </c>
      <c r="O109" t="s">
        <v>99</v>
      </c>
    </row>
    <row r="110" spans="1:15" ht="15.75" customHeight="1" x14ac:dyDescent="0.35">
      <c r="A110" s="13" t="s">
        <v>61</v>
      </c>
      <c r="B110" s="13">
        <v>55.0898765993567</v>
      </c>
      <c r="C110" s="13">
        <v>94.185386934427797</v>
      </c>
      <c r="D110" s="13">
        <v>10</v>
      </c>
      <c r="E110" s="13">
        <v>4.4435888722609302</v>
      </c>
      <c r="F110">
        <v>43</v>
      </c>
      <c r="G110" t="s">
        <v>31</v>
      </c>
      <c r="H110">
        <v>1.63</v>
      </c>
      <c r="I110">
        <v>0.37</v>
      </c>
      <c r="J110">
        <v>1564</v>
      </c>
      <c r="K110">
        <v>4555</v>
      </c>
      <c r="M110" t="s">
        <v>147</v>
      </c>
      <c r="N110" t="s">
        <v>138</v>
      </c>
      <c r="O110" t="s">
        <v>99</v>
      </c>
    </row>
    <row r="111" spans="1:15" ht="15.75" customHeight="1" x14ac:dyDescent="0.35">
      <c r="A111" s="13" t="s">
        <v>62</v>
      </c>
      <c r="B111" s="13">
        <v>82.186860052978801</v>
      </c>
      <c r="C111" s="13">
        <v>90.959355365462997</v>
      </c>
      <c r="D111" s="13">
        <v>13.1730368626932</v>
      </c>
      <c r="E111" s="13">
        <v>3.7487513035608302</v>
      </c>
      <c r="O111" t="s">
        <v>99</v>
      </c>
    </row>
    <row r="112" spans="1:15" s="7" customFormat="1" ht="15.75" customHeight="1" x14ac:dyDescent="0.35">
      <c r="A112" s="18" t="s">
        <v>63</v>
      </c>
      <c r="B112" s="18">
        <v>45.089179380378901</v>
      </c>
      <c r="C112" s="18">
        <v>83.7358668530469</v>
      </c>
      <c r="D112" s="18">
        <v>12.034882740819199</v>
      </c>
      <c r="E112" s="18">
        <v>4.5882007901311503</v>
      </c>
      <c r="F112" s="7">
        <v>77</v>
      </c>
      <c r="H112" s="7">
        <v>0.55000000000000004</v>
      </c>
      <c r="I112" s="7">
        <v>0.75</v>
      </c>
      <c r="J112" s="7">
        <v>4699</v>
      </c>
      <c r="K112" s="7">
        <v>9999</v>
      </c>
      <c r="N112" t="s">
        <v>129</v>
      </c>
      <c r="O112" s="7" t="s">
        <v>99</v>
      </c>
    </row>
    <row r="113" spans="1:15" ht="15.75" customHeight="1" x14ac:dyDescent="0.35">
      <c r="A113" s="13" t="s">
        <v>100</v>
      </c>
      <c r="B113" s="13">
        <v>36.329262244453801</v>
      </c>
      <c r="C113" s="13">
        <v>79.467578931031994</v>
      </c>
      <c r="D113" s="13">
        <v>10</v>
      </c>
      <c r="E113" s="13">
        <v>3.9926257312453499</v>
      </c>
      <c r="F113" s="7">
        <v>64</v>
      </c>
      <c r="G113" t="s">
        <v>31</v>
      </c>
      <c r="H113">
        <v>1.8</v>
      </c>
      <c r="I113" s="7">
        <v>0.56000000000000005</v>
      </c>
      <c r="J113" s="7">
        <v>806</v>
      </c>
      <c r="K113" s="7">
        <v>5460</v>
      </c>
      <c r="M113" t="s">
        <v>147</v>
      </c>
      <c r="N113" t="s">
        <v>129</v>
      </c>
      <c r="O113" t="s">
        <v>99</v>
      </c>
    </row>
    <row r="114" spans="1:15" ht="15.75" customHeight="1" x14ac:dyDescent="0.35">
      <c r="A114" s="13" t="s">
        <v>140</v>
      </c>
      <c r="B114" s="13">
        <v>36.329262244453801</v>
      </c>
      <c r="C114" s="13">
        <v>79.467578931031994</v>
      </c>
      <c r="D114" s="13">
        <v>10</v>
      </c>
      <c r="E114" s="13">
        <v>3.9926257312453499</v>
      </c>
      <c r="F114" s="7">
        <v>64</v>
      </c>
      <c r="G114" t="s">
        <v>31</v>
      </c>
      <c r="H114">
        <v>1.92</v>
      </c>
      <c r="I114" s="7">
        <v>0.65</v>
      </c>
      <c r="J114" s="7">
        <v>8792</v>
      </c>
      <c r="K114" s="7">
        <v>9999</v>
      </c>
      <c r="N114" t="s">
        <v>129</v>
      </c>
      <c r="O114" t="s">
        <v>99</v>
      </c>
    </row>
    <row r="115" spans="1:15" ht="15.75" customHeight="1" x14ac:dyDescent="0.35">
      <c r="A115" s="13" t="s">
        <v>101</v>
      </c>
      <c r="B115" s="13">
        <v>22.6558521623469</v>
      </c>
      <c r="C115" s="13">
        <v>71.625840655702206</v>
      </c>
      <c r="D115" s="13">
        <v>11.0422576426762</v>
      </c>
      <c r="E115" s="13">
        <v>5.1837758490169499</v>
      </c>
      <c r="F115" s="7">
        <v>45</v>
      </c>
      <c r="G115" t="s">
        <v>31</v>
      </c>
      <c r="H115">
        <v>1.22</v>
      </c>
      <c r="I115" s="7">
        <v>0.47</v>
      </c>
      <c r="J115" s="7">
        <v>2744</v>
      </c>
      <c r="K115" s="7">
        <v>9999</v>
      </c>
      <c r="O115" t="s">
        <v>99</v>
      </c>
    </row>
    <row r="116" spans="1:15" ht="15.75" customHeight="1" x14ac:dyDescent="0.35">
      <c r="A116" s="13" t="s">
        <v>102</v>
      </c>
      <c r="B116" s="13">
        <v>30.075724126152799</v>
      </c>
      <c r="C116" s="13">
        <v>70.037640498673397</v>
      </c>
      <c r="D116" s="13">
        <v>10</v>
      </c>
      <c r="E116" s="13">
        <v>3.9926257312453499</v>
      </c>
      <c r="F116" s="7">
        <v>57</v>
      </c>
      <c r="G116" t="s">
        <v>31</v>
      </c>
      <c r="H116">
        <v>0.46</v>
      </c>
      <c r="I116" s="7">
        <v>0.48</v>
      </c>
      <c r="J116" s="7">
        <v>1531</v>
      </c>
      <c r="K116" s="7">
        <v>9999</v>
      </c>
      <c r="O116" t="s">
        <v>99</v>
      </c>
    </row>
    <row r="117" spans="1:15" ht="15.75" customHeight="1" x14ac:dyDescent="0.35">
      <c r="A117" s="13" t="s">
        <v>103</v>
      </c>
      <c r="B117" s="13">
        <v>69.582203032244706</v>
      </c>
      <c r="C117" s="13">
        <v>61.726546225151303</v>
      </c>
      <c r="D117" s="13">
        <v>9.9999999999999698</v>
      </c>
      <c r="E117" s="13">
        <v>4.2450638526323301</v>
      </c>
      <c r="F117" s="7">
        <v>55</v>
      </c>
      <c r="G117" t="s">
        <v>131</v>
      </c>
      <c r="H117">
        <v>1.02</v>
      </c>
      <c r="I117">
        <v>0.46</v>
      </c>
      <c r="J117" s="7">
        <v>697</v>
      </c>
      <c r="K117" s="7">
        <v>9999</v>
      </c>
      <c r="O117" t="s">
        <v>99</v>
      </c>
    </row>
    <row r="118" spans="1:15" ht="15.75" customHeight="1" x14ac:dyDescent="0.35">
      <c r="A118" s="13" t="s">
        <v>104</v>
      </c>
      <c r="B118" s="13">
        <v>51.117694481102497</v>
      </c>
      <c r="C118" s="13">
        <v>76.703573172419496</v>
      </c>
      <c r="D118" s="13">
        <v>12.974511843064599</v>
      </c>
      <c r="E118" s="13">
        <v>5.6579630594151498</v>
      </c>
      <c r="N118" t="s">
        <v>92</v>
      </c>
      <c r="O118" t="s">
        <v>99</v>
      </c>
    </row>
    <row r="119" spans="1:15" ht="15.75" customHeight="1" x14ac:dyDescent="0.35">
      <c r="A119" s="13" t="s">
        <v>105</v>
      </c>
      <c r="B119" s="13">
        <v>70.9188811505269</v>
      </c>
      <c r="C119" s="13">
        <v>19.219516698864599</v>
      </c>
      <c r="D119" s="13">
        <v>10</v>
      </c>
      <c r="E119" s="13">
        <v>4.2904145041639401</v>
      </c>
      <c r="F119">
        <v>58</v>
      </c>
      <c r="G119" t="s">
        <v>31</v>
      </c>
      <c r="H119">
        <v>1.52</v>
      </c>
      <c r="I119">
        <v>0.5</v>
      </c>
      <c r="J119">
        <v>5904</v>
      </c>
      <c r="K119">
        <v>9999</v>
      </c>
      <c r="O119" t="s">
        <v>99</v>
      </c>
    </row>
    <row r="120" spans="1:15" ht="15.75" customHeight="1" x14ac:dyDescent="0.35">
      <c r="A120" s="13" t="s">
        <v>106</v>
      </c>
      <c r="B120" s="13">
        <v>78.363569386599494</v>
      </c>
      <c r="C120" s="13">
        <v>58.836320467556199</v>
      </c>
      <c r="D120" s="13">
        <v>10</v>
      </c>
      <c r="E120" s="13">
        <v>3.2756609472939102</v>
      </c>
      <c r="F120">
        <v>60</v>
      </c>
      <c r="G120" t="s">
        <v>31</v>
      </c>
      <c r="H120">
        <v>0.86</v>
      </c>
      <c r="I120">
        <v>0.47</v>
      </c>
      <c r="J120">
        <v>709</v>
      </c>
      <c r="K120">
        <v>9999</v>
      </c>
      <c r="O120" t="s">
        <v>99</v>
      </c>
    </row>
    <row r="121" spans="1:15" ht="15.75" customHeight="1" x14ac:dyDescent="0.35">
      <c r="A121" s="13" t="s">
        <v>107</v>
      </c>
      <c r="B121" s="13">
        <v>79.455456994556798</v>
      </c>
      <c r="C121" s="13">
        <v>61.417145722728101</v>
      </c>
      <c r="D121" s="13">
        <v>10</v>
      </c>
      <c r="E121" s="13">
        <v>3.4741859669225099</v>
      </c>
      <c r="F121">
        <v>33</v>
      </c>
      <c r="G121" t="s">
        <v>31</v>
      </c>
      <c r="H121">
        <v>1.21</v>
      </c>
      <c r="I121">
        <v>0.35</v>
      </c>
      <c r="J121">
        <v>2010</v>
      </c>
      <c r="K121">
        <v>9999</v>
      </c>
      <c r="O121" t="s">
        <v>99</v>
      </c>
    </row>
    <row r="122" spans="1:15" ht="15.75" customHeight="1" x14ac:dyDescent="0.35">
      <c r="A122" s="13" t="s">
        <v>108</v>
      </c>
      <c r="B122" s="13">
        <v>85.808257622672102</v>
      </c>
      <c r="C122" s="13">
        <v>64.830639020247006</v>
      </c>
      <c r="D122" s="13">
        <v>10</v>
      </c>
      <c r="E122" s="13">
        <v>2.99999999999996</v>
      </c>
      <c r="F122">
        <v>64</v>
      </c>
      <c r="G122" t="s">
        <v>131</v>
      </c>
      <c r="H122">
        <v>1</v>
      </c>
      <c r="I122">
        <v>0.52</v>
      </c>
      <c r="J122">
        <v>484</v>
      </c>
      <c r="K122">
        <v>925</v>
      </c>
      <c r="M122" t="s">
        <v>146</v>
      </c>
      <c r="O122" t="s">
        <v>99</v>
      </c>
    </row>
    <row r="123" spans="1:15" ht="15.75" customHeight="1" x14ac:dyDescent="0.35">
      <c r="A123" s="13" t="s">
        <v>141</v>
      </c>
      <c r="B123" s="13">
        <v>85.808257622672102</v>
      </c>
      <c r="C123" s="13">
        <v>64.830639020247006</v>
      </c>
      <c r="D123" s="13">
        <v>10</v>
      </c>
      <c r="E123" s="13">
        <v>2.99999999999996</v>
      </c>
      <c r="F123">
        <v>64</v>
      </c>
      <c r="G123" t="s">
        <v>31</v>
      </c>
      <c r="H123">
        <v>1.0900000000000001</v>
      </c>
      <c r="I123">
        <v>0.46</v>
      </c>
      <c r="J123">
        <v>6525</v>
      </c>
      <c r="K123">
        <v>9999</v>
      </c>
      <c r="M123" t="s">
        <v>147</v>
      </c>
      <c r="O123" t="s">
        <v>99</v>
      </c>
    </row>
    <row r="124" spans="1:15" ht="15.75" customHeight="1" x14ac:dyDescent="0.35">
      <c r="A124" s="13" t="s">
        <v>109</v>
      </c>
      <c r="B124" s="13">
        <v>95.138933545216403</v>
      </c>
      <c r="C124" s="13">
        <v>63.341702311321399</v>
      </c>
      <c r="D124" s="13">
        <v>10</v>
      </c>
      <c r="E124" s="13">
        <v>3.9926269747210301</v>
      </c>
      <c r="F124">
        <v>45</v>
      </c>
      <c r="G124" t="s">
        <v>31</v>
      </c>
      <c r="H124">
        <v>1.8</v>
      </c>
      <c r="I124">
        <v>0.43</v>
      </c>
      <c r="J124">
        <v>2641</v>
      </c>
      <c r="K124">
        <v>9999</v>
      </c>
      <c r="O124" t="s">
        <v>99</v>
      </c>
    </row>
    <row r="125" spans="1:15" ht="15.75" customHeight="1" x14ac:dyDescent="0.35">
      <c r="A125" s="13" t="s">
        <v>110</v>
      </c>
      <c r="B125" s="13">
        <v>113.20471033141899</v>
      </c>
      <c r="C125" s="13">
        <v>62.944651333775198</v>
      </c>
      <c r="D125" s="13">
        <v>10</v>
      </c>
      <c r="E125" s="13">
        <v>3</v>
      </c>
      <c r="F125">
        <v>70</v>
      </c>
      <c r="G125" t="s">
        <v>31</v>
      </c>
      <c r="H125">
        <v>1.27</v>
      </c>
      <c r="I125">
        <v>0.51</v>
      </c>
      <c r="J125">
        <v>922</v>
      </c>
      <c r="K125">
        <v>4059</v>
      </c>
      <c r="M125" t="s">
        <v>146</v>
      </c>
      <c r="O125" t="s">
        <v>99</v>
      </c>
    </row>
    <row r="126" spans="1:15" ht="15.75" customHeight="1" x14ac:dyDescent="0.35">
      <c r="A126" s="13" t="s">
        <v>142</v>
      </c>
      <c r="B126" s="13">
        <v>113.20471033141899</v>
      </c>
      <c r="C126" s="13">
        <v>62.944651333775198</v>
      </c>
      <c r="D126" s="13">
        <v>10</v>
      </c>
      <c r="E126" s="13">
        <v>3</v>
      </c>
      <c r="F126">
        <v>70</v>
      </c>
      <c r="G126" t="s">
        <v>31</v>
      </c>
      <c r="H126">
        <v>0.54</v>
      </c>
      <c r="I126">
        <v>0.47</v>
      </c>
      <c r="J126">
        <v>4787</v>
      </c>
      <c r="K126">
        <v>9999</v>
      </c>
      <c r="M126" t="s">
        <v>146</v>
      </c>
      <c r="O126" t="s">
        <v>99</v>
      </c>
    </row>
    <row r="127" spans="1:15" ht="15.75" customHeight="1" x14ac:dyDescent="0.35">
      <c r="A127" s="13" t="s">
        <v>111</v>
      </c>
      <c r="B127" s="13">
        <v>97.124183741502407</v>
      </c>
      <c r="C127" s="13">
        <v>72.473852275948104</v>
      </c>
      <c r="D127" s="13">
        <v>10</v>
      </c>
      <c r="E127" s="13">
        <v>3</v>
      </c>
      <c r="F127">
        <v>57</v>
      </c>
      <c r="J127">
        <v>1230</v>
      </c>
      <c r="K127">
        <v>9999</v>
      </c>
      <c r="N127" t="s">
        <v>92</v>
      </c>
      <c r="O127" t="s">
        <v>99</v>
      </c>
    </row>
    <row r="128" spans="1:15" ht="15.75" customHeight="1" x14ac:dyDescent="0.35">
      <c r="A128" s="13" t="s">
        <v>112</v>
      </c>
      <c r="B128" s="13">
        <v>65.459443110740295</v>
      </c>
      <c r="C128" s="13">
        <v>43.935881642625603</v>
      </c>
      <c r="D128" s="13">
        <v>10</v>
      </c>
      <c r="E128" s="13">
        <v>4.2904145041639401</v>
      </c>
      <c r="N128" t="s">
        <v>55</v>
      </c>
      <c r="O128" t="s">
        <v>99</v>
      </c>
    </row>
    <row r="129" spans="1:15" ht="15.75" customHeight="1" x14ac:dyDescent="0.35">
      <c r="A129" s="13" t="s">
        <v>113</v>
      </c>
      <c r="B129" s="13">
        <v>128.37911990023099</v>
      </c>
      <c r="C129" s="13">
        <v>46.9633872536727</v>
      </c>
      <c r="D129" s="13">
        <v>12.5070762366019</v>
      </c>
      <c r="E129" s="13">
        <v>3</v>
      </c>
      <c r="F129">
        <v>85</v>
      </c>
      <c r="H129">
        <v>0.75</v>
      </c>
      <c r="I129">
        <v>0.7</v>
      </c>
      <c r="J129">
        <v>4579</v>
      </c>
      <c r="K129">
        <v>5370</v>
      </c>
      <c r="M129" t="s">
        <v>147</v>
      </c>
      <c r="O129" t="s">
        <v>99</v>
      </c>
    </row>
    <row r="130" spans="1:15" ht="15.75" customHeight="1" x14ac:dyDescent="0.35">
      <c r="A130" s="13" t="s">
        <v>114</v>
      </c>
      <c r="B130" s="13">
        <v>119.06119841046301</v>
      </c>
      <c r="C130" s="13">
        <v>74.905784704687505</v>
      </c>
      <c r="D130" s="13">
        <v>10</v>
      </c>
      <c r="E130" s="13">
        <v>4.4889395237925296</v>
      </c>
      <c r="F130">
        <v>47</v>
      </c>
      <c r="G130" t="s">
        <v>31</v>
      </c>
      <c r="H130">
        <v>1.17</v>
      </c>
      <c r="I130">
        <v>0.4</v>
      </c>
      <c r="J130">
        <v>725</v>
      </c>
      <c r="K130">
        <v>7013</v>
      </c>
      <c r="M130" t="s">
        <v>147</v>
      </c>
      <c r="O130" t="s">
        <v>99</v>
      </c>
    </row>
    <row r="131" spans="1:15" ht="15.75" customHeight="1" x14ac:dyDescent="0.35">
      <c r="A131" s="13" t="s">
        <v>143</v>
      </c>
      <c r="B131" s="13">
        <v>119.06119841046301</v>
      </c>
      <c r="C131" s="13">
        <v>74.905784704687505</v>
      </c>
      <c r="D131" s="13">
        <v>10</v>
      </c>
      <c r="E131" s="13">
        <v>4.4889395237925296</v>
      </c>
      <c r="F131">
        <v>47</v>
      </c>
      <c r="G131" t="s">
        <v>31</v>
      </c>
      <c r="H131">
        <v>1.83</v>
      </c>
      <c r="I131">
        <v>0.42</v>
      </c>
      <c r="J131">
        <v>8000</v>
      </c>
      <c r="K131">
        <v>9999</v>
      </c>
      <c r="O131" t="s">
        <v>99</v>
      </c>
    </row>
    <row r="132" spans="1:15" ht="15.75" customHeight="1" x14ac:dyDescent="0.35">
      <c r="A132" s="13" t="s">
        <v>115</v>
      </c>
      <c r="B132" s="13">
        <v>92.260320760601701</v>
      </c>
      <c r="C132" s="13">
        <v>83.591253375149904</v>
      </c>
      <c r="D132" s="13">
        <v>10</v>
      </c>
      <c r="E132" s="13">
        <v>3</v>
      </c>
      <c r="N132" t="s">
        <v>144</v>
      </c>
      <c r="O132" t="s">
        <v>99</v>
      </c>
    </row>
    <row r="133" spans="1:15" ht="15.75" customHeight="1" x14ac:dyDescent="0.35">
      <c r="A133" s="13" t="s">
        <v>116</v>
      </c>
      <c r="B133" s="13">
        <v>134.04983739242201</v>
      </c>
      <c r="C133" s="13">
        <v>80.365222744474096</v>
      </c>
      <c r="D133" s="13">
        <v>10</v>
      </c>
      <c r="E133" s="13">
        <v>4.6874645434211404</v>
      </c>
      <c r="F133">
        <v>57</v>
      </c>
      <c r="G133" t="s">
        <v>31</v>
      </c>
      <c r="H133">
        <v>1.05</v>
      </c>
      <c r="I133">
        <v>0.48</v>
      </c>
      <c r="J133">
        <v>3510</v>
      </c>
      <c r="K133">
        <v>9999</v>
      </c>
      <c r="O133" t="s">
        <v>99</v>
      </c>
    </row>
    <row r="134" spans="1:15" ht="15.75" customHeight="1" x14ac:dyDescent="0.35">
      <c r="A134" s="13" t="s">
        <v>117</v>
      </c>
      <c r="B134" s="13">
        <v>116.08332311603399</v>
      </c>
      <c r="C134" s="13">
        <v>92.127830157468793</v>
      </c>
      <c r="D134" s="13">
        <v>10</v>
      </c>
      <c r="E134" s="13">
        <v>4.1911519943496298</v>
      </c>
      <c r="F134">
        <v>45</v>
      </c>
      <c r="G134" t="s">
        <v>31</v>
      </c>
      <c r="H134">
        <v>0.51</v>
      </c>
      <c r="I134">
        <v>0.42</v>
      </c>
      <c r="J134">
        <v>3579</v>
      </c>
      <c r="K134">
        <v>9999</v>
      </c>
      <c r="O134" t="s">
        <v>99</v>
      </c>
    </row>
    <row r="135" spans="1:15" ht="15.75" customHeight="1" x14ac:dyDescent="0.35">
      <c r="A135" s="13" t="s">
        <v>118</v>
      </c>
      <c r="B135" s="13">
        <v>103.675509389246</v>
      </c>
      <c r="C135" s="13">
        <v>75.253202550748597</v>
      </c>
      <c r="D135" s="13">
        <v>10</v>
      </c>
      <c r="E135" s="13">
        <v>3</v>
      </c>
      <c r="F135">
        <v>56</v>
      </c>
      <c r="G135" t="s">
        <v>31</v>
      </c>
      <c r="H135">
        <v>1.41</v>
      </c>
      <c r="I135">
        <v>0.47</v>
      </c>
      <c r="J135">
        <v>2513</v>
      </c>
      <c r="K135">
        <v>9999</v>
      </c>
      <c r="O135" t="s">
        <v>99</v>
      </c>
    </row>
    <row r="136" spans="1:15" ht="15.75" customHeight="1" x14ac:dyDescent="0.35">
      <c r="A136" s="13" t="s">
        <v>119</v>
      </c>
      <c r="B136" s="13">
        <v>111.020935115504</v>
      </c>
      <c r="C136" s="13">
        <v>76.146565139077296</v>
      </c>
      <c r="D136" s="13">
        <v>10</v>
      </c>
      <c r="E136" s="13">
        <v>2.99999999999998</v>
      </c>
      <c r="F136">
        <v>62</v>
      </c>
      <c r="G136" t="s">
        <v>31</v>
      </c>
      <c r="H136">
        <v>1.03</v>
      </c>
      <c r="I136">
        <v>0.47</v>
      </c>
      <c r="J136">
        <v>525</v>
      </c>
      <c r="K136">
        <v>1177</v>
      </c>
      <c r="M136" t="s">
        <v>147</v>
      </c>
      <c r="O136" t="s">
        <v>99</v>
      </c>
    </row>
    <row r="137" spans="1:15" ht="15.75" customHeight="1" x14ac:dyDescent="0.35">
      <c r="A137" s="13" t="s">
        <v>120</v>
      </c>
      <c r="B137" s="13">
        <v>87.793507818958105</v>
      </c>
      <c r="C137" s="13">
        <v>45.325556780025799</v>
      </c>
      <c r="D137" s="13">
        <v>10</v>
      </c>
      <c r="E137" s="13">
        <v>4.2904145041639401</v>
      </c>
      <c r="N137" t="s">
        <v>92</v>
      </c>
      <c r="O137" t="s">
        <v>99</v>
      </c>
    </row>
    <row r="138" spans="1:15" ht="15.75" customHeight="1" x14ac:dyDescent="0.35">
      <c r="A138" s="13" t="s">
        <v>121</v>
      </c>
      <c r="B138" s="13">
        <v>106.85190970330299</v>
      </c>
      <c r="C138" s="13">
        <v>47.2115444664975</v>
      </c>
      <c r="D138" s="13">
        <v>10</v>
      </c>
      <c r="E138" s="13">
        <v>4.4889395237925402</v>
      </c>
      <c r="F138">
        <v>46</v>
      </c>
      <c r="G138" t="s">
        <v>31</v>
      </c>
      <c r="H138">
        <v>0.85</v>
      </c>
      <c r="I138">
        <v>0.45</v>
      </c>
      <c r="J138">
        <v>2390</v>
      </c>
      <c r="K138">
        <v>9999</v>
      </c>
      <c r="O138" t="s">
        <v>99</v>
      </c>
    </row>
    <row r="139" spans="1:15" ht="15.75" customHeight="1" x14ac:dyDescent="0.35">
      <c r="A139" s="13" t="s">
        <v>122</v>
      </c>
      <c r="B139" s="13">
        <v>112.212085233276</v>
      </c>
      <c r="C139" s="13">
        <v>42.695100269946799</v>
      </c>
      <c r="D139" s="13">
        <v>10</v>
      </c>
      <c r="E139" s="13">
        <v>4.3896770139782397</v>
      </c>
      <c r="F139">
        <v>38</v>
      </c>
      <c r="G139" t="s">
        <v>31</v>
      </c>
      <c r="H139">
        <v>1.06</v>
      </c>
      <c r="I139">
        <v>0.38</v>
      </c>
      <c r="J139">
        <v>765</v>
      </c>
      <c r="K139">
        <v>5035</v>
      </c>
      <c r="M139" t="s">
        <v>147</v>
      </c>
      <c r="O139" t="s">
        <v>99</v>
      </c>
    </row>
    <row r="140" spans="1:15" ht="15.75" customHeight="1" x14ac:dyDescent="0.35">
      <c r="A140" s="13" t="s">
        <v>123</v>
      </c>
      <c r="B140" s="13">
        <v>82.731119818428795</v>
      </c>
      <c r="C140" s="13">
        <v>29.046505170480401</v>
      </c>
      <c r="D140" s="13">
        <v>10</v>
      </c>
      <c r="E140" s="13">
        <v>3.4963144256495302</v>
      </c>
      <c r="N140" t="s">
        <v>92</v>
      </c>
      <c r="O140" t="s">
        <v>99</v>
      </c>
    </row>
    <row r="141" spans="1:15" ht="15.75" customHeight="1" x14ac:dyDescent="0.35">
      <c r="A141" s="13" t="s">
        <v>124</v>
      </c>
      <c r="B141" s="13">
        <v>127.391056456134</v>
      </c>
      <c r="C141" s="13">
        <v>33.946246069923298</v>
      </c>
      <c r="D141" s="13">
        <v>14.5888182386875</v>
      </c>
      <c r="E141" s="13">
        <v>3.3671057039177499</v>
      </c>
      <c r="N141" t="s">
        <v>92</v>
      </c>
      <c r="O141" t="s">
        <v>99</v>
      </c>
    </row>
    <row r="142" spans="1:15" ht="15.75" customHeight="1" x14ac:dyDescent="0.35">
      <c r="A142" s="13" t="s">
        <v>125</v>
      </c>
      <c r="B142" s="13">
        <v>55.316055009059397</v>
      </c>
      <c r="C142" s="13">
        <v>11.7363772029552</v>
      </c>
      <c r="D142" s="13">
        <v>13.609870850611699</v>
      </c>
      <c r="E142" s="13">
        <v>3.73421097444615</v>
      </c>
      <c r="F142">
        <v>75</v>
      </c>
      <c r="G142" t="s">
        <v>31</v>
      </c>
      <c r="H142">
        <v>0.81</v>
      </c>
      <c r="I142">
        <v>0.64</v>
      </c>
      <c r="J142">
        <v>2196</v>
      </c>
      <c r="K142">
        <v>5398</v>
      </c>
      <c r="M142" t="s">
        <v>147</v>
      </c>
      <c r="O142" t="s">
        <v>99</v>
      </c>
    </row>
    <row r="143" spans="1:15" ht="15.75" customHeight="1" x14ac:dyDescent="0.35">
      <c r="A143" s="13" t="s">
        <v>125</v>
      </c>
      <c r="B143" s="13">
        <v>55.316055009059397</v>
      </c>
      <c r="C143" s="13">
        <v>11.7363772029552</v>
      </c>
      <c r="D143" s="13">
        <v>13.609870850611699</v>
      </c>
      <c r="E143" s="13">
        <v>3.73421097444615</v>
      </c>
      <c r="F143">
        <v>75</v>
      </c>
      <c r="G143" t="s">
        <v>31</v>
      </c>
      <c r="H143">
        <v>0.81</v>
      </c>
      <c r="I143">
        <v>0.64</v>
      </c>
      <c r="J143">
        <v>2196</v>
      </c>
      <c r="K143">
        <v>5398</v>
      </c>
      <c r="M143" t="s">
        <v>147</v>
      </c>
      <c r="O143" t="s">
        <v>99</v>
      </c>
    </row>
    <row r="144" spans="1:15" ht="15.75" customHeight="1" x14ac:dyDescent="0.35">
      <c r="A144" s="13" t="s">
        <v>126</v>
      </c>
      <c r="B144" s="13">
        <v>110.534804939164</v>
      </c>
      <c r="C144" s="13">
        <v>4.1495347286737303</v>
      </c>
      <c r="D144" s="13">
        <v>10</v>
      </c>
      <c r="E144" s="13">
        <v>3</v>
      </c>
      <c r="F144">
        <v>45</v>
      </c>
      <c r="G144" t="s">
        <v>31</v>
      </c>
      <c r="H144">
        <v>1.07</v>
      </c>
      <c r="I144">
        <v>0.37</v>
      </c>
      <c r="J144">
        <v>4737</v>
      </c>
      <c r="K144">
        <v>9999</v>
      </c>
    </row>
    <row r="146" spans="1:15" ht="15.75" customHeight="1" x14ac:dyDescent="0.35">
      <c r="A146" t="s">
        <v>10</v>
      </c>
      <c r="B146">
        <v>22.586980440000001</v>
      </c>
      <c r="C146">
        <v>16.335848339999998</v>
      </c>
      <c r="D146" s="4">
        <v>10</v>
      </c>
      <c r="E146" s="4">
        <v>3</v>
      </c>
      <c r="F146">
        <v>73</v>
      </c>
      <c r="G146" t="s">
        <v>31</v>
      </c>
      <c r="H146">
        <v>0.82</v>
      </c>
      <c r="I146">
        <v>0.5</v>
      </c>
      <c r="J146">
        <v>2643</v>
      </c>
      <c r="K146">
        <v>3401</v>
      </c>
      <c r="O146" t="s">
        <v>145</v>
      </c>
    </row>
    <row r="147" spans="1:15" ht="15.75" customHeight="1" x14ac:dyDescent="0.35">
      <c r="A147" t="s">
        <v>127</v>
      </c>
      <c r="B147">
        <v>22.586980440000001</v>
      </c>
      <c r="C147">
        <v>16.335848339999998</v>
      </c>
      <c r="D147" s="4">
        <v>10</v>
      </c>
      <c r="E147" s="4">
        <v>3</v>
      </c>
      <c r="F147">
        <v>73</v>
      </c>
      <c r="G147" t="s">
        <v>31</v>
      </c>
      <c r="H147">
        <v>0.91</v>
      </c>
      <c r="I147">
        <v>0.47</v>
      </c>
      <c r="J147">
        <v>4715</v>
      </c>
      <c r="K147">
        <v>9999</v>
      </c>
      <c r="O147" t="s">
        <v>145</v>
      </c>
    </row>
    <row r="148" spans="1:15" ht="15.75" customHeight="1" x14ac:dyDescent="0.35">
      <c r="A148" t="s">
        <v>16</v>
      </c>
      <c r="B148">
        <v>22.002109910000001</v>
      </c>
      <c r="C148">
        <v>32.492897419999998</v>
      </c>
      <c r="D148" s="4">
        <v>10</v>
      </c>
      <c r="E148" s="4">
        <v>5.778136151</v>
      </c>
      <c r="O148" t="s">
        <v>145</v>
      </c>
    </row>
    <row r="149" spans="1:15" ht="15.75" customHeight="1" x14ac:dyDescent="0.35">
      <c r="A149" t="s">
        <v>17</v>
      </c>
      <c r="B149">
        <v>85.021910050000002</v>
      </c>
      <c r="C149">
        <v>18.602222220000002</v>
      </c>
      <c r="D149" s="4">
        <v>10</v>
      </c>
      <c r="E149" s="4">
        <v>4.023524546</v>
      </c>
      <c r="O149" t="s">
        <v>145</v>
      </c>
    </row>
    <row r="150" spans="1:15" ht="15.75" customHeight="1" x14ac:dyDescent="0.35">
      <c r="A150" t="s">
        <v>18</v>
      </c>
      <c r="B150">
        <v>82.353438560000001</v>
      </c>
      <c r="C150">
        <v>45.43315801</v>
      </c>
      <c r="D150" s="4">
        <v>11.9739387</v>
      </c>
      <c r="E150" s="4">
        <v>4.1697421800000001</v>
      </c>
      <c r="O150" t="s">
        <v>145</v>
      </c>
    </row>
    <row r="151" spans="1:15" ht="15.75" customHeight="1" x14ac:dyDescent="0.35">
      <c r="A151" t="s">
        <v>19</v>
      </c>
      <c r="B151">
        <v>59.726259409999997</v>
      </c>
      <c r="C151">
        <v>58.446527410000002</v>
      </c>
      <c r="D151" s="4">
        <v>10</v>
      </c>
      <c r="E151" s="4">
        <v>4.4621774470000002</v>
      </c>
      <c r="O151" t="s">
        <v>145</v>
      </c>
    </row>
    <row r="152" spans="1:15" ht="15.75" customHeight="1" x14ac:dyDescent="0.35">
      <c r="A152" t="s">
        <v>20</v>
      </c>
      <c r="B152">
        <v>73.470716980000006</v>
      </c>
      <c r="C152">
        <v>74.896011209999998</v>
      </c>
      <c r="D152" s="4">
        <v>10</v>
      </c>
      <c r="E152" s="4">
        <v>4.023524546</v>
      </c>
      <c r="O152" t="s">
        <v>145</v>
      </c>
    </row>
    <row r="153" spans="1:15" ht="15.75" customHeight="1" x14ac:dyDescent="0.35">
      <c r="A153" t="s">
        <v>21</v>
      </c>
      <c r="B153">
        <v>93.063879900000003</v>
      </c>
      <c r="C153">
        <v>75.170418040000001</v>
      </c>
      <c r="D153" s="4">
        <v>10</v>
      </c>
      <c r="E153" s="4">
        <v>4.2799029409999996</v>
      </c>
      <c r="O153" t="s">
        <v>145</v>
      </c>
    </row>
    <row r="154" spans="1:15" ht="15.75" customHeight="1" x14ac:dyDescent="0.35">
      <c r="A154" t="s">
        <v>22</v>
      </c>
      <c r="B154">
        <v>94.233620970000004</v>
      </c>
      <c r="C154">
        <v>83.212387890000002</v>
      </c>
      <c r="D154" s="4">
        <v>10</v>
      </c>
      <c r="E154" s="4">
        <v>4.2799029409999996</v>
      </c>
      <c r="O154" t="s">
        <v>145</v>
      </c>
    </row>
    <row r="155" spans="1:15" ht="15.75" customHeight="1" x14ac:dyDescent="0.35">
      <c r="A155" t="s">
        <v>23</v>
      </c>
      <c r="B155">
        <v>59.09520869</v>
      </c>
      <c r="C155">
        <v>98.656376140000006</v>
      </c>
      <c r="D155" s="4">
        <v>13.416862849999999</v>
      </c>
      <c r="E155" s="4">
        <v>3</v>
      </c>
      <c r="O155" t="s">
        <v>145</v>
      </c>
    </row>
    <row r="156" spans="1:15" ht="15.75" customHeight="1" x14ac:dyDescent="0.35">
      <c r="A156" t="s">
        <v>24</v>
      </c>
      <c r="B156">
        <v>132.3964234</v>
      </c>
      <c r="C156">
        <v>34.448807039999998</v>
      </c>
      <c r="D156" s="4">
        <v>10</v>
      </c>
      <c r="E156" s="4">
        <v>4.7185558419999998</v>
      </c>
      <c r="O156" t="s">
        <v>145</v>
      </c>
    </row>
    <row r="157" spans="1:15" ht="15.75" customHeight="1" x14ac:dyDescent="0.35">
      <c r="A157" t="s">
        <v>25</v>
      </c>
      <c r="B157">
        <v>44.539838179999997</v>
      </c>
      <c r="C157">
        <v>37.783500220000001</v>
      </c>
      <c r="D157" s="4">
        <v>11.82772147</v>
      </c>
      <c r="E157" s="4">
        <v>3.9478761109999998</v>
      </c>
      <c r="O157" t="s">
        <v>145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C4691-E8A8-45BA-A74C-24740FD38C14}">
  <dimension ref="A1:S53"/>
  <sheetViews>
    <sheetView topLeftCell="A16" workbookViewId="0">
      <selection activeCell="S53" sqref="S53"/>
    </sheetView>
  </sheetViews>
  <sheetFormatPr defaultRowHeight="12.75" x14ac:dyDescent="0.35"/>
  <cols>
    <col min="2" max="2" width="8" customWidth="1"/>
    <col min="3" max="4" width="6.73046875" customWidth="1"/>
    <col min="5" max="5" width="6.86328125" customWidth="1"/>
    <col min="6" max="10" width="35.73046875" customWidth="1"/>
    <col min="11" max="11" width="26.73046875" customWidth="1"/>
    <col min="12" max="12" width="6" customWidth="1"/>
    <col min="17" max="17" width="8.86328125" customWidth="1"/>
    <col min="18" max="18" width="8.3984375" customWidth="1"/>
    <col min="19" max="19" width="49.265625" customWidth="1"/>
  </cols>
  <sheetData>
    <row r="1" spans="1:19" ht="15" x14ac:dyDescent="0.4">
      <c r="A1" s="13" t="s">
        <v>11</v>
      </c>
      <c r="B1" s="13" t="s">
        <v>12</v>
      </c>
      <c r="C1" s="13" t="s">
        <v>13</v>
      </c>
      <c r="D1" s="13" t="s">
        <v>14</v>
      </c>
      <c r="E1" s="13" t="s">
        <v>15</v>
      </c>
      <c r="F1" s="15" t="s">
        <v>64</v>
      </c>
      <c r="G1" s="15" t="s">
        <v>70</v>
      </c>
      <c r="H1" s="15" t="s">
        <v>66</v>
      </c>
      <c r="I1" s="15" t="s">
        <v>67</v>
      </c>
      <c r="J1" s="1" t="s">
        <v>2</v>
      </c>
      <c r="K1" s="3" t="s">
        <v>30</v>
      </c>
      <c r="L1" s="1" t="s">
        <v>39</v>
      </c>
      <c r="M1" s="1" t="s">
        <v>7</v>
      </c>
      <c r="N1" s="1" t="s">
        <v>32</v>
      </c>
      <c r="O1" s="1" t="s">
        <v>33</v>
      </c>
      <c r="P1" s="1" t="s">
        <v>34</v>
      </c>
      <c r="Q1" s="1" t="s">
        <v>47</v>
      </c>
      <c r="R1" s="1" t="s">
        <v>42</v>
      </c>
      <c r="S1" s="1" t="s">
        <v>3</v>
      </c>
    </row>
    <row r="2" spans="1:19" x14ac:dyDescent="0.35">
      <c r="A2" s="13" t="s">
        <v>10</v>
      </c>
      <c r="B2" s="13">
        <v>1.65781028082765</v>
      </c>
      <c r="C2" s="13">
        <v>12.7115969774308</v>
      </c>
      <c r="D2" s="13">
        <v>6.2965474468674101</v>
      </c>
      <c r="E2" s="13">
        <v>4.3520763318881803</v>
      </c>
      <c r="F2" s="13"/>
      <c r="G2" s="13"/>
      <c r="H2" s="13"/>
      <c r="I2" s="13"/>
      <c r="J2" s="13"/>
      <c r="S2" t="s">
        <v>54</v>
      </c>
    </row>
    <row r="3" spans="1:19" x14ac:dyDescent="0.35">
      <c r="A3" s="13" t="s">
        <v>55</v>
      </c>
      <c r="B3" s="13">
        <v>33.542373029511403</v>
      </c>
      <c r="C3" s="13">
        <v>27.190140609780599</v>
      </c>
      <c r="D3" s="13">
        <v>10</v>
      </c>
      <c r="E3" s="13">
        <v>3</v>
      </c>
      <c r="F3" s="13"/>
      <c r="G3" s="13"/>
      <c r="H3" s="13"/>
      <c r="I3" s="13"/>
      <c r="J3" s="13"/>
      <c r="S3" t="s">
        <v>54</v>
      </c>
    </row>
    <row r="4" spans="1:19" x14ac:dyDescent="0.35">
      <c r="A4" s="13" t="s">
        <v>16</v>
      </c>
      <c r="B4" s="13">
        <v>41.736341466784303</v>
      </c>
      <c r="C4" s="13">
        <v>12.104344330829401</v>
      </c>
      <c r="D4" s="13">
        <v>5.6464795193664399</v>
      </c>
      <c r="E4" s="13">
        <v>4.1977381052445804</v>
      </c>
      <c r="F4" s="16" t="s">
        <v>65</v>
      </c>
      <c r="G4" s="16" t="s">
        <v>65</v>
      </c>
      <c r="H4" s="16" t="s">
        <v>65</v>
      </c>
      <c r="I4" s="16" t="s">
        <v>68</v>
      </c>
      <c r="J4" s="16" t="s">
        <v>73</v>
      </c>
      <c r="S4" t="s">
        <v>54</v>
      </c>
    </row>
    <row r="5" spans="1:19" x14ac:dyDescent="0.35">
      <c r="A5" s="13" t="s">
        <v>17</v>
      </c>
      <c r="B5" s="13">
        <v>29.706759528757399</v>
      </c>
      <c r="C5" s="13">
        <v>18.178587450147798</v>
      </c>
      <c r="D5" s="13">
        <v>8.2604282511598104</v>
      </c>
      <c r="E5" s="13">
        <v>3.7984920786227101</v>
      </c>
      <c r="F5" s="16" t="s">
        <v>69</v>
      </c>
      <c r="G5" s="16" t="s">
        <v>65</v>
      </c>
      <c r="H5" s="16" t="s">
        <v>65</v>
      </c>
      <c r="I5" s="13"/>
      <c r="J5" s="16" t="s">
        <v>71</v>
      </c>
      <c r="S5" t="s">
        <v>54</v>
      </c>
    </row>
    <row r="6" spans="1:19" x14ac:dyDescent="0.35">
      <c r="A6" s="13" t="s">
        <v>18</v>
      </c>
      <c r="B6" s="13">
        <v>64.250965498775798</v>
      </c>
      <c r="C6" s="13">
        <v>30.4126264087751</v>
      </c>
      <c r="D6" s="13">
        <v>6.6445943616231604</v>
      </c>
      <c r="E6" s="13">
        <v>4.99623015848832</v>
      </c>
      <c r="F6" s="16" t="s">
        <v>65</v>
      </c>
      <c r="G6" s="16" t="s">
        <v>65</v>
      </c>
      <c r="H6" s="16" t="s">
        <v>65</v>
      </c>
      <c r="I6" s="16" t="s">
        <v>72</v>
      </c>
      <c r="J6" s="16" t="s">
        <v>73</v>
      </c>
      <c r="S6" t="s">
        <v>54</v>
      </c>
    </row>
    <row r="7" spans="1:19" x14ac:dyDescent="0.35">
      <c r="A7" s="13" t="s">
        <v>19</v>
      </c>
      <c r="B7" s="13">
        <v>27.724788070164099</v>
      </c>
      <c r="C7" s="13">
        <v>37.2853615686479</v>
      </c>
      <c r="D7" s="13">
        <v>9.9999999999999893</v>
      </c>
      <c r="E7" s="13">
        <v>3</v>
      </c>
      <c r="F7" s="16" t="s">
        <v>65</v>
      </c>
      <c r="G7" s="16" t="s">
        <v>65</v>
      </c>
      <c r="H7" s="16" t="s">
        <v>69</v>
      </c>
      <c r="I7" s="16" t="s">
        <v>72</v>
      </c>
      <c r="J7" s="16" t="s">
        <v>74</v>
      </c>
      <c r="S7" t="s">
        <v>54</v>
      </c>
    </row>
    <row r="8" spans="1:19" x14ac:dyDescent="0.35">
      <c r="A8" s="13" t="s">
        <v>20</v>
      </c>
      <c r="B8" s="13">
        <v>1.84679009913762</v>
      </c>
      <c r="C8" s="13">
        <v>44.990336500062</v>
      </c>
      <c r="D8" s="13">
        <v>10</v>
      </c>
      <c r="E8" s="13">
        <v>3</v>
      </c>
      <c r="F8" s="13"/>
      <c r="G8" s="13"/>
      <c r="H8" s="13"/>
      <c r="I8" s="13"/>
      <c r="J8" s="13"/>
      <c r="S8" t="s">
        <v>54</v>
      </c>
    </row>
    <row r="9" spans="1:19" x14ac:dyDescent="0.35">
      <c r="A9" s="13" t="s">
        <v>21</v>
      </c>
      <c r="B9" s="13">
        <v>120.97652782249099</v>
      </c>
      <c r="C9" s="13">
        <v>30.0781067994034</v>
      </c>
      <c r="D9" s="13">
        <v>10</v>
      </c>
      <c r="E9" s="13">
        <v>4.4490096613013499</v>
      </c>
      <c r="F9" s="17" t="s">
        <v>65</v>
      </c>
      <c r="G9" s="17" t="s">
        <v>65</v>
      </c>
      <c r="H9" s="17" t="s">
        <v>65</v>
      </c>
      <c r="I9" s="17" t="s">
        <v>72</v>
      </c>
      <c r="J9" s="17" t="s">
        <v>75</v>
      </c>
      <c r="S9" t="s">
        <v>54</v>
      </c>
    </row>
    <row r="10" spans="1:19" x14ac:dyDescent="0.35">
      <c r="A10" s="13" t="s">
        <v>22</v>
      </c>
      <c r="B10" s="13">
        <v>127.036028634254</v>
      </c>
      <c r="C10" s="13">
        <v>32.449215812702001</v>
      </c>
      <c r="D10" s="13">
        <v>10</v>
      </c>
      <c r="E10" s="13">
        <v>4.4490096613013499</v>
      </c>
      <c r="F10" s="17" t="s">
        <v>65</v>
      </c>
      <c r="G10" s="17" t="s">
        <v>65</v>
      </c>
      <c r="H10" s="17" t="s">
        <v>65</v>
      </c>
      <c r="I10" s="17" t="s">
        <v>72</v>
      </c>
      <c r="J10" s="13"/>
      <c r="S10" t="s">
        <v>54</v>
      </c>
    </row>
    <row r="11" spans="1:19" x14ac:dyDescent="0.35">
      <c r="A11" s="13" t="s">
        <v>23</v>
      </c>
      <c r="B11" s="13">
        <v>115.73465304178499</v>
      </c>
      <c r="C11" s="13">
        <v>41.933651865896302</v>
      </c>
      <c r="D11" s="13">
        <v>8.1012913808525404</v>
      </c>
      <c r="E11" s="13">
        <v>4.9759227753677102</v>
      </c>
      <c r="F11" s="13"/>
      <c r="G11" s="13"/>
      <c r="H11" s="13"/>
      <c r="I11" s="13"/>
      <c r="J11" s="13"/>
      <c r="S11" t="s">
        <v>54</v>
      </c>
    </row>
    <row r="12" spans="1:19" x14ac:dyDescent="0.35">
      <c r="A12" s="13" t="s">
        <v>24</v>
      </c>
      <c r="B12" s="13">
        <v>105.82777579308301</v>
      </c>
      <c r="C12" s="13">
        <v>42.987478094029001</v>
      </c>
      <c r="D12" s="13">
        <v>10</v>
      </c>
      <c r="E12" s="13">
        <v>4.1855531042681697</v>
      </c>
      <c r="F12" s="13"/>
      <c r="G12" s="13"/>
      <c r="H12" s="13"/>
      <c r="I12" s="13"/>
      <c r="J12" s="13"/>
      <c r="S12" t="s">
        <v>54</v>
      </c>
    </row>
    <row r="13" spans="1:19" x14ac:dyDescent="0.35">
      <c r="A13" s="13" t="s">
        <v>25</v>
      </c>
      <c r="B13" s="13">
        <v>90.283838928126599</v>
      </c>
      <c r="C13" s="13">
        <v>52.2084575901901</v>
      </c>
      <c r="D13" s="13">
        <v>10</v>
      </c>
      <c r="E13" s="13">
        <v>4.4490096613013597</v>
      </c>
      <c r="F13" s="13"/>
      <c r="G13" s="13"/>
      <c r="H13" s="13"/>
      <c r="I13" s="13"/>
      <c r="J13" s="13"/>
      <c r="S13" t="s">
        <v>54</v>
      </c>
    </row>
    <row r="14" spans="1:19" x14ac:dyDescent="0.35">
      <c r="A14" s="13" t="s">
        <v>26</v>
      </c>
      <c r="B14" s="13">
        <v>99.373090145771101</v>
      </c>
      <c r="C14" s="13">
        <v>57.806909427145001</v>
      </c>
      <c r="D14" s="13">
        <v>10</v>
      </c>
      <c r="E14" s="13">
        <v>4.58073793981794</v>
      </c>
      <c r="F14" s="16" t="s">
        <v>65</v>
      </c>
      <c r="G14" s="16" t="s">
        <v>65</v>
      </c>
      <c r="H14" s="16" t="s">
        <v>65</v>
      </c>
      <c r="I14" s="16" t="s">
        <v>68</v>
      </c>
      <c r="J14" s="13"/>
      <c r="S14" t="s">
        <v>54</v>
      </c>
    </row>
    <row r="15" spans="1:19" x14ac:dyDescent="0.35">
      <c r="A15" s="13" t="s">
        <v>27</v>
      </c>
      <c r="B15" s="13">
        <v>123.61109339282299</v>
      </c>
      <c r="C15" s="13">
        <v>76.512324976500395</v>
      </c>
      <c r="D15" s="13">
        <v>10</v>
      </c>
      <c r="E15" s="13">
        <v>3.7903682687184301</v>
      </c>
      <c r="F15" s="16" t="s">
        <v>65</v>
      </c>
      <c r="G15" s="16" t="s">
        <v>65</v>
      </c>
      <c r="H15" s="16" t="s">
        <v>65</v>
      </c>
      <c r="I15" s="16" t="s">
        <v>68</v>
      </c>
      <c r="J15" s="13"/>
      <c r="S15" t="s">
        <v>54</v>
      </c>
    </row>
    <row r="16" spans="1:19" x14ac:dyDescent="0.35">
      <c r="A16" s="13" t="s">
        <v>28</v>
      </c>
      <c r="B16" s="13">
        <v>127.167756912771</v>
      </c>
      <c r="C16" s="13">
        <v>78.817569850540707</v>
      </c>
      <c r="D16" s="13">
        <v>9.9999999999999805</v>
      </c>
      <c r="E16" s="13">
        <v>4.4490096613013597</v>
      </c>
      <c r="F16" s="13"/>
      <c r="G16" s="13"/>
      <c r="H16" s="13"/>
      <c r="I16" s="13"/>
      <c r="J16" s="13"/>
      <c r="S16" t="s">
        <v>54</v>
      </c>
    </row>
    <row r="17" spans="1:19" x14ac:dyDescent="0.35">
      <c r="A17" s="13" t="s">
        <v>29</v>
      </c>
      <c r="B17" s="13">
        <v>114.390113896662</v>
      </c>
      <c r="C17" s="13">
        <v>83.493923737879499</v>
      </c>
      <c r="D17" s="13">
        <v>10</v>
      </c>
      <c r="E17" s="13">
        <v>4.3172813827847696</v>
      </c>
      <c r="F17" s="13"/>
      <c r="G17" s="13"/>
      <c r="H17" s="13"/>
      <c r="I17" s="13"/>
      <c r="J17" s="13"/>
      <c r="S17" t="s">
        <v>54</v>
      </c>
    </row>
    <row r="18" spans="1:19" x14ac:dyDescent="0.35">
      <c r="A18" s="13" t="s">
        <v>44</v>
      </c>
      <c r="B18" s="13">
        <v>62.489172161126803</v>
      </c>
      <c r="C18" s="13">
        <v>39.891863548889198</v>
      </c>
      <c r="D18" s="13">
        <v>10</v>
      </c>
      <c r="E18" s="13">
        <v>4.3172813827847696</v>
      </c>
      <c r="F18" s="13"/>
      <c r="G18" s="13"/>
      <c r="H18" s="13"/>
      <c r="I18" s="13"/>
      <c r="J18" s="13"/>
      <c r="S18" t="s">
        <v>54</v>
      </c>
    </row>
    <row r="19" spans="1:19" x14ac:dyDescent="0.35">
      <c r="A19" s="13" t="s">
        <v>56</v>
      </c>
      <c r="B19" s="13">
        <v>104.082374976697</v>
      </c>
      <c r="C19" s="13">
        <v>65.051964745557399</v>
      </c>
      <c r="D19" s="13">
        <v>12.041786064924599</v>
      </c>
      <c r="E19" s="13">
        <v>4.58073793981786</v>
      </c>
      <c r="F19" s="16" t="s">
        <v>65</v>
      </c>
      <c r="G19" s="16" t="s">
        <v>65</v>
      </c>
      <c r="H19" s="16" t="s">
        <v>65</v>
      </c>
      <c r="I19" s="16" t="s">
        <v>76</v>
      </c>
      <c r="J19" s="16" t="s">
        <v>77</v>
      </c>
      <c r="S19" t="s">
        <v>54</v>
      </c>
    </row>
    <row r="20" spans="1:19" x14ac:dyDescent="0.35">
      <c r="A20" s="13" t="s">
        <v>57</v>
      </c>
      <c r="B20" s="13">
        <v>64.596824617392201</v>
      </c>
      <c r="C20" s="13">
        <v>69.5965903543796</v>
      </c>
      <c r="D20" s="13">
        <v>10</v>
      </c>
      <c r="E20" s="13">
        <v>4.7124662183345398</v>
      </c>
      <c r="F20" s="13"/>
      <c r="G20" s="13"/>
      <c r="H20" s="13"/>
      <c r="I20" s="13"/>
      <c r="J20" s="13"/>
      <c r="S20" t="s">
        <v>54</v>
      </c>
    </row>
    <row r="21" spans="1:19" x14ac:dyDescent="0.35">
      <c r="A21" s="13" t="s">
        <v>58</v>
      </c>
      <c r="B21" s="13">
        <v>59.031303724025101</v>
      </c>
      <c r="C21" s="13">
        <v>82.110776813455303</v>
      </c>
      <c r="D21" s="13">
        <v>10.9879598367919</v>
      </c>
      <c r="E21" s="13">
        <v>4.9759227753676996</v>
      </c>
      <c r="F21" s="16" t="s">
        <v>65</v>
      </c>
      <c r="G21" s="16" t="s">
        <v>65</v>
      </c>
      <c r="H21" s="16" t="s">
        <v>65</v>
      </c>
      <c r="I21" s="16" t="s">
        <v>78</v>
      </c>
      <c r="J21" s="13"/>
      <c r="S21" t="s">
        <v>54</v>
      </c>
    </row>
    <row r="22" spans="1:19" x14ac:dyDescent="0.35">
      <c r="A22" s="13" t="s">
        <v>59</v>
      </c>
      <c r="B22" s="13">
        <v>66.276359042437406</v>
      </c>
      <c r="C22" s="13">
        <v>80.200716774964803</v>
      </c>
      <c r="D22" s="13">
        <v>11.2514163938251</v>
      </c>
      <c r="E22" s="13">
        <v>4.31728138278475</v>
      </c>
      <c r="F22" s="13"/>
      <c r="G22" s="13"/>
      <c r="H22" s="13"/>
      <c r="I22" s="13"/>
      <c r="J22" s="13"/>
      <c r="S22" t="s">
        <v>54</v>
      </c>
    </row>
    <row r="23" spans="1:19" x14ac:dyDescent="0.35">
      <c r="A23" s="13" t="s">
        <v>60</v>
      </c>
      <c r="B23" s="13">
        <v>57.971802912262099</v>
      </c>
      <c r="C23" s="13">
        <v>65.249557163332199</v>
      </c>
      <c r="D23" s="13">
        <v>9.0233893304686497</v>
      </c>
      <c r="E23" s="13">
        <v>4.1855531042681502</v>
      </c>
      <c r="F23" s="13"/>
      <c r="G23" s="13"/>
      <c r="H23" s="13"/>
      <c r="I23" s="13"/>
      <c r="J23" s="16" t="s">
        <v>79</v>
      </c>
      <c r="S23" t="s">
        <v>54</v>
      </c>
    </row>
    <row r="24" spans="1:19" x14ac:dyDescent="0.35">
      <c r="A24" s="13" t="s">
        <v>61</v>
      </c>
      <c r="B24" s="13">
        <v>36.4922249941309</v>
      </c>
      <c r="C24" s="13">
        <v>80.316130633577103</v>
      </c>
      <c r="D24" s="13">
        <v>8.4964748657028402</v>
      </c>
      <c r="E24" s="13">
        <v>4.8441947791468403</v>
      </c>
      <c r="F24" s="13"/>
      <c r="G24" s="13"/>
      <c r="H24" s="13"/>
      <c r="I24" s="13"/>
      <c r="J24" s="13"/>
      <c r="S24" t="s">
        <v>54</v>
      </c>
    </row>
    <row r="25" spans="1:19" x14ac:dyDescent="0.35">
      <c r="A25" s="13" t="s">
        <v>62</v>
      </c>
      <c r="B25" s="13">
        <v>42.4586046313282</v>
      </c>
      <c r="C25" s="13">
        <v>87.297729394956207</v>
      </c>
      <c r="D25" s="13">
        <v>10</v>
      </c>
      <c r="E25" s="13">
        <v>4.05382510804733</v>
      </c>
      <c r="F25" s="13"/>
      <c r="G25" s="13"/>
      <c r="H25" s="13"/>
      <c r="I25" s="13"/>
      <c r="J25" s="13"/>
      <c r="S25" t="s">
        <v>54</v>
      </c>
    </row>
    <row r="26" spans="1:19" x14ac:dyDescent="0.35">
      <c r="A26" s="13" t="s">
        <v>63</v>
      </c>
      <c r="B26" s="13">
        <v>26.124298095271499</v>
      </c>
      <c r="C26" s="13">
        <v>65.562563439719398</v>
      </c>
      <c r="D26" s="13">
        <v>10</v>
      </c>
      <c r="E26" s="13">
        <v>5.1076513361800604</v>
      </c>
      <c r="F26" s="16" t="s">
        <v>65</v>
      </c>
      <c r="G26" s="16" t="s">
        <v>65</v>
      </c>
      <c r="H26" s="16" t="s">
        <v>65</v>
      </c>
      <c r="I26" s="16" t="s">
        <v>68</v>
      </c>
      <c r="J26" s="16" t="s">
        <v>75</v>
      </c>
      <c r="S26" t="s">
        <v>54</v>
      </c>
    </row>
    <row r="28" spans="1:19" x14ac:dyDescent="0.35">
      <c r="A28" s="13" t="s">
        <v>10</v>
      </c>
      <c r="S28" t="s">
        <v>80</v>
      </c>
    </row>
    <row r="29" spans="1:19" x14ac:dyDescent="0.35">
      <c r="A29" s="13" t="s">
        <v>16</v>
      </c>
      <c r="F29" s="6" t="s">
        <v>65</v>
      </c>
      <c r="G29" s="6" t="s">
        <v>65</v>
      </c>
      <c r="H29" s="6" t="s">
        <v>65</v>
      </c>
      <c r="I29" s="6" t="s">
        <v>68</v>
      </c>
    </row>
    <row r="30" spans="1:19" x14ac:dyDescent="0.35">
      <c r="A30" s="13" t="s">
        <v>17</v>
      </c>
      <c r="F30" s="6" t="s">
        <v>65</v>
      </c>
      <c r="G30" s="6" t="s">
        <v>65</v>
      </c>
      <c r="H30" s="6" t="s">
        <v>65</v>
      </c>
      <c r="I30" s="6" t="s">
        <v>76</v>
      </c>
      <c r="J30" s="6" t="s">
        <v>81</v>
      </c>
    </row>
    <row r="31" spans="1:19" x14ac:dyDescent="0.35">
      <c r="A31" s="13" t="s">
        <v>18</v>
      </c>
    </row>
    <row r="32" spans="1:19" x14ac:dyDescent="0.35">
      <c r="A32" s="13" t="s">
        <v>19</v>
      </c>
    </row>
    <row r="33" spans="1:19" x14ac:dyDescent="0.35">
      <c r="A33" s="13" t="s">
        <v>20</v>
      </c>
    </row>
    <row r="34" spans="1:19" x14ac:dyDescent="0.35">
      <c r="A34" s="13" t="s">
        <v>21</v>
      </c>
    </row>
    <row r="35" spans="1:19" x14ac:dyDescent="0.35">
      <c r="A35" s="13" t="s">
        <v>22</v>
      </c>
    </row>
    <row r="36" spans="1:19" x14ac:dyDescent="0.35">
      <c r="A36" s="13" t="s">
        <v>23</v>
      </c>
      <c r="F36" s="6" t="s">
        <v>65</v>
      </c>
      <c r="G36" s="6" t="s">
        <v>65</v>
      </c>
      <c r="H36" s="6" t="s">
        <v>65</v>
      </c>
      <c r="I36" s="6" t="s">
        <v>72</v>
      </c>
      <c r="J36" s="6" t="s">
        <v>82</v>
      </c>
    </row>
    <row r="37" spans="1:19" x14ac:dyDescent="0.35">
      <c r="A37" s="13" t="s">
        <v>24</v>
      </c>
    </row>
    <row r="38" spans="1:19" x14ac:dyDescent="0.35">
      <c r="A38" s="13" t="s">
        <v>25</v>
      </c>
    </row>
    <row r="39" spans="1:19" x14ac:dyDescent="0.35">
      <c r="A39" s="13" t="s">
        <v>26</v>
      </c>
    </row>
    <row r="41" spans="1:19" x14ac:dyDescent="0.35">
      <c r="A41" t="s">
        <v>10</v>
      </c>
      <c r="B41">
        <v>58.319272839999996</v>
      </c>
      <c r="C41">
        <v>33.921036460000003</v>
      </c>
      <c r="D41">
        <v>8.3002865480000008</v>
      </c>
      <c r="E41">
        <v>4.0359368680000003</v>
      </c>
      <c r="F41" s="6" t="s">
        <v>65</v>
      </c>
      <c r="G41" s="6" t="s">
        <v>65</v>
      </c>
      <c r="H41" s="6" t="s">
        <v>65</v>
      </c>
      <c r="J41" s="6" t="s">
        <v>84</v>
      </c>
      <c r="S41" t="s">
        <v>83</v>
      </c>
    </row>
    <row r="42" spans="1:19" x14ac:dyDescent="0.35">
      <c r="A42" t="s">
        <v>16</v>
      </c>
      <c r="B42">
        <v>19.854209470000001</v>
      </c>
      <c r="C42">
        <v>27.444000299999999</v>
      </c>
      <c r="D42">
        <v>13.904454060000001</v>
      </c>
      <c r="E42">
        <v>3</v>
      </c>
    </row>
    <row r="43" spans="1:19" x14ac:dyDescent="0.35">
      <c r="A43" t="s">
        <v>17</v>
      </c>
      <c r="B43">
        <v>38.912823160000002</v>
      </c>
      <c r="C43">
        <v>37.589885209999998</v>
      </c>
      <c r="D43">
        <v>14.056215740000001</v>
      </c>
      <c r="E43">
        <v>4.6302828319999998</v>
      </c>
      <c r="F43" s="6" t="s">
        <v>65</v>
      </c>
      <c r="G43" s="6" t="s">
        <v>65</v>
      </c>
      <c r="H43" s="6" t="s">
        <v>65</v>
      </c>
      <c r="J43" s="6" t="s">
        <v>85</v>
      </c>
    </row>
    <row r="45" spans="1:19" x14ac:dyDescent="0.35">
      <c r="A45" t="s">
        <v>10</v>
      </c>
      <c r="B45">
        <v>95.141617240000002</v>
      </c>
      <c r="C45">
        <v>74.057879380000003</v>
      </c>
      <c r="D45">
        <v>9.789809794</v>
      </c>
      <c r="E45">
        <v>4.0359368680000003</v>
      </c>
      <c r="F45" s="6" t="s">
        <v>65</v>
      </c>
      <c r="G45" s="6" t="s">
        <v>65</v>
      </c>
      <c r="H45" s="6" t="s">
        <v>65</v>
      </c>
      <c r="I45" s="6" t="s">
        <v>87</v>
      </c>
      <c r="J45" s="6" t="s">
        <v>88</v>
      </c>
      <c r="S45" s="6" t="s">
        <v>86</v>
      </c>
    </row>
    <row r="46" spans="1:19" x14ac:dyDescent="0.35">
      <c r="A46" t="s">
        <v>16</v>
      </c>
      <c r="B46">
        <v>19.854209470000001</v>
      </c>
      <c r="C46">
        <v>27.444000299999999</v>
      </c>
      <c r="D46">
        <v>13.904454060000001</v>
      </c>
      <c r="E46">
        <v>3</v>
      </c>
    </row>
    <row r="47" spans="1:19" x14ac:dyDescent="0.35">
      <c r="A47" t="s">
        <v>17</v>
      </c>
      <c r="B47">
        <v>31.20361248</v>
      </c>
      <c r="C47">
        <v>42.117516879999997</v>
      </c>
      <c r="D47">
        <v>14.056215740000001</v>
      </c>
      <c r="E47">
        <v>4.6302828319999998</v>
      </c>
    </row>
    <row r="48" spans="1:19" x14ac:dyDescent="0.35">
      <c r="A48" t="s">
        <v>18</v>
      </c>
      <c r="B48">
        <v>14.84938987</v>
      </c>
      <c r="C48">
        <v>44.719277929999997</v>
      </c>
      <c r="D48">
        <v>16.198271989999999</v>
      </c>
      <c r="E48">
        <v>4.1756801619999999</v>
      </c>
      <c r="F48" s="6" t="s">
        <v>65</v>
      </c>
      <c r="G48" s="6" t="s">
        <v>65</v>
      </c>
      <c r="H48" s="6" t="s">
        <v>69</v>
      </c>
    </row>
    <row r="49" spans="1:19" x14ac:dyDescent="0.35">
      <c r="A49" t="s">
        <v>19</v>
      </c>
      <c r="B49">
        <v>25.69178161</v>
      </c>
      <c r="C49">
        <v>64.607882050000001</v>
      </c>
      <c r="D49">
        <v>5.7477739330000004</v>
      </c>
      <c r="E49">
        <v>5.9392017099999999</v>
      </c>
      <c r="F49" s="6" t="s">
        <v>65</v>
      </c>
      <c r="G49" s="6" t="s">
        <v>65</v>
      </c>
      <c r="H49" s="6" t="s">
        <v>65</v>
      </c>
      <c r="I49" s="6" t="s">
        <v>68</v>
      </c>
    </row>
    <row r="50" spans="1:19" x14ac:dyDescent="0.35">
      <c r="A50" t="s">
        <v>20</v>
      </c>
      <c r="B50">
        <v>17.571104640000001</v>
      </c>
      <c r="C50">
        <v>84.847241830000002</v>
      </c>
      <c r="D50">
        <v>10</v>
      </c>
      <c r="E50">
        <v>3.688771966</v>
      </c>
    </row>
    <row r="51" spans="1:19" x14ac:dyDescent="0.35">
      <c r="A51" t="s">
        <v>55</v>
      </c>
      <c r="B51">
        <v>53.487885839999997</v>
      </c>
      <c r="C51">
        <v>86.664954789999996</v>
      </c>
      <c r="D51">
        <v>13.62501653</v>
      </c>
      <c r="E51">
        <v>3.6531563770000002</v>
      </c>
    </row>
    <row r="53" spans="1:19" x14ac:dyDescent="0.35">
      <c r="S53" s="6" t="s">
        <v>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1AA1B-73BD-421B-A044-EB7D91CAB469}">
  <dimension ref="A1:AI2"/>
  <sheetViews>
    <sheetView workbookViewId="0">
      <selection activeCell="E6" sqref="E6"/>
    </sheetView>
  </sheetViews>
  <sheetFormatPr defaultRowHeight="12.75" x14ac:dyDescent="0.35"/>
  <cols>
    <col min="1" max="1" width="21.265625" customWidth="1"/>
    <col min="2" max="2" width="7.73046875" customWidth="1"/>
    <col min="3" max="4" width="5.265625" customWidth="1"/>
    <col min="5" max="5" width="10.1328125" customWidth="1"/>
    <col min="6" max="13" width="21.265625" customWidth="1"/>
    <col min="14" max="14" width="40.265625" customWidth="1"/>
    <col min="15" max="15" width="21.265625" customWidth="1"/>
  </cols>
  <sheetData>
    <row r="1" spans="1:35" ht="15" x14ac:dyDescent="0.4">
      <c r="A1" s="5" t="s">
        <v>11</v>
      </c>
      <c r="B1" s="1" t="s">
        <v>12</v>
      </c>
      <c r="C1" s="1" t="s">
        <v>13</v>
      </c>
      <c r="D1" s="1" t="s">
        <v>14</v>
      </c>
      <c r="E1" s="3" t="s">
        <v>15</v>
      </c>
      <c r="F1" s="3" t="s">
        <v>30</v>
      </c>
      <c r="G1" s="1" t="s">
        <v>39</v>
      </c>
      <c r="H1" s="1" t="s">
        <v>7</v>
      </c>
      <c r="I1" s="1" t="s">
        <v>32</v>
      </c>
      <c r="J1" s="1" t="s">
        <v>33</v>
      </c>
      <c r="K1" s="1" t="s">
        <v>34</v>
      </c>
      <c r="L1" s="1" t="s">
        <v>47</v>
      </c>
      <c r="M1" s="1" t="s">
        <v>42</v>
      </c>
      <c r="N1" s="1" t="s">
        <v>2</v>
      </c>
      <c r="O1" s="1" t="s">
        <v>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35">
      <c r="A2" t="s">
        <v>10</v>
      </c>
      <c r="B2" s="13">
        <v>39.036115632607199</v>
      </c>
      <c r="C2" s="13">
        <v>69.066156439447298</v>
      </c>
      <c r="D2" s="13">
        <v>10</v>
      </c>
      <c r="E2" s="13">
        <v>11.463633404111601</v>
      </c>
      <c r="N2" t="s">
        <v>52</v>
      </c>
      <c r="O2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03D8C-40D3-4D7D-AE31-6607435A2B73}">
  <dimension ref="A1"/>
  <sheetViews>
    <sheetView workbookViewId="0">
      <selection activeCell="I57" sqref="I57"/>
    </sheetView>
  </sheetViews>
  <sheetFormatPr defaultRowHeight="12.7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63BF-470D-4435-9CB0-ADDAAFB84EA9}">
  <dimension ref="A1"/>
  <sheetViews>
    <sheetView workbookViewId="0">
      <selection activeCell="O58" sqref="O58"/>
    </sheetView>
  </sheetViews>
  <sheetFormatPr defaultRowHeight="12.7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WT_2nM_50mM_NaCl_7p5mM_MgCl2</vt:lpstr>
      <vt:lpstr>WT_2nM_100mM_NaCl_7p5mM_MgCl2</vt:lpstr>
      <vt:lpstr>Nse4SNAP_Alexa640</vt:lpstr>
      <vt:lpstr>Side_flow</vt:lpstr>
      <vt:lpstr>WT_2nM_125mM_NaCl_7p5mM_MgCl2</vt:lpstr>
      <vt:lpstr>WithoutNse56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Jan-Siu-Kei Wong</dc:creator>
  <cp:lastModifiedBy>Eugene Kim</cp:lastModifiedBy>
  <dcterms:created xsi:type="dcterms:W3CDTF">2022-03-14T11:49:35Z</dcterms:created>
  <dcterms:modified xsi:type="dcterms:W3CDTF">2022-05-09T09:11:57Z</dcterms:modified>
</cp:coreProperties>
</file>