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aleswara\jio\q3\Resp_AI\assignment4\"/>
    </mc:Choice>
  </mc:AlternateContent>
  <xr:revisionPtr revIDLastSave="0" documentId="13_ncr:1_{B4FF999D-65EA-4D79-9693-6D39B9C25BD6}" xr6:coauthVersionLast="47" xr6:coauthVersionMax="47" xr10:uidLastSave="{00000000-0000-0000-0000-000000000000}"/>
  <bookViews>
    <workbookView xWindow="-110" yWindow="-110" windowWidth="19420" windowHeight="10300" activeTab="1" xr2:uid="{744C1F2A-64AE-431A-B6A9-CDD850E5D1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29" i="1"/>
  <c r="F31" i="1"/>
  <c r="F30" i="1"/>
  <c r="F29" i="1"/>
  <c r="E30" i="1"/>
  <c r="H30" i="1" s="1"/>
  <c r="E31" i="1"/>
  <c r="H31" i="1" s="1"/>
  <c r="E29" i="1"/>
  <c r="H29" i="1" s="1"/>
  <c r="D31" i="1"/>
  <c r="D30" i="1"/>
  <c r="D29" i="1"/>
  <c r="L23" i="1"/>
  <c r="M23" i="1"/>
  <c r="M16" i="1"/>
  <c r="M29" i="1"/>
  <c r="M28" i="1"/>
  <c r="M27" i="1"/>
  <c r="L25" i="1"/>
  <c r="M14" i="1"/>
  <c r="M15" i="1"/>
  <c r="M17" i="1"/>
  <c r="M18" i="1"/>
  <c r="M13" i="1"/>
  <c r="L14" i="1"/>
  <c r="L15" i="1"/>
  <c r="L17" i="1"/>
  <c r="L18" i="1"/>
  <c r="L13" i="1"/>
  <c r="K23" i="1"/>
  <c r="K25" i="1"/>
  <c r="K14" i="1"/>
  <c r="K15" i="1"/>
  <c r="K16" i="1"/>
  <c r="K24" i="1" s="1"/>
  <c r="K17" i="1"/>
  <c r="K18" i="1"/>
  <c r="K13" i="1"/>
  <c r="I14" i="1"/>
  <c r="I15" i="1"/>
  <c r="I16" i="1"/>
  <c r="I17" i="1"/>
  <c r="I18" i="1"/>
  <c r="I13" i="1"/>
  <c r="J25" i="1"/>
  <c r="J15" i="1"/>
  <c r="J16" i="1"/>
  <c r="J23" i="1"/>
  <c r="J17" i="1"/>
  <c r="J18" i="1"/>
  <c r="J14" i="1"/>
  <c r="J13" i="1"/>
  <c r="F8" i="1"/>
  <c r="F9" i="1"/>
  <c r="G8" i="1"/>
  <c r="H8" i="1"/>
  <c r="G9" i="1"/>
  <c r="H9" i="1"/>
  <c r="E9" i="1"/>
  <c r="E8" i="1"/>
  <c r="L16" i="1" l="1"/>
  <c r="J24" i="1"/>
</calcChain>
</file>

<file path=xl/sharedStrings.xml><?xml version="1.0" encoding="utf-8"?>
<sst xmlns="http://schemas.openxmlformats.org/spreadsheetml/2006/main" count="70" uniqueCount="27">
  <si>
    <t>Gender</t>
  </si>
  <si>
    <t>Male</t>
  </si>
  <si>
    <t>Female</t>
  </si>
  <si>
    <t>Probabaliltiy category</t>
  </si>
  <si>
    <t>Prob_advantage</t>
  </si>
  <si>
    <t>Prob_disadvantage</t>
  </si>
  <si>
    <t>SPD</t>
  </si>
  <si>
    <t>DI</t>
  </si>
  <si>
    <t>Equal opportunity</t>
  </si>
  <si>
    <t>Normal</t>
  </si>
  <si>
    <t>After reweighing</t>
  </si>
  <si>
    <t>Privacy</t>
  </si>
  <si>
    <t>TP</t>
  </si>
  <si>
    <t>FN</t>
  </si>
  <si>
    <t>FP</t>
  </si>
  <si>
    <t>TN</t>
  </si>
  <si>
    <t>ACF</t>
  </si>
  <si>
    <t>Difference</t>
  </si>
  <si>
    <t>Total</t>
  </si>
  <si>
    <t>Predictive equality</t>
  </si>
  <si>
    <t>Equalized odds</t>
  </si>
  <si>
    <t>Predictive Parity</t>
  </si>
  <si>
    <t>AVERAGE</t>
  </si>
  <si>
    <t>Metrics</t>
  </si>
  <si>
    <t>Costs</t>
  </si>
  <si>
    <t>Opportunity Costs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</si>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</sst>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FAIRNESS METRICS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Sheet2!$E$4:$E$5</c:f>
              <c:strCache>
                <c:ptCount val="2"/>
                <c:pt idx="0">
                  <c:v>SPD</c:v>
                </c:pt>
                <c:pt idx="1">
                  <c:v>DI</c:v>
                </c:pt>
              </c:strCache>
            </c:strRef>
          </c:cat>
          <c:val>
            <c:numRef>
              <c:f>Sheet2!$F$4:$F$5</c:f>
              <c:numCache>
                <c:formatCode>General</c:formatCode>
                <c:ptCount val="2"/>
                <c:pt idx="0">
                  <c:v>0.18975</c:v>
                </c:pt>
                <c:pt idx="1">
                  <c:v>1.2638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416B-A99D-A1848A8841F0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Privacy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Sheet2!$E$4:$E$5</c:f>
              <c:strCache>
                <c:ptCount val="2"/>
                <c:pt idx="0">
                  <c:v>SPD</c:v>
                </c:pt>
                <c:pt idx="1">
                  <c:v>DI</c:v>
                </c:pt>
              </c:strCache>
            </c:strRef>
          </c:cat>
          <c:val>
            <c:numRef>
              <c:f>Sheet2!$G$4:$G$5</c:f>
              <c:numCache>
                <c:formatCode>General</c:formatCode>
                <c:ptCount val="2"/>
                <c:pt idx="0">
                  <c:v>0.18909999999999993</c:v>
                </c:pt>
                <c:pt idx="1">
                  <c:v>1.2630999999999999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2-416B-A99D-A1848A8841F0}"/>
            </c:ext>
          </c:extLst>
        </c:ser>
        <c:ser>
          <c:idx val="2"/>
          <c:order val="2"/>
          <c:tx>
            <c:strRef>
              <c:f>Sheet2!$H$3</c:f>
              <c:strCache>
                <c:ptCount val="1"/>
                <c:pt idx="0">
                  <c:v>After reweighing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Sheet2!$E$4:$E$5</c:f>
              <c:strCache>
                <c:ptCount val="2"/>
                <c:pt idx="0">
                  <c:v>SPD</c:v>
                </c:pt>
                <c:pt idx="1">
                  <c:v>DI</c:v>
                </c:pt>
              </c:strCache>
            </c:strRef>
          </c:cat>
          <c:val>
            <c:numRef>
              <c:f>Sheet2!$H$4:$H$5</c:f>
              <c:numCache>
                <c:formatCode>General</c:formatCode>
                <c:ptCount val="2"/>
                <c:pt idx="0">
                  <c:v>0.10687500000000005</c:v>
                </c:pt>
                <c:pt idx="1">
                  <c:v>1.1513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2-416B-A99D-A1848A8841F0}"/>
            </c:ext>
          </c:extLst>
        </c:ser>
        <c:ser>
          <c:idx val="3"/>
          <c:order val="3"/>
          <c:tx>
            <c:strRef>
              <c:f>Sheet2!$I$3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Sheet2!$E$4:$E$5</c:f>
              <c:strCache>
                <c:ptCount val="2"/>
                <c:pt idx="0">
                  <c:v>SPD</c:v>
                </c:pt>
                <c:pt idx="1">
                  <c:v>DI</c:v>
                </c:pt>
              </c:strCache>
            </c:strRef>
          </c:cat>
          <c:val>
            <c:numRef>
              <c:f>Sheet2!$I$4:$I$5</c:f>
              <c:numCache>
                <c:formatCode>General</c:formatCode>
                <c:ptCount val="2"/>
                <c:pt idx="0">
                  <c:v>2.399999999999991E-2</c:v>
                </c:pt>
                <c:pt idx="1">
                  <c:v>1.0346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2-416B-A99D-A1848A884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690320"/>
        <c:axId val="587691984"/>
      </c:barChart>
      <c:catAx>
        <c:axId val="5876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1984"/>
        <c:crosses val="autoZero"/>
        <c:auto val="1"/>
        <c:lblAlgn val="ctr"/>
        <c:lblOffset val="100"/>
        <c:noMultiLvlLbl val="0"/>
      </c:catAx>
      <c:valAx>
        <c:axId val="5876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FAIRNESS</a:t>
            </a:r>
            <a:r>
              <a:rPr lang="en-IN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Sheet2!$C$18:$F$18</c:f>
              <c:strCache>
                <c:ptCount val="4"/>
                <c:pt idx="0">
                  <c:v>Equal opportunity</c:v>
                </c:pt>
                <c:pt idx="1">
                  <c:v>Predictive equality</c:v>
                </c:pt>
                <c:pt idx="2">
                  <c:v>Equalized odds</c:v>
                </c:pt>
                <c:pt idx="3">
                  <c:v>Predictive Parity</c:v>
                </c:pt>
              </c:strCache>
            </c:strRef>
          </c:cat>
          <c:val>
            <c:numRef>
              <c:f>Sheet2!$C$19:$F$19</c:f>
              <c:numCache>
                <c:formatCode>General</c:formatCode>
                <c:ptCount val="4"/>
                <c:pt idx="0">
                  <c:v>6.7699999999999996E-2</c:v>
                </c:pt>
                <c:pt idx="1">
                  <c:v>0</c:v>
                </c:pt>
                <c:pt idx="2">
                  <c:v>6.7699999999999996E-2</c:v>
                </c:pt>
                <c:pt idx="3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4CD1-98D8-7FCDC643184B}"/>
            </c:ext>
          </c:extLst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After reweighing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Sheet2!$C$18:$F$18</c:f>
              <c:strCache>
                <c:ptCount val="4"/>
                <c:pt idx="0">
                  <c:v>Equal opportunity</c:v>
                </c:pt>
                <c:pt idx="1">
                  <c:v>Predictive equality</c:v>
                </c:pt>
                <c:pt idx="2">
                  <c:v>Equalized odds</c:v>
                </c:pt>
                <c:pt idx="3">
                  <c:v>Predictive Parity</c:v>
                </c:pt>
              </c:strCache>
            </c:strRef>
          </c:cat>
          <c:val>
            <c:numRef>
              <c:f>Sheet2!$C$20:$F$20</c:f>
              <c:numCache>
                <c:formatCode>General</c:formatCode>
                <c:ptCount val="4"/>
                <c:pt idx="0">
                  <c:v>4.224E-2</c:v>
                </c:pt>
                <c:pt idx="1">
                  <c:v>3.6760000000000001E-2</c:v>
                </c:pt>
                <c:pt idx="2">
                  <c:v>4.24E-2</c:v>
                </c:pt>
                <c:pt idx="3">
                  <c:v>2.3400000000000001E-2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E-4CD1-98D8-7FCDC643184B}"/>
            </c:ext>
          </c:extLst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Sheet2!$C$18:$F$18</c:f>
              <c:strCache>
                <c:ptCount val="4"/>
                <c:pt idx="0">
                  <c:v>Equal opportunity</c:v>
                </c:pt>
                <c:pt idx="1">
                  <c:v>Predictive equality</c:v>
                </c:pt>
                <c:pt idx="2">
                  <c:v>Equalized odds</c:v>
                </c:pt>
                <c:pt idx="3">
                  <c:v>Predictive Parity</c:v>
                </c:pt>
              </c:strCache>
            </c:strRef>
          </c:cat>
          <c:val>
            <c:numRef>
              <c:f>Sheet2!$C$21:$F$21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2.5309999999999999E-2</c:v>
                </c:pt>
                <c:pt idx="2">
                  <c:v>1.6500000000000001E-2</c:v>
                </c:pt>
                <c:pt idx="3">
                  <c:v>1.6500000000000001E-2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E-4CD1-98D8-7FCDC64318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714032"/>
        <c:axId val="587708624"/>
      </c:barChart>
      <c:catAx>
        <c:axId val="5877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8624"/>
        <c:crosses val="autoZero"/>
        <c:auto val="1"/>
        <c:lblAlgn val="ctr"/>
        <c:lblOffset val="100"/>
        <c:noMultiLvlLbl val="0"/>
      </c:catAx>
      <c:valAx>
        <c:axId val="587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Sheet2!$D$34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Sheet2!$C$35:$C$37</c:f>
              <c:strCache>
                <c:ptCount val="3"/>
                <c:pt idx="0">
                  <c:v>Normal</c:v>
                </c:pt>
                <c:pt idx="1">
                  <c:v>After reweighing</c:v>
                </c:pt>
                <c:pt idx="2">
                  <c:v>ACF</c:v>
                </c:pt>
              </c:strCache>
            </c:strRef>
          </c:cat>
          <c:val>
            <c:numRef>
              <c:f>Sheet2!$D$35:$D$37</c:f>
              <c:numCache>
                <c:formatCode>General</c:formatCode>
                <c:ptCount val="3"/>
                <c:pt idx="0">
                  <c:v>4172</c:v>
                </c:pt>
                <c:pt idx="1">
                  <c:v>2145</c:v>
                </c:pt>
                <c:pt idx="2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6-4A1C-8AB6-C6339CC03AFE}"/>
            </c:ext>
          </c:extLst>
        </c:ser>
        <c:ser>
          <c:idx val="1"/>
          <c:order val="1"/>
          <c:tx>
            <c:strRef>
              <c:f>Sheet2!$E$34</c:f>
              <c:strCache>
                <c:ptCount val="1"/>
                <c:pt idx="0">
                  <c:v>Opportunity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Sheet2!$C$35:$C$37</c:f>
              <c:strCache>
                <c:ptCount val="3"/>
                <c:pt idx="0">
                  <c:v>Normal</c:v>
                </c:pt>
                <c:pt idx="1">
                  <c:v>After reweighing</c:v>
                </c:pt>
                <c:pt idx="2">
                  <c:v>ACF</c:v>
                </c:pt>
              </c:strCache>
            </c:strRef>
          </c:cat>
          <c:val>
            <c:numRef>
              <c:f>Sheet2!$E$35:$E$37</c:f>
              <c:numCache>
                <c:formatCode>General</c:formatCode>
                <c:ptCount val="3"/>
                <c:pt idx="0">
                  <c:v>125.2</c:v>
                </c:pt>
                <c:pt idx="1">
                  <c:v>64.8</c:v>
                </c:pt>
                <c:pt idx="2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6-4A1C-8AB6-C6339CC03AFE}"/>
            </c:ext>
          </c:extLst>
        </c:ser>
        <c:ser>
          <c:idx val="2"/>
          <c:order val="2"/>
          <c:tx>
            <c:strRef>
              <c:f>Sheet2!$F$34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Sheet2!$C$35:$C$37</c:f>
              <c:strCache>
                <c:ptCount val="3"/>
                <c:pt idx="0">
                  <c:v>Normal</c:v>
                </c:pt>
                <c:pt idx="1">
                  <c:v>After reweighing</c:v>
                </c:pt>
                <c:pt idx="2">
                  <c:v>ACF</c:v>
                </c:pt>
              </c:strCache>
            </c:strRef>
          </c:cat>
          <c:val>
            <c:numRef>
              <c:f>Sheet2!$F$35:$F$37</c:f>
              <c:numCache>
                <c:formatCode>General</c:formatCode>
                <c:ptCount val="3"/>
                <c:pt idx="0">
                  <c:v>4297.2</c:v>
                </c:pt>
                <c:pt idx="1">
                  <c:v>2209.8000000000002</c:v>
                </c:pt>
                <c:pt idx="2">
                  <c:v>1545.1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6-4A1C-8AB6-C6339CC0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686112"/>
        <c:axId val="785692768"/>
      </c:barChart>
      <c:catAx>
        <c:axId val="78568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92768"/>
        <c:crosses val="autoZero"/>
        <c:auto val="1"/>
        <c:lblAlgn val="ctr"/>
        <c:lblOffset val="100"/>
        <c:noMultiLvlLbl val="0"/>
      </c:catAx>
      <c:valAx>
        <c:axId val="7856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498475</xdr:colOff>
      <xdr:row>1</xdr:row>
      <xdr:rowOff>31750</xdr:rowOff>
    </xdr:from>
    <xdr:to>
      <xdr:col>17</xdr:col>
      <xdr:colOff>193675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22DA-1278-3975-2ABE-4D2EC4D67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492125</xdr:colOff>
      <xdr:row>16</xdr:row>
      <xdr:rowOff>165100</xdr:rowOff>
    </xdr:from>
    <xdr:to>
      <xdr:col>17</xdr:col>
      <xdr:colOff>187325</xdr:colOff>
      <xdr:row>31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5710-B473-31BB-9999-7A01C5E0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117475</xdr:colOff>
      <xdr:row>32</xdr:row>
      <xdr:rowOff>165100</xdr:rowOff>
    </xdr:from>
    <xdr:to>
      <xdr:col>14</xdr:col>
      <xdr:colOff>422275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C9410-62E1-DB6D-3DC5-1A08E825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CB20-417A-42A7-8096-721602D160CA}">
  <dimension ref="C5:M31"/>
  <sheetViews>
    <sheetView topLeftCell="A16" workbookViewId="0">
      <selection activeCell="C28" sqref="C28:H31"/>
    </sheetView>
  </sheetViews>
  <sheetFormatPr defaultRowHeight="14.5" x14ac:dyDescent="0.35"/>
  <cols>
    <col min="3" max="3" width="14.6328125" bestFit="1" customWidth="1"/>
    <col min="4" max="4" width="18.90625" bestFit="1" customWidth="1"/>
    <col min="7" max="7" width="14.6328125" bestFit="1" customWidth="1"/>
    <col min="9" max="9" width="14.6328125" bestFit="1" customWidth="1"/>
    <col min="10" max="11" width="15.90625" bestFit="1" customWidth="1"/>
    <col min="12" max="12" width="13.453125" bestFit="1" customWidth="1"/>
  </cols>
  <sheetData>
    <row r="5" spans="3:13" x14ac:dyDescent="0.35">
      <c r="C5" s="2" t="s">
        <v>0</v>
      </c>
      <c r="D5" s="2" t="s">
        <v>3</v>
      </c>
      <c r="E5" s="2" t="s">
        <v>9</v>
      </c>
      <c r="F5" s="2" t="s">
        <v>11</v>
      </c>
      <c r="G5" s="2" t="s">
        <v>10</v>
      </c>
      <c r="H5" s="2" t="s">
        <v>16</v>
      </c>
    </row>
    <row r="6" spans="3:13" x14ac:dyDescent="0.35">
      <c r="C6" s="3" t="s">
        <v>1</v>
      </c>
      <c r="D6" s="3" t="s">
        <v>4</v>
      </c>
      <c r="E6" s="3">
        <v>0.90895000000000004</v>
      </c>
      <c r="F6" s="3">
        <v>0.90759999999999996</v>
      </c>
      <c r="G6" s="3">
        <v>0.81307499999999999</v>
      </c>
      <c r="H6" s="3">
        <v>0.71719999999999995</v>
      </c>
    </row>
    <row r="7" spans="3:13" x14ac:dyDescent="0.35">
      <c r="C7" s="3" t="s">
        <v>2</v>
      </c>
      <c r="D7" s="3" t="s">
        <v>5</v>
      </c>
      <c r="E7" s="3">
        <v>0.71919999999999995</v>
      </c>
      <c r="F7" s="3">
        <v>0.71850000000000003</v>
      </c>
      <c r="G7" s="3">
        <v>0.70619999999999994</v>
      </c>
      <c r="H7" s="3">
        <v>0.69320000000000004</v>
      </c>
    </row>
    <row r="8" spans="3:13" x14ac:dyDescent="0.35">
      <c r="C8" s="3"/>
      <c r="D8" s="3" t="s">
        <v>6</v>
      </c>
      <c r="E8" s="3">
        <f>E6-E7</f>
        <v>0.18975000000000009</v>
      </c>
      <c r="F8" s="3">
        <f>F6-F7</f>
        <v>0.18909999999999993</v>
      </c>
      <c r="G8" s="3">
        <f t="shared" ref="G8:H8" si="0">G6-G7</f>
        <v>0.10687500000000005</v>
      </c>
      <c r="H8" s="3">
        <f t="shared" si="0"/>
        <v>2.399999999999991E-2</v>
      </c>
    </row>
    <row r="9" spans="3:13" x14ac:dyDescent="0.35">
      <c r="C9" s="3"/>
      <c r="D9" s="3" t="s">
        <v>7</v>
      </c>
      <c r="E9" s="3">
        <f>E6/E7</f>
        <v>1.2638348164627364</v>
      </c>
      <c r="F9" s="3">
        <f>F6/F7</f>
        <v>1.2631871955462768</v>
      </c>
      <c r="G9" s="3">
        <f t="shared" ref="G9:H9" si="1">G6/G7</f>
        <v>1.151338147833475</v>
      </c>
      <c r="H9" s="3">
        <f t="shared" si="1"/>
        <v>1.0346220427005193</v>
      </c>
    </row>
    <row r="12" spans="3:13" x14ac:dyDescent="0.35">
      <c r="D12" s="2" t="s">
        <v>0</v>
      </c>
      <c r="E12" s="2" t="s">
        <v>15</v>
      </c>
      <c r="F12" s="2" t="s">
        <v>14</v>
      </c>
      <c r="G12" s="2" t="s">
        <v>13</v>
      </c>
      <c r="H12" s="2" t="s">
        <v>12</v>
      </c>
      <c r="I12" s="2" t="s">
        <v>18</v>
      </c>
      <c r="J12" s="2" t="s">
        <v>8</v>
      </c>
      <c r="K12" s="2" t="s">
        <v>19</v>
      </c>
      <c r="L12" s="2" t="s">
        <v>20</v>
      </c>
      <c r="M12" s="2" t="s">
        <v>21</v>
      </c>
    </row>
    <row r="13" spans="3:13" x14ac:dyDescent="0.35">
      <c r="C13" t="s">
        <v>9</v>
      </c>
      <c r="D13" s="2" t="s">
        <v>1</v>
      </c>
      <c r="E13" s="3">
        <v>0</v>
      </c>
      <c r="F13" s="3">
        <v>2455</v>
      </c>
      <c r="G13" s="3">
        <v>894</v>
      </c>
      <c r="H13" s="3">
        <v>3004</v>
      </c>
      <c r="I13" s="3">
        <f>E13+F13+G13+H13</f>
        <v>6353</v>
      </c>
      <c r="J13" s="3">
        <f>G13/(G13+H13)</f>
        <v>0.2293483837865572</v>
      </c>
      <c r="K13" s="3">
        <f>F13/(F13+E13)</f>
        <v>1</v>
      </c>
      <c r="L13" s="3">
        <f>ABS(K13-J13)</f>
        <v>0.7706516162134428</v>
      </c>
      <c r="M13" s="3">
        <f>H13/(H13+F13)</f>
        <v>0.55028393478659099</v>
      </c>
    </row>
    <row r="14" spans="3:13" x14ac:dyDescent="0.35">
      <c r="C14" t="s">
        <v>9</v>
      </c>
      <c r="D14" s="2" t="s">
        <v>2</v>
      </c>
      <c r="E14" s="3">
        <v>0</v>
      </c>
      <c r="F14" s="3">
        <v>1717</v>
      </c>
      <c r="G14" s="3">
        <v>358</v>
      </c>
      <c r="H14" s="3">
        <v>1857</v>
      </c>
      <c r="I14" s="3">
        <f t="shared" ref="I14:I18" si="2">E14+F14+G14+H14</f>
        <v>3932</v>
      </c>
      <c r="J14" s="3">
        <f>G14/(G14+H14)</f>
        <v>0.16162528216704289</v>
      </c>
      <c r="K14" s="3">
        <f t="shared" ref="K14:K18" si="3">F14/(F14+E14)</f>
        <v>1</v>
      </c>
      <c r="L14" s="3">
        <f t="shared" ref="L14:L18" si="4">ABS(K14-J14)</f>
        <v>0.83837471783295714</v>
      </c>
      <c r="M14" s="3">
        <f t="shared" ref="M14:M18" si="5">H14/(H14+F14)</f>
        <v>0.51958589815332956</v>
      </c>
    </row>
    <row r="15" spans="3:13" x14ac:dyDescent="0.35">
      <c r="C15" t="s">
        <v>10</v>
      </c>
      <c r="D15" s="2" t="s">
        <v>1</v>
      </c>
      <c r="E15" s="3">
        <v>789</v>
      </c>
      <c r="F15" s="3">
        <v>1916</v>
      </c>
      <c r="G15" s="3">
        <v>403</v>
      </c>
      <c r="H15" s="3">
        <v>3245</v>
      </c>
      <c r="I15" s="3">
        <f t="shared" si="2"/>
        <v>6353</v>
      </c>
      <c r="J15" s="3">
        <f t="shared" ref="J15:J16" si="6">G15/(G15+H15)</f>
        <v>0.11047149122807018</v>
      </c>
      <c r="K15" s="3">
        <f t="shared" si="3"/>
        <v>0.7083179297597042</v>
      </c>
      <c r="L15" s="3">
        <f t="shared" si="4"/>
        <v>0.59784643853163399</v>
      </c>
      <c r="M15" s="3">
        <f t="shared" si="5"/>
        <v>0.62875411741910481</v>
      </c>
    </row>
    <row r="16" spans="3:13" x14ac:dyDescent="0.35">
      <c r="C16" t="s">
        <v>10</v>
      </c>
      <c r="D16" s="2" t="s">
        <v>2</v>
      </c>
      <c r="E16" s="3">
        <v>112</v>
      </c>
      <c r="F16" s="3">
        <v>229</v>
      </c>
      <c r="G16" s="3">
        <v>245</v>
      </c>
      <c r="H16" s="3">
        <v>3346</v>
      </c>
      <c r="I16" s="3">
        <f t="shared" si="2"/>
        <v>3932</v>
      </c>
      <c r="J16" s="3">
        <f t="shared" si="6"/>
        <v>6.8226120857699801E-2</v>
      </c>
      <c r="K16" s="3">
        <f t="shared" si="3"/>
        <v>0.67155425219941345</v>
      </c>
      <c r="L16" s="3">
        <f t="shared" si="4"/>
        <v>0.60332813134171359</v>
      </c>
      <c r="M16" s="3">
        <f>H16/(H16+F16)</f>
        <v>0.93594405594405594</v>
      </c>
    </row>
    <row r="17" spans="3:13" x14ac:dyDescent="0.35">
      <c r="C17" t="s">
        <v>16</v>
      </c>
      <c r="D17" s="2" t="s">
        <v>1</v>
      </c>
      <c r="E17" s="3">
        <v>1594</v>
      </c>
      <c r="F17" s="3">
        <v>864</v>
      </c>
      <c r="G17" s="3">
        <v>205</v>
      </c>
      <c r="H17" s="3">
        <v>3693</v>
      </c>
      <c r="I17" s="3">
        <f t="shared" si="2"/>
        <v>6356</v>
      </c>
      <c r="J17" s="3">
        <f>G17/(G17+H17)</f>
        <v>5.2591072344792204E-2</v>
      </c>
      <c r="K17" s="3">
        <f t="shared" si="3"/>
        <v>0.35150528885272581</v>
      </c>
      <c r="L17" s="3">
        <f t="shared" si="4"/>
        <v>0.29891421650793359</v>
      </c>
      <c r="M17" s="3">
        <f t="shared" si="5"/>
        <v>0.81040157998683349</v>
      </c>
    </row>
    <row r="18" spans="3:13" x14ac:dyDescent="0.35">
      <c r="C18" t="s">
        <v>16</v>
      </c>
      <c r="D18" s="2" t="s">
        <v>2</v>
      </c>
      <c r="E18" s="3">
        <v>1070</v>
      </c>
      <c r="F18" s="3">
        <v>647</v>
      </c>
      <c r="G18" s="3">
        <v>136</v>
      </c>
      <c r="H18" s="3">
        <v>2079</v>
      </c>
      <c r="I18" s="3">
        <f t="shared" si="2"/>
        <v>3932</v>
      </c>
      <c r="J18" s="3">
        <f>G18/(G18+H18)</f>
        <v>6.1399548532731378E-2</v>
      </c>
      <c r="K18" s="3">
        <f t="shared" si="3"/>
        <v>0.37682003494467092</v>
      </c>
      <c r="L18" s="3">
        <f t="shared" si="4"/>
        <v>0.31542048641193954</v>
      </c>
      <c r="M18" s="3">
        <f t="shared" si="5"/>
        <v>0.7626559060895084</v>
      </c>
    </row>
    <row r="22" spans="3:13" x14ac:dyDescent="0.35">
      <c r="J22" t="s">
        <v>17</v>
      </c>
      <c r="K22" t="s">
        <v>17</v>
      </c>
      <c r="L22" t="s">
        <v>17</v>
      </c>
      <c r="M22" t="s">
        <v>17</v>
      </c>
    </row>
    <row r="23" spans="3:13" x14ac:dyDescent="0.35">
      <c r="I23" t="s">
        <v>9</v>
      </c>
      <c r="J23">
        <f>ABS(J13-J14)</f>
        <v>6.7723101619514309E-2</v>
      </c>
      <c r="K23">
        <f>ABS(K13-K14)</f>
        <v>0</v>
      </c>
      <c r="L23">
        <f>ABS(L13-L14)</f>
        <v>6.7723101619514336E-2</v>
      </c>
      <c r="M23">
        <f>ABS(M13-M14)</f>
        <v>3.0698036633261427E-2</v>
      </c>
    </row>
    <row r="24" spans="3:13" x14ac:dyDescent="0.35">
      <c r="I24" t="s">
        <v>10</v>
      </c>
      <c r="J24">
        <f>ABS(J15-J16)</f>
        <v>4.2245370370370378E-2</v>
      </c>
      <c r="K24">
        <f>ABS(K15-K16)</f>
        <v>3.6763677560290753E-2</v>
      </c>
      <c r="L24">
        <v>4.2450000000000002E-2</v>
      </c>
      <c r="M24">
        <v>2.3400000000000001E-2</v>
      </c>
    </row>
    <row r="25" spans="3:13" x14ac:dyDescent="0.35">
      <c r="I25" t="s">
        <v>16</v>
      </c>
      <c r="J25">
        <f>ABS(J17-J18)</f>
        <v>8.8084761879391738E-3</v>
      </c>
      <c r="K25">
        <f>ABS(K17-K18)</f>
        <v>2.5314746091945117E-2</v>
      </c>
      <c r="L25">
        <f>ABS(L17-L18)</f>
        <v>1.6506269904005944E-2</v>
      </c>
      <c r="M25">
        <v>1.6506269904005944E-2</v>
      </c>
    </row>
    <row r="26" spans="3:13" x14ac:dyDescent="0.35">
      <c r="M26" t="s">
        <v>22</v>
      </c>
    </row>
    <row r="27" spans="3:13" x14ac:dyDescent="0.35">
      <c r="M27">
        <f>AVERAGE(M13:M14)</f>
        <v>0.53493491646996028</v>
      </c>
    </row>
    <row r="28" spans="3:13" x14ac:dyDescent="0.35">
      <c r="C28" s="2" t="s">
        <v>24</v>
      </c>
      <c r="D28" s="2" t="s">
        <v>14</v>
      </c>
      <c r="E28" s="2">
        <v>1000</v>
      </c>
      <c r="F28" s="2" t="s">
        <v>13</v>
      </c>
      <c r="G28" s="2">
        <v>100</v>
      </c>
      <c r="H28" s="2" t="s">
        <v>18</v>
      </c>
      <c r="M28">
        <f>AVERAGE(M15:M16)</f>
        <v>0.78234908668158032</v>
      </c>
    </row>
    <row r="29" spans="3:13" x14ac:dyDescent="0.35">
      <c r="C29" s="2" t="s">
        <v>9</v>
      </c>
      <c r="D29" s="3">
        <f>F13+F14</f>
        <v>4172</v>
      </c>
      <c r="E29" s="3">
        <f>D29*$E$28</f>
        <v>4172000</v>
      </c>
      <c r="F29" s="3">
        <f>G13+G14</f>
        <v>1252</v>
      </c>
      <c r="G29" s="3">
        <f>F29*$G$28</f>
        <v>125200</v>
      </c>
      <c r="H29" s="3">
        <f>E29+G29</f>
        <v>4297200</v>
      </c>
      <c r="M29">
        <f>AVERAGE(M17:M18)</f>
        <v>0.78652874303817089</v>
      </c>
    </row>
    <row r="30" spans="3:13" x14ac:dyDescent="0.35">
      <c r="C30" s="2" t="s">
        <v>10</v>
      </c>
      <c r="D30" s="3">
        <f>F15+F16</f>
        <v>2145</v>
      </c>
      <c r="E30" s="3">
        <f>D30*$E$28</f>
        <v>2145000</v>
      </c>
      <c r="F30" s="3">
        <f>G15+G16</f>
        <v>648</v>
      </c>
      <c r="G30" s="3">
        <f>F30*$G$28</f>
        <v>64800</v>
      </c>
      <c r="H30" s="3">
        <f t="shared" ref="H30:H31" si="7">E30+G30</f>
        <v>2209800</v>
      </c>
    </row>
    <row r="31" spans="3:13" x14ac:dyDescent="0.35">
      <c r="C31" s="2" t="s">
        <v>16</v>
      </c>
      <c r="D31" s="3">
        <f>F17+F18</f>
        <v>1511</v>
      </c>
      <c r="E31" s="3">
        <f>D31*$E$28</f>
        <v>1511000</v>
      </c>
      <c r="F31" s="3">
        <f>G17+G18</f>
        <v>341</v>
      </c>
      <c r="G31" s="3">
        <f>F31*$G$28</f>
        <v>34100</v>
      </c>
      <c r="H31" s="3">
        <f t="shared" si="7"/>
        <v>1545100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7E2A-4D86-49A1-B28A-0AEDD2468DCD}">
  <dimension ref="B3:I37"/>
  <sheetViews>
    <sheetView tabSelected="1" topLeftCell="C26" workbookViewId="0">
      <selection activeCell="I28" sqref="I28"/>
    </sheetView>
  </sheetViews>
  <sheetFormatPr defaultRowHeight="14.5" x14ac:dyDescent="0.35"/>
  <sheetData>
    <row r="3" spans="5:9" x14ac:dyDescent="0.35">
      <c r="E3" s="1" t="s">
        <v>23</v>
      </c>
      <c r="F3" s="2" t="s">
        <v>9</v>
      </c>
      <c r="G3" s="2" t="s">
        <v>11</v>
      </c>
      <c r="H3" s="2" t="s">
        <v>10</v>
      </c>
      <c r="I3" s="2" t="s">
        <v>16</v>
      </c>
    </row>
    <row r="4" spans="5:9" x14ac:dyDescent="0.35">
      <c r="E4" t="s">
        <v>6</v>
      </c>
      <c r="F4">
        <v>0.18975</v>
      </c>
      <c r="G4">
        <v>0.18909999999999993</v>
      </c>
      <c r="H4">
        <v>0.10687500000000005</v>
      </c>
      <c r="I4">
        <v>2.399999999999991E-2</v>
      </c>
    </row>
    <row r="5" spans="5:9" x14ac:dyDescent="0.35">
      <c r="E5" t="s">
        <v>7</v>
      </c>
      <c r="F5">
        <v>1.2638</v>
      </c>
      <c r="G5">
        <v>1.2630999999999999</v>
      </c>
      <c r="H5">
        <v>1.1513</v>
      </c>
      <c r="I5">
        <v>1.0346</v>
      </c>
    </row>
    <row r="18" spans="2:6" x14ac:dyDescent="0.35">
      <c r="C18" s="2" t="s">
        <v>8</v>
      </c>
      <c r="D18" s="2" t="s">
        <v>19</v>
      </c>
      <c r="E18" s="2" t="s">
        <v>20</v>
      </c>
      <c r="F18" s="2" t="s">
        <v>21</v>
      </c>
    </row>
    <row r="19" spans="2:6" x14ac:dyDescent="0.35">
      <c r="B19" t="s">
        <v>9</v>
      </c>
      <c r="C19">
        <v>6.7699999999999996E-2</v>
      </c>
      <c r="D19">
        <v>0</v>
      </c>
      <c r="E19">
        <v>6.7699999999999996E-2</v>
      </c>
      <c r="F19">
        <v>3.0599999999999999E-2</v>
      </c>
    </row>
    <row r="20" spans="2:6" x14ac:dyDescent="0.35">
      <c r="B20" t="s">
        <v>10</v>
      </c>
      <c r="C20">
        <v>4.224E-2</v>
      </c>
      <c r="D20">
        <v>3.6760000000000001E-2</v>
      </c>
      <c r="E20">
        <v>4.24E-2</v>
      </c>
      <c r="F20">
        <v>2.3400000000000001E-2</v>
      </c>
    </row>
    <row r="21" spans="2:6" x14ac:dyDescent="0.35">
      <c r="B21" t="s">
        <v>16</v>
      </c>
      <c r="C21">
        <v>8.8000000000000005E-3</v>
      </c>
      <c r="D21">
        <v>2.5309999999999999E-2</v>
      </c>
      <c r="E21">
        <v>1.6500000000000001E-2</v>
      </c>
      <c r="F21">
        <v>1.6500000000000001E-2</v>
      </c>
    </row>
    <row r="34" spans="3:6" x14ac:dyDescent="0.35">
      <c r="C34" t="s">
        <v>24</v>
      </c>
      <c r="D34" t="s">
        <v>26</v>
      </c>
      <c r="E34" t="s">
        <v>25</v>
      </c>
      <c r="F34" t="s">
        <v>18</v>
      </c>
    </row>
    <row r="35" spans="3:6" x14ac:dyDescent="0.35">
      <c r="C35" t="s">
        <v>9</v>
      </c>
      <c r="D35">
        <v>4172</v>
      </c>
      <c r="E35">
        <v>125.2</v>
      </c>
      <c r="F35">
        <v>4297.2</v>
      </c>
    </row>
    <row r="36" spans="3:6" x14ac:dyDescent="0.35">
      <c r="C36" t="s">
        <v>10</v>
      </c>
      <c r="D36">
        <v>2145</v>
      </c>
      <c r="E36">
        <v>64.8</v>
      </c>
      <c r="F36">
        <v>2209.8000000000002</v>
      </c>
    </row>
    <row r="37" spans="3:6" x14ac:dyDescent="0.35">
      <c r="C37" t="s">
        <v>16</v>
      </c>
      <c r="D37">
        <v>1511</v>
      </c>
      <c r="E37">
        <v>34.1</v>
      </c>
      <c r="F37">
        <v>1545.1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Mangaleswara</dc:creator>
  <cp:lastModifiedBy>Mangaleswara</cp:lastModifiedBy>
  <dcterms:created xsi:type="dcterms:W3CDTF">2023-02-02T14:36:38Z</dcterms:created>
  <dcterms:modified xsi:type="dcterms:W3CDTF">2023-02-02T19:56:48Z</dcterms:modified>
</cp:coreProperties>
</file>