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ijay\Downloads\"/>
    </mc:Choice>
  </mc:AlternateContent>
  <xr:revisionPtr revIDLastSave="0" documentId="8_{3E3321FA-DDEB-4359-8417-4489F6156594}" xr6:coauthVersionLast="47" xr6:coauthVersionMax="47" xr10:uidLastSave="{00000000-0000-0000-0000-000000000000}"/>
  <bookViews>
    <workbookView xWindow="-108" yWindow="-108" windowWidth="23256" windowHeight="1245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DONE"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iterate="1"/>
  <pivotCaches>
    <pivotCache cacheId="0" r:id="rId12"/>
    <pivotCache cacheId="1" r:id="rId13"/>
    <pivotCache cacheId="2" r:id="rId14"/>
    <pivotCache cacheId="20"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D8" i="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<sst xmlns="http://schemas.openxmlformats.org/spreadsheetml/2006/main" count="2925" uniqueCount="86">
  <si>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</si>
  <si>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</si>
  <si>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</si>
  <si>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</si>
  <si>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</si>
  <si>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</si>
  <si>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</si>
  <si>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</si>
  <si>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</si>
  <si>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</si>
  <si>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</si>
  <si>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</si>
  <si>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</si>
  <si>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</si>
  <si>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</si>
  <si>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</si>
  <si>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</si>
  <si>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</si>
  <si>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</si>
  <si>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</si>
  <si>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</si>
  <si>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</si>
  <si>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</si>
  <si>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</si>
  <si>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</si>
  <si>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</si>
  <si>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</si>
  <si>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</si>
  <si>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</si>
  <si>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</si>
  <si>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</si>
  <si>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</si>
  <si>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</si>
  <si>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</si>
  <si>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</si>
  <si>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</si>
  <si>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</si>
  <si>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</si>
  <si>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</si>
  <si>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</si>
  <si>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</si>
  <si>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</si>
  <si>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</si>
  <si>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</si>
  <si>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</si>
  <si>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</si>
  <si>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</si>
  <si>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</si>
  <si>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</si>
  <si>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</si>
  <si>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</si>
  <si>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</si>
  <si>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</si>
  <si>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</si>
  <si>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</si>
  <si>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</si>
  <si>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</si>
  <si>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</si>
  <si>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</si>
  <si>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</si>
  <si>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</si>
  <si>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</si>
  <si>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</si>
  <si>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</si>
  <si>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</si>
  <si>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</si>
  <si>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</si>
  <si>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</si>
  <si>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</si>
  <si>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</si>
  <si>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</si>
  <si>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</si>
  <si>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</si>
  <si>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</si>
  <si>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</si>
  <si>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</si>
  <si>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</si>
  <si>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</si>
  <si>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</si>
  <si>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</si>
  <si>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</si>
  <si>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</si>
  <si>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</si>
  <si>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</si>
  <si>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</si>
  <si>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Analysis Contnet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</si>
</sst>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6" borderId="2" xfId="0" applyFont="1" applyFill="1" applyBorder="1" applyAlignment="1">
      <alignment horizontal="center"/>
    </xf>
    <xf numFmtId="0" fontId="0" fillId="10" borderId="0" xfId="0" applyFill="1"/>
    <xf numFmtId="0" fontId="1" fillId="10" borderId="0" xfId="0" applyFont="1" applyFill="1" applyAlignment="1">
      <alignment vertical="center"/>
    </xf>
    <xf numFmtId="0" fontId="2" fillId="10" borderId="0" xfId="0" applyFont="1" applyFill="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492581</xdr:colOff>
      <xdr:row>0</xdr:row>
      <xdr:rowOff>107576</xdr:rowOff>
    </xdr:from>
    <xdr:to>
      <xdr:col>5</xdr:col>
      <xdr:colOff>681318</xdr:colOff>
      <xdr:row>9</xdr:row>
      <xdr:rowOff>38266</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3208887" y="107576"/>
          <a:ext cx="1685843" cy="1589161"/>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er bijayaguru" refreshedDate="45158.512170949078"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 v="Drinking C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20" applyNumberFormats="0" applyBorderFormats="0" applyFontFormats="0" applyPatternFormats="0" applyAlignmentFormats="0" applyWidthHeightFormats="1" dataCaption="Values" updatedVersion="8" minRefreshableVersion="3" itemPrintTitles="1" createdVersion="7" indent="0" multipleFieldFilters="0">
  <location ref="C5: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AA658"/>
  <sheetViews>
    <sheetView showGridLines="0" tabSelected="1" zoomScale="85" zoomScaleNormal="85" workbookViewId="0">
      <selection activeCell="J4" sqref="J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3:27" s="40" customFormat="1" ht="17.399999999999999" customHeight="1" x14ac:dyDescent="0.3">
      <c r="C1" s="41"/>
    </row>
    <row r="10" spans="3:27" x14ac:dyDescent="0.3">
      <c r="H10" s="42"/>
      <c r="I10" s="42"/>
    </row>
    <row r="11" spans="3:27" x14ac:dyDescent="0.3">
      <c r="C11" s="6" t="s">
        <v>11</v>
      </c>
      <c r="D11" s="6" t="s">
        <v>12</v>
      </c>
      <c r="E11" s="6" t="s">
        <v>0</v>
      </c>
      <c r="F11" s="10" t="s">
        <v>1</v>
      </c>
      <c r="G11" s="10" t="s">
        <v>50</v>
      </c>
      <c r="H11" s="10" t="s">
        <v>51</v>
      </c>
      <c r="I11" s="10" t="s">
        <v>70</v>
      </c>
      <c r="K11" s="9" t="s">
        <v>85</v>
      </c>
      <c r="L11" s="2"/>
      <c r="Z11" t="s">
        <v>0</v>
      </c>
      <c r="AA11" t="s">
        <v>51</v>
      </c>
    </row>
    <row r="12" spans="3: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43</v>
      </c>
      <c r="Z12" t="s">
        <v>13</v>
      </c>
      <c r="AA12" s="11">
        <v>9.33</v>
      </c>
    </row>
    <row r="13" spans="3: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52</v>
      </c>
      <c r="Z13" t="s">
        <v>14</v>
      </c>
      <c r="AA13" s="11">
        <v>11.7</v>
      </c>
    </row>
    <row r="14" spans="3: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44</v>
      </c>
      <c r="Z14" t="s">
        <v>4</v>
      </c>
      <c r="AA14" s="11">
        <v>11.88</v>
      </c>
    </row>
    <row r="15" spans="3: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45</v>
      </c>
      <c r="Z15" t="s">
        <v>15</v>
      </c>
      <c r="AA15" s="11">
        <v>11.73</v>
      </c>
    </row>
    <row r="16" spans="3: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53</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84</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48</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49</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46</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47</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Normal="100" workbookViewId="0">
      <selection activeCell="N20" sqref="N20"/>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73</v>
      </c>
      <c r="E4" s="29" t="s">
        <v>36</v>
      </c>
      <c r="P4" t="s">
        <v>72</v>
      </c>
      <c r="R4" t="s">
        <v>81</v>
      </c>
    </row>
    <row r="5" spans="1:18" x14ac:dyDescent="0.3">
      <c r="P5" t="s">
        <v>34</v>
      </c>
      <c r="R5" t="s">
        <v>2</v>
      </c>
    </row>
    <row r="6" spans="1:18" x14ac:dyDescent="0.3">
      <c r="C6" s="30" t="s">
        <v>74</v>
      </c>
      <c r="D6" s="30"/>
      <c r="E6" s="30"/>
      <c r="F6" s="30"/>
      <c r="H6" s="30" t="s">
        <v>80</v>
      </c>
      <c r="I6" s="30"/>
      <c r="J6" s="30"/>
      <c r="K6" s="30"/>
      <c r="L6" s="30"/>
      <c r="P6" t="s">
        <v>36</v>
      </c>
      <c r="R6" t="s">
        <v>8</v>
      </c>
    </row>
    <row r="7" spans="1:18" x14ac:dyDescent="0.3">
      <c r="P7" t="s">
        <v>35</v>
      </c>
      <c r="R7" t="s">
        <v>41</v>
      </c>
    </row>
    <row r="8" spans="1:18" x14ac:dyDescent="0.3">
      <c r="D8" s="18" t="s">
        <v>79</v>
      </c>
      <c r="E8" s="18"/>
      <c r="F8" s="18">
        <f>COUNTIFS(data[Geography],E4)</f>
        <v>50</v>
      </c>
      <c r="I8" s="32"/>
      <c r="J8" s="33" t="s">
        <v>1</v>
      </c>
      <c r="K8" s="33" t="s">
        <v>50</v>
      </c>
      <c r="L8" s="34" t="s">
        <v>82</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78</v>
      </c>
      <c r="F10" s="33" t="s">
        <v>54</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75</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70</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77</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76</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7"/>
  <sheetViews>
    <sheetView zoomScale="81" zoomScaleNormal="81" workbookViewId="0">
      <selection activeCell="G1" sqref="G1"/>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64</v>
      </c>
      <c r="D5" t="s">
        <v>66</v>
      </c>
      <c r="E5" t="s">
        <v>67</v>
      </c>
      <c r="F5" t="s">
        <v>71</v>
      </c>
      <c r="G5" t="s">
        <v>83</v>
      </c>
    </row>
    <row r="6" spans="1:7" x14ac:dyDescent="0.3">
      <c r="C6" s="23" t="s">
        <v>13</v>
      </c>
      <c r="D6" s="24">
        <v>252</v>
      </c>
      <c r="E6" s="24">
        <v>54</v>
      </c>
      <c r="F6" s="28">
        <v>-251.82</v>
      </c>
      <c r="G6" s="36">
        <v>-0.99928571428571422</v>
      </c>
    </row>
    <row r="7" spans="1:7" x14ac:dyDescent="0.3">
      <c r="C7" s="23" t="s">
        <v>4</v>
      </c>
      <c r="D7" s="24">
        <v>525</v>
      </c>
      <c r="E7" s="24">
        <v>48</v>
      </c>
      <c r="F7" s="28">
        <v>-45.240000000000009</v>
      </c>
      <c r="G7" s="36">
        <v>-8.6171428571428593E-2</v>
      </c>
    </row>
    <row r="8" spans="1:7" x14ac:dyDescent="0.3">
      <c r="C8" s="23" t="s">
        <v>30</v>
      </c>
      <c r="D8" s="24">
        <v>3402</v>
      </c>
      <c r="E8" s="24">
        <v>366</v>
      </c>
      <c r="F8" s="28">
        <v>-1901.3400000000001</v>
      </c>
      <c r="G8" s="36">
        <v>-0.55888888888888888</v>
      </c>
    </row>
    <row r="9" spans="1:7" x14ac:dyDescent="0.3">
      <c r="C9" s="23" t="s">
        <v>31</v>
      </c>
      <c r="D9" s="24">
        <v>3507</v>
      </c>
      <c r="E9" s="24">
        <v>288</v>
      </c>
      <c r="F9" s="28">
        <v>1839.48</v>
      </c>
      <c r="G9" s="36">
        <v>0.52451668092386661</v>
      </c>
    </row>
    <row r="10" spans="1:7" x14ac:dyDescent="0.3">
      <c r="C10" s="23" t="s">
        <v>29</v>
      </c>
      <c r="D10" s="24">
        <v>6230</v>
      </c>
      <c r="E10" s="24">
        <v>177</v>
      </c>
      <c r="F10" s="28">
        <v>4962.68</v>
      </c>
      <c r="G10" s="36">
        <v>0.796577849117175</v>
      </c>
    </row>
    <row r="11" spans="1:7" x14ac:dyDescent="0.3">
      <c r="C11" s="23" t="s">
        <v>16</v>
      </c>
      <c r="D11" s="24">
        <v>6440</v>
      </c>
      <c r="E11" s="24">
        <v>708</v>
      </c>
      <c r="F11" s="28">
        <v>216.68000000000029</v>
      </c>
      <c r="G11" s="36">
        <v>3.3645962732919303E-2</v>
      </c>
    </row>
    <row r="12" spans="1:7" x14ac:dyDescent="0.3">
      <c r="C12" s="23" t="s">
        <v>21</v>
      </c>
      <c r="D12" s="24">
        <v>6832</v>
      </c>
      <c r="E12" s="24">
        <v>27</v>
      </c>
      <c r="F12" s="28">
        <v>6589</v>
      </c>
      <c r="G12" s="36">
        <v>0.96443208430913352</v>
      </c>
    </row>
    <row r="13" spans="1:7" x14ac:dyDescent="0.3">
      <c r="C13" s="23" t="s">
        <v>24</v>
      </c>
      <c r="D13" s="24">
        <v>8862</v>
      </c>
      <c r="E13" s="24">
        <v>189</v>
      </c>
      <c r="F13" s="28">
        <v>7922.67</v>
      </c>
      <c r="G13" s="36">
        <v>0.89400473933649294</v>
      </c>
    </row>
    <row r="14" spans="1:7" x14ac:dyDescent="0.3">
      <c r="C14" s="23" t="s">
        <v>14</v>
      </c>
      <c r="D14" s="24">
        <v>9191</v>
      </c>
      <c r="E14" s="24">
        <v>645</v>
      </c>
      <c r="F14" s="28">
        <v>1644.5</v>
      </c>
      <c r="G14" s="36">
        <v>0.17892503536067891</v>
      </c>
    </row>
    <row r="15" spans="1:7" x14ac:dyDescent="0.3">
      <c r="C15" s="23" t="s">
        <v>25</v>
      </c>
      <c r="D15" s="24">
        <v>9296</v>
      </c>
      <c r="E15" s="24">
        <v>231</v>
      </c>
      <c r="F15" s="28">
        <v>6258.3499999999995</v>
      </c>
      <c r="G15" s="36">
        <v>0.67323042168674696</v>
      </c>
    </row>
    <row r="16" spans="1:7" x14ac:dyDescent="0.3">
      <c r="C16" s="23" t="s">
        <v>22</v>
      </c>
      <c r="D16" s="24">
        <v>10668</v>
      </c>
      <c r="E16" s="24">
        <v>405</v>
      </c>
      <c r="F16" s="28">
        <v>6711.15</v>
      </c>
      <c r="G16" s="36">
        <v>0.62909167604049487</v>
      </c>
    </row>
    <row r="17" spans="3:7" x14ac:dyDescent="0.3">
      <c r="C17" s="23" t="s">
        <v>15</v>
      </c>
      <c r="D17" s="24">
        <v>12551</v>
      </c>
      <c r="E17" s="24">
        <v>240</v>
      </c>
      <c r="F17" s="28">
        <v>9735.7999999999993</v>
      </c>
      <c r="G17" s="36">
        <v>0.7756991474782885</v>
      </c>
    </row>
    <row r="18" spans="3:7" x14ac:dyDescent="0.3">
      <c r="C18" s="23" t="s">
        <v>27</v>
      </c>
      <c r="D18" s="24">
        <v>13517</v>
      </c>
      <c r="E18" s="24">
        <v>363</v>
      </c>
      <c r="F18" s="28">
        <v>7444.01</v>
      </c>
      <c r="G18" s="36">
        <v>0.55071465561885036</v>
      </c>
    </row>
    <row r="19" spans="3:7" x14ac:dyDescent="0.3">
      <c r="C19" s="23" t="s">
        <v>33</v>
      </c>
      <c r="D19" s="24">
        <v>15519</v>
      </c>
      <c r="E19" s="24">
        <v>474</v>
      </c>
      <c r="F19" s="28">
        <v>9655.6200000000008</v>
      </c>
      <c r="G19" s="36">
        <v>0.62218055287067475</v>
      </c>
    </row>
    <row r="20" spans="3:7" x14ac:dyDescent="0.3">
      <c r="C20" s="23" t="s">
        <v>19</v>
      </c>
      <c r="D20" s="24">
        <v>17745</v>
      </c>
      <c r="E20" s="24">
        <v>681</v>
      </c>
      <c r="F20" s="28">
        <v>12542.16</v>
      </c>
      <c r="G20" s="36">
        <v>0.70679966187658494</v>
      </c>
    </row>
    <row r="21" spans="3:7" x14ac:dyDescent="0.3">
      <c r="C21" s="23" t="s">
        <v>32</v>
      </c>
      <c r="D21" s="24">
        <v>17773</v>
      </c>
      <c r="E21" s="24">
        <v>702</v>
      </c>
      <c r="F21" s="28">
        <v>11700.7</v>
      </c>
      <c r="G21" s="36">
        <v>0.65834130422551063</v>
      </c>
    </row>
    <row r="22" spans="3:7" x14ac:dyDescent="0.3">
      <c r="C22" s="23" t="s">
        <v>28</v>
      </c>
      <c r="D22" s="24">
        <v>18018</v>
      </c>
      <c r="E22" s="24">
        <v>462</v>
      </c>
      <c r="F22" s="28">
        <v>13222.439999999999</v>
      </c>
      <c r="G22" s="36">
        <v>0.73384615384615381</v>
      </c>
    </row>
    <row r="23" spans="3:7" x14ac:dyDescent="0.3">
      <c r="C23" s="23" t="s">
        <v>23</v>
      </c>
      <c r="D23" s="24">
        <v>18081</v>
      </c>
      <c r="E23" s="24">
        <v>408</v>
      </c>
      <c r="F23" s="28">
        <v>15433.08</v>
      </c>
      <c r="G23" s="36">
        <v>0.85355234776837563</v>
      </c>
    </row>
    <row r="24" spans="3:7" x14ac:dyDescent="0.3">
      <c r="C24" s="23" t="s">
        <v>17</v>
      </c>
      <c r="D24" s="24">
        <v>22344</v>
      </c>
      <c r="E24" s="24">
        <v>738</v>
      </c>
      <c r="F24" s="28">
        <v>20048.82</v>
      </c>
      <c r="G24" s="36">
        <v>0.89727980665950591</v>
      </c>
    </row>
    <row r="25" spans="3:7" x14ac:dyDescent="0.3">
      <c r="C25" s="23" t="s">
        <v>26</v>
      </c>
      <c r="D25" s="24">
        <v>22855</v>
      </c>
      <c r="E25" s="24">
        <v>567</v>
      </c>
      <c r="F25" s="28">
        <v>19679.8</v>
      </c>
      <c r="G25" s="36">
        <v>0.86107197549770287</v>
      </c>
    </row>
    <row r="26" spans="3:7" x14ac:dyDescent="0.3">
      <c r="C26" s="23" t="s">
        <v>20</v>
      </c>
      <c r="D26" s="24">
        <v>28861</v>
      </c>
      <c r="E26" s="24">
        <v>987</v>
      </c>
      <c r="F26" s="28">
        <v>18379.060000000001</v>
      </c>
      <c r="G26" s="36">
        <v>0.63681300024254184</v>
      </c>
    </row>
    <row r="27" spans="3:7" x14ac:dyDescent="0.3">
      <c r="C27" s="23" t="s">
        <v>65</v>
      </c>
      <c r="D27" s="24">
        <v>252469</v>
      </c>
      <c r="E27" s="24">
        <v>8760</v>
      </c>
      <c r="F27" s="28">
        <v>171787.59999999998</v>
      </c>
      <c r="G27" s="36">
        <v>0.6804304686912056</v>
      </c>
    </row>
  </sheetData>
  <conditionalFormatting pivot="1" sqref="G6: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B5" sqref="B5"/>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8" t="s">
        <v>1</v>
      </c>
      <c r="E4" s="38" t="s">
        <v>50</v>
      </c>
    </row>
    <row r="5" spans="1:6" x14ac:dyDescent="0.3">
      <c r="C5" s="18" t="s">
        <v>54</v>
      </c>
      <c r="D5" s="19">
        <f>AVERAGE(data[Amount])</f>
        <v>4136.2299999999996</v>
      </c>
      <c r="E5" s="18">
        <f>AVERAGE(data[Units])</f>
        <v>152.19999999999999</v>
      </c>
    </row>
    <row r="6" spans="1:6" x14ac:dyDescent="0.3">
      <c r="C6" s="18" t="s">
        <v>55</v>
      </c>
      <c r="D6" s="19">
        <f>MEDIAN(data[Amount])</f>
        <v>3437</v>
      </c>
      <c r="E6" s="18">
        <f>MEDIAN(data[Units])</f>
        <v>124.5</v>
      </c>
    </row>
    <row r="7" spans="1:6" x14ac:dyDescent="0.3">
      <c r="C7" s="18" t="s">
        <v>56</v>
      </c>
      <c r="D7" s="19">
        <f>MIN(data[Amount])</f>
        <v>0</v>
      </c>
      <c r="E7" s="18">
        <f>MIN(data[Units])</f>
        <v>0</v>
      </c>
    </row>
    <row r="8" spans="1:6" x14ac:dyDescent="0.3">
      <c r="C8" s="18" t="s">
        <v>57</v>
      </c>
      <c r="D8" s="19">
        <f>MAX(data[Amount])</f>
        <v>16184</v>
      </c>
      <c r="E8" s="18">
        <f>MAX(data[Units])</f>
        <v>525</v>
      </c>
    </row>
    <row r="9" spans="1:6" x14ac:dyDescent="0.3">
      <c r="C9" s="18" t="s">
        <v>58</v>
      </c>
      <c r="D9" s="19">
        <f>D8-D7</f>
        <v>16184</v>
      </c>
      <c r="E9" s="18">
        <f>E8-E7</f>
        <v>525</v>
      </c>
    </row>
    <row r="11" spans="1:6" x14ac:dyDescent="0.3">
      <c r="C11" s="18" t="s">
        <v>59</v>
      </c>
      <c r="D11" s="19">
        <f>_xlfn.PERCENTILE.EXC(data[Amount],0.25)</f>
        <v>1652</v>
      </c>
      <c r="E11" s="18">
        <f>_xlfn.PERCENTILE.EXC(data[Units],0.25)</f>
        <v>54</v>
      </c>
    </row>
    <row r="12" spans="1:6" x14ac:dyDescent="0.3">
      <c r="C12" s="18" t="s">
        <v>60</v>
      </c>
      <c r="D12" s="19">
        <f>_xlfn.PERCENTILE.EXC(data[Amount],0.75)</f>
        <v>6245.75</v>
      </c>
      <c r="E12" s="18">
        <f>_xlfn.PERCENTILE.EXC(data[Units],0.75)</f>
        <v>223.5</v>
      </c>
    </row>
    <row r="14" spans="1:6" x14ac:dyDescent="0.3">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A2" sqref="A2:XF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50</v>
      </c>
      <c r="J4" t="s">
        <v>62</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A2" sqref="A2:XFD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63</v>
      </c>
      <c r="D5" s="39" t="s">
        <v>1</v>
      </c>
      <c r="E5" s="39"/>
      <c r="F5" s="17" t="s">
        <v>50</v>
      </c>
      <c r="K5" t="s">
        <v>63</v>
      </c>
      <c r="L5" t="s">
        <v>1</v>
      </c>
      <c r="M5" t="s">
        <v>50</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A2" sqref="A2:XFD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64</v>
      </c>
      <c r="D5" t="s">
        <v>66</v>
      </c>
      <c r="E5" t="s">
        <v>68</v>
      </c>
      <c r="F5" t="s">
        <v>67</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A2" sqref="A2:XFD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64</v>
      </c>
      <c r="D5" t="s">
        <v>69</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65</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A2" sqref="A2:XFD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50</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A2" sqref="A2:XFD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64</v>
      </c>
      <c r="D5" t="s">
        <v>66</v>
      </c>
      <c r="H5" s="22" t="s">
        <v>64</v>
      </c>
      <c r="I5" t="s">
        <v>66</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65</v>
      </c>
      <c r="D18" s="24">
        <v>234045</v>
      </c>
      <c r="H18" s="23" t="s">
        <v>65</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A2" sqref="A2:XFD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64</v>
      </c>
      <c r="D5" t="s">
        <v>71</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65</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rider bijayaguru</cp:lastModifiedBy>
  <dcterms:created xsi:type="dcterms:W3CDTF">2021-03-14T20:21:32Z</dcterms:created>
  <dcterms:modified xsi:type="dcterms:W3CDTF">2023-08-20T06:59:47Z</dcterms:modified>
</cp:coreProperties>
</file>