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filterPrivacy="1" defaultThemeVersion="166925"/>
  <xr:revisionPtr revIDLastSave="0" documentId="13_ncr:1_{5AA1F006-19C6-4C39-8C71-B95286A3E4B6}" xr6:coauthVersionLast="47" xr6:coauthVersionMax="47" xr10:uidLastSave="{00000000-0000-0000-0000-000000000000}"/>
  <bookViews>
    <workbookView xWindow="71925" yWindow="0" windowWidth="14580" windowHeight="15585" activeTab="2" xr2:uid="{67E200C7-42A9-48E5-A644-C0247168D089}"/>
  </bookViews>
  <sheets>
    <sheet name="ReadMe" sheetId="9" r:id="rId1"/>
    <sheet name="Dashboard" sheetId="8" r:id="rId2"/>
    <sheet name="Controls V8" sheetId="2" r:id="rId3"/>
    <sheet name="Calculations" sheetId="7" r:id="rId4"/>
    <sheet name="Values" sheetId="3" r:id="rId5"/>
  </sheets>
  <definedNames>
    <definedName name="_xlnm._FilterDatabase" localSheetId="2" hidden="1">'Controls V8'!$A$1:$O$172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2" i="8" l="1"/>
  <c r="C21" i="8"/>
  <c r="C18" i="8"/>
  <c r="C20" i="8"/>
  <c r="C19" i="8"/>
  <c r="B2" i="7"/>
  <c r="C2" i="7"/>
  <c r="S20" i="8" s="1"/>
  <c r="D2" i="7"/>
  <c r="E2" i="7"/>
  <c r="C3" i="7"/>
  <c r="S21" i="8" s="1"/>
  <c r="D3" i="7"/>
  <c r="E3" i="7"/>
  <c r="C4" i="7"/>
  <c r="S22" i="8" s="1"/>
  <c r="D4" i="7"/>
  <c r="E4" i="7"/>
  <c r="C5" i="7"/>
  <c r="S23" i="8" s="1"/>
  <c r="D5" i="7"/>
  <c r="E5" i="7"/>
  <c r="C6" i="7"/>
  <c r="S24" i="8" s="1"/>
  <c r="D6" i="7"/>
  <c r="E6" i="7"/>
  <c r="C7" i="7"/>
  <c r="S25" i="8" s="1"/>
  <c r="D7" i="7"/>
  <c r="E7" i="7"/>
  <c r="C8" i="7"/>
  <c r="S26" i="8" s="1"/>
  <c r="D8" i="7"/>
  <c r="E8" i="7"/>
  <c r="C9" i="7"/>
  <c r="S27" i="8" s="1"/>
  <c r="D9" i="7"/>
  <c r="E9" i="7"/>
  <c r="C10" i="7"/>
  <c r="S28" i="8" s="1"/>
  <c r="D10" i="7"/>
  <c r="E10" i="7"/>
  <c r="C11" i="7"/>
  <c r="S29" i="8" s="1"/>
  <c r="D11" i="7"/>
  <c r="E11" i="7"/>
  <c r="C12" i="7"/>
  <c r="S30" i="8" s="1"/>
  <c r="D12" i="7"/>
  <c r="E12" i="7"/>
  <c r="C13" i="7"/>
  <c r="S31" i="8" s="1"/>
  <c r="D13" i="7"/>
  <c r="E13" i="7"/>
  <c r="C14" i="7"/>
  <c r="S32" i="8" s="1"/>
  <c r="D14" i="7"/>
  <c r="E14" i="7"/>
  <c r="C15" i="7"/>
  <c r="S33" i="8" s="1"/>
  <c r="C16" i="7"/>
  <c r="S34" i="8" s="1"/>
  <c r="C17" i="7"/>
  <c r="S35" i="8" s="1"/>
  <c r="D17" i="7"/>
  <c r="E17" i="7"/>
  <c r="C18" i="7"/>
  <c r="S36" i="8" s="1"/>
  <c r="C19" i="7"/>
  <c r="S37" i="8" s="1"/>
  <c r="B3" i="7"/>
  <c r="B4" i="7"/>
  <c r="B5" i="7"/>
  <c r="B6" i="7"/>
  <c r="B7" i="7"/>
  <c r="B8" i="7"/>
  <c r="B9" i="7"/>
  <c r="B10" i="7"/>
  <c r="B11" i="7"/>
  <c r="B12" i="7"/>
  <c r="B13" i="7"/>
  <c r="B14" i="7"/>
  <c r="B15" i="7"/>
  <c r="B16" i="7"/>
  <c r="B17" i="7"/>
  <c r="B18" i="7"/>
  <c r="B19" i="7"/>
  <c r="F2" i="7" l="1"/>
  <c r="F3" i="7"/>
  <c r="R4" i="8"/>
  <c r="C4" i="8" s="1"/>
  <c r="R9" i="8"/>
  <c r="C9" i="8" s="1"/>
  <c r="R11" i="8"/>
  <c r="C11" i="8" s="1"/>
  <c r="S14" i="8"/>
  <c r="E14" i="8" s="1"/>
  <c r="R13" i="8"/>
  <c r="C13" i="8" s="1"/>
  <c r="S4" i="8"/>
  <c r="E4" i="8" s="1"/>
  <c r="S10" i="8"/>
  <c r="E10" i="8" s="1"/>
  <c r="S9" i="8"/>
  <c r="E9" i="8" s="1"/>
  <c r="S7" i="8"/>
  <c r="E7" i="8" s="1"/>
  <c r="S6" i="8"/>
  <c r="E6" i="8" s="1"/>
  <c r="S5" i="8"/>
  <c r="E5" i="8" s="1"/>
  <c r="R14" i="8"/>
  <c r="C14" i="8" s="1"/>
  <c r="S13" i="8"/>
  <c r="E13" i="8" s="1"/>
  <c r="R10" i="8"/>
  <c r="C10" i="8" s="1"/>
  <c r="R7" i="8"/>
  <c r="C7" i="8" s="1"/>
  <c r="S11" i="8"/>
  <c r="E11" i="8" s="1"/>
  <c r="R8" i="8"/>
  <c r="C8" i="8" s="1"/>
  <c r="R12" i="8"/>
  <c r="C12" i="8" s="1"/>
  <c r="S8" i="8"/>
  <c r="E8" i="8" s="1"/>
  <c r="S12" i="8"/>
  <c r="E12" i="8" s="1"/>
  <c r="R6" i="8"/>
  <c r="C6" i="8" s="1"/>
  <c r="R5" i="8"/>
  <c r="C5" i="8" s="1"/>
  <c r="F6" i="7"/>
  <c r="F11" i="7"/>
  <c r="F17" i="7"/>
  <c r="F12" i="7"/>
  <c r="F19" i="7"/>
  <c r="F18" i="7"/>
  <c r="F13" i="7"/>
  <c r="F7" i="7"/>
  <c r="F5" i="7"/>
  <c r="F16" i="7"/>
  <c r="F4" i="7"/>
  <c r="F15" i="7"/>
  <c r="F14" i="7"/>
  <c r="F10" i="7"/>
  <c r="F9" i="7"/>
  <c r="F8" i="7"/>
  <c r="C24" i="8" l="1"/>
  <c r="K172" i="2" l="1"/>
  <c r="K171" i="2"/>
  <c r="K170" i="2"/>
  <c r="K169" i="2"/>
  <c r="K168" i="2"/>
  <c r="K166" i="2"/>
  <c r="K165" i="2"/>
  <c r="K164" i="2"/>
  <c r="K163" i="2"/>
  <c r="K162" i="2"/>
  <c r="K161" i="2"/>
  <c r="K160" i="2"/>
  <c r="K159" i="2"/>
  <c r="K158" i="2"/>
  <c r="K156" i="2"/>
  <c r="K155" i="2"/>
  <c r="K154" i="2"/>
  <c r="K153" i="2"/>
  <c r="K152" i="2"/>
  <c r="K151" i="2"/>
  <c r="K150" i="2"/>
  <c r="K149" i="2"/>
  <c r="K148" i="2"/>
  <c r="K147" i="2"/>
  <c r="K146" i="2"/>
  <c r="K145" i="2"/>
  <c r="K144" i="2"/>
  <c r="K143" i="2"/>
  <c r="K141" i="2"/>
  <c r="K140" i="2"/>
  <c r="K139" i="2"/>
  <c r="K138" i="2"/>
  <c r="K137" i="2"/>
  <c r="K136" i="2"/>
  <c r="K135" i="2"/>
  <c r="K133" i="2"/>
  <c r="K132" i="2"/>
  <c r="K131" i="2"/>
  <c r="K130" i="2"/>
  <c r="K129" i="2"/>
  <c r="K128" i="2"/>
  <c r="K127" i="2"/>
  <c r="K126" i="2"/>
  <c r="K125" i="2"/>
  <c r="K123" i="2"/>
  <c r="K122" i="2"/>
  <c r="K121" i="2"/>
  <c r="K120" i="2"/>
  <c r="K119" i="2"/>
  <c r="K118" i="2"/>
  <c r="K117" i="2"/>
  <c r="K116" i="2"/>
  <c r="K115" i="2"/>
  <c r="K114" i="2"/>
  <c r="K113" i="2"/>
  <c r="K111" i="2"/>
  <c r="K110" i="2"/>
  <c r="K109" i="2"/>
  <c r="K108" i="2"/>
  <c r="K107" i="2"/>
  <c r="K106" i="2"/>
  <c r="K105" i="2"/>
  <c r="K104" i="2"/>
  <c r="K102" i="2"/>
  <c r="K101" i="2"/>
  <c r="K100" i="2"/>
  <c r="K99" i="2"/>
  <c r="K98" i="2"/>
  <c r="K96" i="2"/>
  <c r="K95" i="2"/>
  <c r="K94" i="2"/>
  <c r="K93" i="2"/>
  <c r="K92" i="2"/>
  <c r="K91" i="2"/>
  <c r="K90" i="2"/>
  <c r="K88" i="2"/>
  <c r="K87" i="2"/>
  <c r="K86" i="2"/>
  <c r="K85" i="2"/>
  <c r="K84" i="2"/>
  <c r="K83" i="2"/>
  <c r="K82" i="2"/>
  <c r="K80" i="2"/>
  <c r="K79" i="2"/>
  <c r="K78" i="2"/>
  <c r="K77" i="2"/>
  <c r="K76" i="2"/>
  <c r="K75" i="2"/>
  <c r="K74" i="2"/>
  <c r="K73" i="2"/>
  <c r="K72" i="2"/>
  <c r="K71" i="2"/>
  <c r="K70" i="2"/>
  <c r="K69" i="2"/>
  <c r="K67" i="2"/>
  <c r="K66" i="2"/>
  <c r="K65" i="2"/>
  <c r="K64" i="2"/>
  <c r="K63" i="2"/>
  <c r="K62" i="2"/>
  <c r="K61" i="2"/>
  <c r="K59" i="2"/>
  <c r="K58" i="2"/>
  <c r="K57" i="2"/>
  <c r="K56" i="2"/>
  <c r="K55" i="2"/>
  <c r="K54" i="2"/>
  <c r="K53" i="2"/>
  <c r="K52" i="2"/>
  <c r="K50" i="2"/>
  <c r="K49" i="2"/>
  <c r="K48" i="2"/>
  <c r="K47" i="2"/>
  <c r="K46" i="2"/>
  <c r="K45" i="2"/>
  <c r="K43" i="2"/>
  <c r="K42" i="2"/>
  <c r="K41" i="2"/>
  <c r="K40" i="2"/>
  <c r="K39" i="2"/>
  <c r="K38" i="2"/>
  <c r="K37" i="2"/>
  <c r="K36" i="2"/>
  <c r="K35" i="2"/>
  <c r="K34" i="2"/>
  <c r="K33" i="2"/>
  <c r="K32" i="2"/>
  <c r="K30" i="2"/>
  <c r="K29" i="2"/>
  <c r="K28" i="2"/>
  <c r="K27" i="2"/>
  <c r="K26" i="2"/>
  <c r="K25" i="2"/>
  <c r="K24" i="2"/>
  <c r="K23" i="2"/>
  <c r="K22" i="2"/>
  <c r="K21" i="2"/>
  <c r="K20" i="2"/>
  <c r="K19" i="2"/>
  <c r="K18" i="2"/>
  <c r="K17" i="2"/>
  <c r="K15" i="2"/>
  <c r="K14" i="2"/>
  <c r="K13" i="2"/>
  <c r="K12" i="2"/>
  <c r="K11" i="2"/>
  <c r="K10" i="2"/>
  <c r="K9" i="2"/>
  <c r="K7" i="2"/>
  <c r="K6" i="2"/>
  <c r="K5" i="2"/>
  <c r="K4" i="2"/>
  <c r="K3" i="2"/>
  <c r="I19" i="7" l="1"/>
  <c r="H19" i="7"/>
  <c r="H12" i="7"/>
  <c r="G12" i="7"/>
  <c r="I16" i="7"/>
  <c r="H16" i="7"/>
  <c r="G16" i="7"/>
  <c r="G10" i="7"/>
  <c r="H10" i="7"/>
  <c r="I10" i="7"/>
  <c r="G8" i="7"/>
  <c r="H8" i="7"/>
  <c r="H5" i="7"/>
  <c r="G5" i="7"/>
  <c r="I5" i="7"/>
  <c r="I13" i="7"/>
  <c r="H13" i="7"/>
  <c r="G13" i="7"/>
  <c r="I9" i="7"/>
  <c r="H9" i="7"/>
  <c r="G9" i="7"/>
  <c r="I18" i="7"/>
  <c r="G18" i="7"/>
  <c r="H18" i="7"/>
  <c r="H6" i="7"/>
  <c r="G6" i="7"/>
  <c r="H4" i="7"/>
  <c r="G4" i="7"/>
  <c r="I4" i="7"/>
  <c r="H7" i="7"/>
  <c r="I7" i="7"/>
  <c r="G7" i="7"/>
  <c r="H15" i="7"/>
  <c r="G15" i="7"/>
  <c r="I17" i="7"/>
  <c r="H17" i="7"/>
  <c r="H11" i="7"/>
  <c r="G11" i="7"/>
  <c r="G2" i="7"/>
  <c r="I2" i="7"/>
  <c r="H2" i="7"/>
  <c r="H3" i="7"/>
  <c r="G3" i="7"/>
  <c r="I3" i="7"/>
  <c r="I14" i="7"/>
  <c r="H14" i="7"/>
  <c r="S17" i="8" l="1"/>
  <c r="M4" i="8" s="1"/>
  <c r="S16" i="8"/>
  <c r="J4" i="8" s="1"/>
  <c r="S18" i="8"/>
  <c r="P4" i="8" s="1"/>
</calcChain>
</file>

<file path=xl/sharedStrings.xml><?xml version="1.0" encoding="utf-8"?>
<sst xmlns="http://schemas.openxmlformats.org/spreadsheetml/2006/main" count="1433" uniqueCount="520">
  <si>
    <t>CIS Control</t>
  </si>
  <si>
    <t>2 </t>
  </si>
  <si>
    <t> 3</t>
  </si>
  <si>
    <t>4 </t>
  </si>
  <si>
    <t>8 </t>
  </si>
  <si>
    <t>9 </t>
  </si>
  <si>
    <t> 10</t>
  </si>
  <si>
    <t>13 </t>
  </si>
  <si>
    <t>18 </t>
  </si>
  <si>
    <t>1 </t>
  </si>
  <si>
    <t>5 </t>
  </si>
  <si>
    <t> 6</t>
  </si>
  <si>
    <t> 7</t>
  </si>
  <si>
    <t> 11</t>
  </si>
  <si>
    <t>16 </t>
  </si>
  <si>
    <t>Asset Type</t>
  </si>
  <si>
    <t>Title</t>
  </si>
  <si>
    <t>IG1</t>
  </si>
  <si>
    <t>IG2</t>
  </si>
  <si>
    <t>IG3</t>
  </si>
  <si>
    <t>Inventory and Control of Enterprise Assets</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</si>
  <si>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</si>
  <si>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Devices</t>
  </si>
  <si>
    <t>Identify</t>
  </si>
  <si>
    <t>Establish and Maintain Detailed Enterprise Asset Inventory</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</si>
  <si>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</si>
  <si>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x</t>
  </si>
  <si>
    <t>Respond</t>
  </si>
  <si>
    <t>Address Unauthorized Assets</t>
  </si>
  <si>
    <t>Ensure that a process exists to address unauthorized assets on a weekly basis. The enterprise may choose to remove the asset from the network, deny the asset from connecting remotely to the network, or quarantine the asset.</t>
  </si>
  <si>
    <t>Detect</t>
  </si>
  <si>
    <t>Utilize an Active Discovery Tool</t>
  </si>
  <si>
    <t>Utilize an active discovery tool to identify assets connected to the enterprise’s network. Configure the active discovery tool to execute daily, or more frequently.</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</si>
  <si>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</si>
  <si>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</si>
  <si>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Asset Discovery Tool</t>
  </si>
  <si>
    <t>Use a passive discovery tool to identify assets connected to the enterprise’s network. Review and use scans to update the enterprise’s asset inventory at least weekly, or more frequently.</t>
  </si>
  <si>
    <t>Inventory and Control of Software Assets</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</si>
  <si>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</si>
  <si>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Applications</t>
  </si>
  <si>
    <t>Establish and Maintain a Software Inventory</t>
  </si>
  <si>
    <t xml:space="preserve">Ensure Authorized Software is Currently Supported </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</si>
  <si>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</si>
  <si>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Address Unauthorized Software</t>
  </si>
  <si>
    <t>Ensure that unauthorized software is either removed from use on enterprise assets or receives a documented exception. Review monthly, or more frequently.</t>
  </si>
  <si>
    <t>Utilize Automated Software Inventory Tools</t>
  </si>
  <si>
    <t xml:space="preserve">Utilize software inventory tools, when possible, throughout the enterprise to automate the discovery and documentation of installed software. </t>
  </si>
  <si>
    <t>Protect</t>
  </si>
  <si>
    <t>Allowlist Authorized Software</t>
  </si>
  <si>
    <t>Use technical controls, such as application allowlisting, to ensure that only authorized software can execute or be accessed. Reassess bi-annually, or more frequently.</t>
  </si>
  <si>
    <t>Allowlist Authorized Libraries</t>
  </si>
  <si>
    <t>Allowlist Authorized Scripts</t>
  </si>
  <si>
    <t>Data Protection</t>
  </si>
  <si>
    <t>Develop processes and technical controls to identify, classify, securely handle, retain, and dispose of data.</t>
  </si>
  <si>
    <t>Data</t>
  </si>
  <si>
    <t>Establish and Maintain a Data Management Process</t>
  </si>
  <si>
    <t>Establish and Maintain a Data Inventory</t>
  </si>
  <si>
    <t>Configure Data Access Control Lists</t>
  </si>
  <si>
    <t>Configure data access control lists based on a user’s need to know. Apply data access control lists, also known as access permissions, to local and remote file systems, databases, and applications.</t>
  </si>
  <si>
    <t>Enforce Data Retention</t>
  </si>
  <si>
    <t>Securely Dispose of Data</t>
  </si>
  <si>
    <t>Encrypt Data on End-User Devices</t>
  </si>
  <si>
    <t>Establish and Maintain a Data Classification Scheme</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</si>
  <si>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</si>
  <si>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Document Data Flows</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</si>
  <si>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</si>
  <si>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</si>
  <si>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Encrypt data on removable media.</t>
  </si>
  <si>
    <t>Encrypt Sensitive Data in Transit</t>
  </si>
  <si>
    <t>Encrypt sensitive data in transit. Example implementations can include: Transport Layer Security (TLS) and Open Secure Shell (OpenSSH).</t>
  </si>
  <si>
    <t>Encrypt Sensitive Data at Rest</t>
  </si>
  <si>
    <t>Network</t>
  </si>
  <si>
    <t>Segment Data Processing and Storage Based on Sensitivity</t>
  </si>
  <si>
    <t>Segment data processing and storage based on the sensitivity of the data. Do not process sensitive data on enterprise assets intended for lower sensitivity data.</t>
  </si>
  <si>
    <t>Deploy a Data Loss Prevention Solution</t>
  </si>
  <si>
    <t>Log Sensitive Data Access</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</si>
  <si>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</si>
  <si>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t>
  </si>
  <si>
    <t>Establish and Maintain a Secure Configuration Process</t>
  </si>
  <si>
    <t>Establish and Maintain a Secure Configuration Process for Network Infrastructure</t>
  </si>
  <si>
    <t>Users</t>
  </si>
  <si>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</si>
  <si>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</si>
  <si>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 where supported. Example implementations include a virtual firewall, operating system firewall, or a third-party firewall agent.</t>
  </si>
  <si>
    <t>Implement and Manage a Firewall on End-User Devices</t>
  </si>
  <si>
    <t>Implement and manage a host-based firewall or port-filtering tool on end-user devices, with a default-deny rule that drops all traffic except those services and ports that are explicitly allowed.</t>
  </si>
  <si>
    <t>Securely Manage Enterprise Assets and Software</t>
  </si>
  <si>
    <t>Manage Default Accounts on Enterprise Assets and Software</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</si>
  <si>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</si>
  <si>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t>
  </si>
  <si>
    <t>Uninstall or disable unnecessary services on enterprise assets and software, such as an unused file sharing service, web application module, or service function.</t>
  </si>
  <si>
    <t>Configure Trusted DNS Servers on Enterprise Assets</t>
  </si>
  <si>
    <t>Enforce Automatic Device Lockout on Portable End-User Devices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</si>
  <si>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</si>
  <si>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Enforce Remote Wipe Capability on Portable End-User Devices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</si>
  <si>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</si>
  <si>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</si>
  <si>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</si>
  <si>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Account Management</t>
  </si>
  <si>
    <t>Use processes and tools to assign and manage authorization to credentials for user accounts, including administrator accounts, as well as service accounts, to enterprise assets and software.</t>
  </si>
  <si>
    <t>Establish and Maintain an Inventory of Accounts</t>
  </si>
  <si>
    <t>Use Unique Passwords</t>
  </si>
  <si>
    <t>Disable Dormant Accounts</t>
  </si>
  <si>
    <t>Delete or disable any dormant accounts after a period of 45 days of inactivity, where supported.</t>
  </si>
  <si>
    <t>Restrict Administrator Privileges to Dedicated Administrator Accounts</t>
  </si>
  <si>
    <t>Restrict administrator privileges to dedicated administrator accounts on enterprise assets. Conduct general computing activities, such as internet browsing, email, and productivity suite use, from the user’s primary, non-privileged account.</t>
  </si>
  <si>
    <t>Establish and Maintain an Inventory of Service Accounts</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</si>
  <si>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</si>
  <si>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Centralize Account Management</t>
  </si>
  <si>
    <t>Centralize account management through a directory or identity service.</t>
  </si>
  <si>
    <t>Access Control Management</t>
  </si>
  <si>
    <t>Use processes and tools to create, assign, manage, and revoke access credentials and privileges for user, administrator, and service accounts for enterprise assets and software.</t>
  </si>
  <si>
    <t>Establish an Access Granting Process</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</si>
  <si>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</si>
  <si>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</si>
  <si>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</si>
  <si>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</si>
  <si>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</si>
  <si>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remote network access.</t>
  </si>
  <si>
    <t>Require MFA for Administrative Access</t>
  </si>
  <si>
    <t>Establish and Maintain an Inventory of Authentication and Authorization Systems</t>
  </si>
  <si>
    <t>Establish and maintain an inventory of the enterprise’s authentication and authorization systems, including those hosted on-site or at a remote service provider. Review and update the inventory, at a minimum, annually, or more frequently.</t>
  </si>
  <si>
    <t>Centralize Access Control</t>
  </si>
  <si>
    <t>Centralize access control for all enterprise assets through a directory service or SSO provider, where supported.</t>
  </si>
  <si>
    <t>Define and Maintain Role-Based Access Control</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</si>
  <si>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</si>
  <si>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Continuous Vulnerability Management</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</si>
  <si>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</si>
  <si>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Vulnerability Management Process</t>
  </si>
  <si>
    <t>Establish and maintain a documented vulnerability management process for enterprise assets. Review and update documentation annually, or when significant enterprise changes occur that could impact this Safeguard.</t>
  </si>
  <si>
    <t>Establish and Maintain a Remediation Process</t>
  </si>
  <si>
    <t>Establish and maintain a risk-based remediation strategy documented in a remediation process, with monthly, or more frequent, reviews.</t>
  </si>
  <si>
    <t>Perform Automated Operating System Patch Management</t>
  </si>
  <si>
    <t>Perform operating system updates on enterprise assets through automated patch management on a monthly, or more frequent, basis.</t>
  </si>
  <si>
    <t>Perform Automated Application Patch Management</t>
  </si>
  <si>
    <t>Perform application updates on enterprise assets through automated patch management on a monthly, or more frequent, basis.</t>
  </si>
  <si>
    <t>Perform Automated Vulnerability Scans of Internal Enterprise Assets</t>
  </si>
  <si>
    <t>Perform Automated Vulnerability Scans of Externally-Exposed Enterprise Assets</t>
  </si>
  <si>
    <t>Remediate Detected Vulnerabilities</t>
  </si>
  <si>
    <t>Remediate detected vulnerabilities in software through processes and tooling on a monthly, or more frequent, basis, based on the remediation process.</t>
  </si>
  <si>
    <t>Audit Log Management</t>
  </si>
  <si>
    <t>Collect, alert, review, and retain audit logs of events that could help detect, understand, or recover from an attack.</t>
  </si>
  <si>
    <t>Establish and Maintain an Audit Log Management Process</t>
  </si>
  <si>
    <t>Collect Audit Logs</t>
  </si>
  <si>
    <t>Collect audit logs. Ensure that logging, per the enterprise’s audit log management process, has been enabled across enterprise assets.</t>
  </si>
  <si>
    <t>Ensure Adequate Audit Log Storage</t>
  </si>
  <si>
    <t>Ensure that logging destinations maintain adequate storage to comply with the enterprise’s audit log management process.</t>
  </si>
  <si>
    <t>Standardize Time Synchronization</t>
  </si>
  <si>
    <t>Standardize time synchronization. Configure at least two synchronized time sources across enterprise assets, where supported.</t>
  </si>
  <si>
    <t>Collect Detailed Audit Logs</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</si>
  <si>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</si>
  <si>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t>
  </si>
  <si>
    <t>Collect DNS query audit logs on enterprise assets, where appropriate and supported.</t>
  </si>
  <si>
    <t>Collect URL Request Audit Logs</t>
  </si>
  <si>
    <t>Collect URL request audit logs on enterprise assets, where appropriate and supported.</t>
  </si>
  <si>
    <t>Collect Command-Line Audit Logs</t>
  </si>
  <si>
    <t>Centralize Audit Logs</t>
  </si>
  <si>
    <t>Retain Audit Logs</t>
  </si>
  <si>
    <t>Retain audit logs across enterprise assets for a minimum of 90 days.</t>
  </si>
  <si>
    <t>Conduct Audit Log Reviews</t>
  </si>
  <si>
    <t>Conduct reviews of audit logs to detect anomalies or abnormal events that could indicate a potential threat. Conduct reviews on a weekly, or more frequent, basis.</t>
  </si>
  <si>
    <t>Collect Service Provider Logs</t>
  </si>
  <si>
    <t>Collect service provider logs, where supported. Example implementations include collecting authentication and authorization events, data creation and disposal events, and user management events.</t>
  </si>
  <si>
    <t>Email and Web Browser Protections</t>
  </si>
  <si>
    <t>Improve protections and detections of threats from email and web vectors, as these are opportunities for attackers to manipulate human behavior through direct engagement.</t>
  </si>
  <si>
    <t>Ensure Use of Only Fully Supported Browsers and Email Clients</t>
  </si>
  <si>
    <t>Ensure only fully supported browsers and email clients are allowed to execute in the enterprise, only using the latest version of browsers and email clients provided through the vendor.</t>
  </si>
  <si>
    <t>Use DNS Filtering Services</t>
  </si>
  <si>
    <t>Maintain and Enforce Network-Based URL Filters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</si>
  <si>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</si>
  <si>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Unnecessary or Unauthorized Browser and Email Client Extensions</t>
  </si>
  <si>
    <t>Restrict, either through uninstalling or disabling, any unauthorized or unnecessary browser or email client plugins, extensions, and add-on applications.</t>
  </si>
  <si>
    <t>Implement DMARC</t>
  </si>
  <si>
    <t>To lower the chance of spoofed or modified emails from valid domains, implement DMARC policy and verification, starting with implementing the Sender Policy Framework (SPF) and the DomainKeys Identified Mail (DKIM) standards.</t>
  </si>
  <si>
    <t>Block Unnecessary File Types</t>
  </si>
  <si>
    <t>Block unnecessary file types attempting to enter the enterprise’s email gateway.</t>
  </si>
  <si>
    <t>Deploy and Maintain Email Server Anti-Malware Protections</t>
  </si>
  <si>
    <t>Deploy and maintain email server anti-malware protections, such as attachment scanning and/or sandboxing.</t>
  </si>
  <si>
    <t>Malware Defenses</t>
  </si>
  <si>
    <t>Prevent or control the installation, spread, and execution of malicious applications, code, or scripts on enterprise assets.</t>
  </si>
  <si>
    <t>Deploy and Maintain Anti-Malware Software</t>
  </si>
  <si>
    <t>Deploy and maintain anti-malware software on all enterprise assets.</t>
  </si>
  <si>
    <t>Configure Automatic Anti-Malware Signature Updates</t>
  </si>
  <si>
    <t>Configure automatic updates for anti-malware signature files on all enterprise assets.</t>
  </si>
  <si>
    <t>Disable Autorun and Autoplay for Removable Media</t>
  </si>
  <si>
    <t>Disable autorun and autoplay auto-execute functionality for removable media.</t>
  </si>
  <si>
    <t>Configure Automatic Anti-Malware Scanning of Removable Media</t>
  </si>
  <si>
    <t>Configure anti-malware software to automatically scan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</si>
  <si>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</si>
  <si>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</si>
  <si>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</si>
  <si>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Centrally manage anti-malware software.</t>
  </si>
  <si>
    <t>Use Behavior-Based Anti-Malware Software</t>
  </si>
  <si>
    <t>Use behavior-based anti-malware software.</t>
  </si>
  <si>
    <t>Data Recovery</t>
  </si>
  <si>
    <t>Establish and maintain data recovery practices sufficient to restore in-scope enterprise assets to a pre-incident and trusted state.</t>
  </si>
  <si>
    <t>Recover</t>
  </si>
  <si>
    <t>Establish and Maintain a Data Recovery Process </t>
  </si>
  <si>
    <t>Perform Automated Backups </t>
  </si>
  <si>
    <t>Perform automated backups of in-scope enterprise assets. Run backups weekly, or more frequently, based on the sensitivity of the data.</t>
  </si>
  <si>
    <t>Protect Recovery Data</t>
  </si>
  <si>
    <t>Protect recovery data with equivalent controls to the original data. Reference encryption or data separation, based on requirements.</t>
  </si>
  <si>
    <t>Establish and Maintain an Isolated Instance of Recovery Data </t>
  </si>
  <si>
    <t>Establish and maintain an isolated instance of recovery data. Example implementations include, version controlling backup destinations through offline, cloud, or off-site systems or services.</t>
  </si>
  <si>
    <t>Test Data Recovery</t>
  </si>
  <si>
    <t>Test backup recovery quarterly, or more frequently, for a sampling of in-scope enterprise assets.</t>
  </si>
  <si>
    <t>Network Infrastructure Management</t>
  </si>
  <si>
    <t>Establish, implement, and actively manage (track, report, correct) network devices, in order to prevent attackers from exploiting vulnerable network services and access points.</t>
  </si>
  <si>
    <t>Ensure Network Infrastructure is Up-to-Date</t>
  </si>
  <si>
    <t>Establish and Maintain a Secure Network Architecture</t>
  </si>
  <si>
    <t>Securely Manage Network Infrastructure</t>
  </si>
  <si>
    <t>Establish and Maintain Architecture Diagram(s)</t>
  </si>
  <si>
    <t>Establish and maintain architecture diagram(s) and/or other network system documentation. Review and update documentation annually, or when significant enterprise changes occur that could impact this Safeguard.</t>
  </si>
  <si>
    <t>Centralize Network Authentication, Authorization, and Auditing (AAA)</t>
  </si>
  <si>
    <t>Centralize network AAA.</t>
  </si>
  <si>
    <t>Use of Secure Network Management and Communication Protocols </t>
  </si>
  <si>
    <t>Ensure Remote Devices Utilize a VPN and are Connecting to an Enterprise’s AAA Infrastructure</t>
  </si>
  <si>
    <t>Require users to authenticate to enterprise-managed VPN and authentication services prior to accessing enterprise resources on end-user devices.</t>
  </si>
  <si>
    <t>Establish and Maintain Dedicated Computing Resources for All Administrative Work</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</si>
  <si>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</si>
  <si>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Network Monitoring and Defense</t>
  </si>
  <si>
    <t>Operate processes and tooling to establish and maintain comprehensive network monitoring and defense against security threats across the enterprise’s network infrastructure and user base.</t>
  </si>
  <si>
    <t>Centralize Security Event Alerting</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</si>
  <si>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</si>
  <si>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Host-Based Intrusion Detection Solution</t>
  </si>
  <si>
    <t>Deploy a host-based intrusion detection solution on enterprise assets, where appropriate and/or supported.</t>
  </si>
  <si>
    <t>Deploy a Network Intrusion Detection Solution</t>
  </si>
  <si>
    <t>Deploy a network intrusion detection solution on enterprise assets, where appropriate. Example implementations include the use of a Network Intrusion Detection System (NIDS) or equivalent cloud service provider (CSP) service.</t>
  </si>
  <si>
    <t>Perform Traffic Filtering Between Network Segments</t>
  </si>
  <si>
    <t>Perform traffic filtering between network segments, where appropriate.</t>
  </si>
  <si>
    <t>Manage Access Control for Remote Assets</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</si>
  <si>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</si>
  <si>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 xml:space="preserve">Collect Network Traffic Flow Logs </t>
  </si>
  <si>
    <t>Collect network traffic flow logs and/or network traffic to review and alert upon from network devices.</t>
  </si>
  <si>
    <t>Deploy a Host-Based Intrusion Prevention Solution</t>
  </si>
  <si>
    <t xml:space="preserve"> Deploy a host-based intrusion prevention solution on enterprise assets, where appropriate and/or supported. Example implementations include use of an Endpoint Detection and Response (EDR) client or host-based IPS agent.</t>
  </si>
  <si>
    <t>Deploy a Network Intrusion Prevention Solution</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</si>
  <si>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</si>
  <si>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</si>
  <si>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</si>
  <si>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</si>
  <si>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</si>
  <si>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</si>
  <si>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</si>
  <si>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Security Awareness and Skills Training</t>
  </si>
  <si>
    <t>Establish and maintain a security awareness program to influence behavior among the workforce to be security conscious and properly skilled to reduce cybersecurity risks to the enterprise.</t>
  </si>
  <si>
    <t>N/A</t>
  </si>
  <si>
    <t>Establish and Maintain a Security Awareness Program</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</si>
  <si>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</si>
  <si>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to Recognize Social Engineering Attacks</t>
  </si>
  <si>
    <t>Train Workforce Members on Authentication Best Practices</t>
  </si>
  <si>
    <t>Train workforce members on authentication best practices. Example topics include MFA, password composition, and credential management.</t>
  </si>
  <si>
    <t>Train Workforce on Data Handling Best Practices</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</si>
  <si>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</si>
  <si>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on Causes of Unintentional Data Exposure</t>
  </si>
  <si>
    <t>Train workforce members to be aware of causes for unintentional data exposure. Example topics include mis-delivery of sensitive data, losing a portable end-user device, or publishing data to unintended audiences.</t>
  </si>
  <si>
    <t>Train Workforce Members on Recognizing and Reporting Security Incidents</t>
  </si>
  <si>
    <t>Train workforce members to be able to recognize a potential incident and be able to report such an incident. </t>
  </si>
  <si>
    <t>Train Workforce on How to Identify and Report if Their Enterprise Assets are Missing Security Updates</t>
  </si>
  <si>
    <t>Train workforce to understand how to verify and report out-of-date software patches or any failures in automated processes and tools. Part of this training should include notifying IT personnel of any failures in automated processes and tools.</t>
  </si>
  <si>
    <t>Train Workforce on the Dangers of Connecting to and Transmitting Enterprise Data Over Insecure Networks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</si>
  <si>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</si>
  <si>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Conduct Role-Specific Security Awareness and Skills Training</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</si>
  <si>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</si>
  <si>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Service Provider Management</t>
  </si>
  <si>
    <t>Develop a process to evaluate service providers who hold sensitive data, or are responsible for an enterprise’s critical IT platforms or processes, to ensure these providers are protecting those platforms and data appropriately.</t>
  </si>
  <si>
    <t>Establish and Maintain an Inventory of Service Providers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</si>
  <si>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</si>
  <si>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Establish and Maintain a Service Provider Management Policy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</si>
  <si>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</si>
  <si>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</si>
  <si>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</si>
  <si>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Ensure Service Provider Contracts Include Security Requirements</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</si>
  <si>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</si>
  <si>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</si>
  <si>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</si>
  <si>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t>
  </si>
  <si>
    <t>Monitor service providers consistent with the enterprise’s service provider management policy. Monitoring may include periodic reassessment of service provider compliance, monitoring service provider release notes, and dark web monitoring.</t>
  </si>
  <si>
    <t>Securely Decommission Service Providers</t>
  </si>
  <si>
    <t xml:space="preserve">Securely decommission service providers. Example considerations include user and service account deactivation, termination of data flows, and secure disposal of enterprise data within service provider systems. </t>
  </si>
  <si>
    <t>Application Software Security</t>
  </si>
  <si>
    <t>Manage the security life cycle of in-house developed, hosted, or acquired software to prevent, detect, and remediate security weaknesses before they can impact the enterprise.</t>
  </si>
  <si>
    <t>Establish and Maintain a Secure Application Development Process</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</si>
  <si>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</si>
  <si>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Establish and Maintain a Process to Accept and Address Software Vulnerabilities</t>
  </si>
  <si>
    <t>Perform Root Cause Analysis on Security Vulnerabilities</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</si>
  <si>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</si>
  <si>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</si>
  <si>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Use Up-to-Date and Trusted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</si>
  <si>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</si>
  <si>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</si>
  <si>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</si>
  <si>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Hardening Configuration Templates for Application Infrastructure</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</si>
  <si>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</si>
  <si>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Separate Production and Non-Production Systems</t>
  </si>
  <si>
    <t>Maintain separate environments for production and non-production systems.</t>
  </si>
  <si>
    <t>Train Developers in Application Security Concepts and Secure Coding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</si>
  <si>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</si>
  <si>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</si>
  <si>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</si>
  <si>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Leverage Vetted Modules or Services for Application Security Components</t>
  </si>
  <si>
    <t>Implement Code-Level Security Checks</t>
  </si>
  <si>
    <t>Apply static and dynamic analysis tools within the application life cycle to verify that secure coding practices are being followed.</t>
  </si>
  <si>
    <t>Conduct Application Penetration Testing</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</si>
  <si>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</si>
  <si>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</si>
  <si>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</si>
  <si>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Incident Response Management</t>
  </si>
  <si>
    <t>Establish a program to develop and maintain an incident response capability (e.g., policies, plans, procedures, defined roles, training, and communications) to prepare, detect, and quickly respond to an attack.</t>
  </si>
  <si>
    <t>Designate Personnel to Manage Incident Handling</t>
  </si>
  <si>
    <t>Establish and Maintain Contact Information for Reporting Security Incidents</t>
  </si>
  <si>
    <t>Establish and Maintain an Enterprise Process for Reporting Incidents</t>
  </si>
  <si>
    <t>Establish and Maintain an Incident Response Process</t>
  </si>
  <si>
    <t>Assign Key Roles and Responsibilities</t>
  </si>
  <si>
    <t>Define Mechanisms for Communicating During Incident Response</t>
  </si>
  <si>
    <t>Conduct Routine Incident Response Exercises</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</si>
  <si>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</si>
  <si>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t>
  </si>
  <si>
    <t>Conduct post-incident reviews. Post-incident reviews help prevent incident recurrence through identifying lessons learned and follow-up action.</t>
  </si>
  <si>
    <t>Establish and Maintain Security Incident Thresholds</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</si>
  <si>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</si>
  <si>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Penetration Testing</t>
  </si>
  <si>
    <t>Test the effectiveness and resiliency of enterprise assets through identifying and exploiting weaknesses in controls (people, processes, and technology), and simulating the objectives and actions of an attacker.</t>
  </si>
  <si>
    <t>Establish and Maintain a Penetration Testing Program</t>
  </si>
  <si>
    <t>Perform Periodic External Penetration Tests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</si>
  <si>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</si>
  <si>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Remediate Penetration Test Findings</t>
  </si>
  <si>
    <t>Validate Security Measures</t>
  </si>
  <si>
    <t>Validate security measures after each penetration test. If deemed necessary, modify rulesets and capabilities to detect the techniques used during testing.</t>
  </si>
  <si>
    <t>Perform Periodic Internal Penetration Tests</t>
  </si>
  <si>
    <t>Perform periodic internal penetration tests based on program requirements, no less than annually. The testing may be clear box or opaque box.</t>
  </si>
  <si>
    <t>NIST CSF</t>
  </si>
  <si>
    <t>Policy Defined</t>
  </si>
  <si>
    <t>Control Implemented</t>
  </si>
  <si>
    <t>Control Automated or Technically Enforced</t>
  </si>
  <si>
    <t>Control Reported to Business</t>
  </si>
  <si>
    <t>Policy Status</t>
  </si>
  <si>
    <t>No Policy</t>
  </si>
  <si>
    <t>Informal Policy</t>
  </si>
  <si>
    <t>Partial Written Policy</t>
  </si>
  <si>
    <t>Written Policy</t>
  </si>
  <si>
    <t>Approved Written Policy</t>
  </si>
  <si>
    <t>Implementation Status</t>
  </si>
  <si>
    <t>Not Implemented</t>
  </si>
  <si>
    <t>Parts of Policy Implemented</t>
  </si>
  <si>
    <t>Implemented on Some Systems</t>
  </si>
  <si>
    <t>Implemented on Most Systems</t>
  </si>
  <si>
    <t>Implemented on All Systems</t>
  </si>
  <si>
    <t>Automation Status</t>
  </si>
  <si>
    <t>Not Automated</t>
  </si>
  <si>
    <t>Parts of Policy Automated</t>
  </si>
  <si>
    <t>Automated on Some Systems</t>
  </si>
  <si>
    <t>Automated on Most Systems</t>
  </si>
  <si>
    <t>Automated on All Systems</t>
  </si>
  <si>
    <t>Reporting Status</t>
  </si>
  <si>
    <t>Not Reported</t>
  </si>
  <si>
    <t>Parts of Policy Reported</t>
  </si>
  <si>
    <t>Reported on Some Systems</t>
  </si>
  <si>
    <t>Reported on Most Systems</t>
  </si>
  <si>
    <t>Reported on All Systems</t>
  </si>
  <si>
    <t>Implementation Group</t>
  </si>
  <si>
    <t>Not Applicable</t>
  </si>
  <si>
    <t>ID</t>
  </si>
  <si>
    <t>CIS Control Detail</t>
  </si>
  <si>
    <t>Percent addressed</t>
  </si>
  <si>
    <t>Instructions - Read me first.</t>
  </si>
  <si>
    <t>Field Definitions</t>
  </si>
  <si>
    <t>This standards for NIST's Cybersecurity Framework function. These functions were defined by NIST in the CSF and act as control characteristics.</t>
  </si>
  <si>
    <t>Sensor or Baseline</t>
  </si>
  <si>
    <t>Policy Approved</t>
  </si>
  <si>
    <t>Control Automated</t>
  </si>
  <si>
    <t>All Policies Approved:</t>
  </si>
  <si>
    <t>All Controls Implemented:</t>
  </si>
  <si>
    <t>All Controls Automated:</t>
  </si>
  <si>
    <t>All Controls Reported:</t>
  </si>
  <si>
    <t>Total Percentage Complete:</t>
  </si>
  <si>
    <t>All Controls Automated</t>
  </si>
  <si>
    <t>All Controls Reported</t>
  </si>
  <si>
    <t>ATT&amp;CK Activity</t>
  </si>
  <si>
    <t>Preventive Capability</t>
  </si>
  <si>
    <t>Detective Capability</t>
  </si>
  <si>
    <t>Implementation Group Scores</t>
  </si>
  <si>
    <t>Initial Access</t>
  </si>
  <si>
    <t>Group #1</t>
  </si>
  <si>
    <t>Group #2</t>
  </si>
  <si>
    <t>Group #3</t>
  </si>
  <si>
    <t>Execution</t>
  </si>
  <si>
    <t>Persistence</t>
  </si>
  <si>
    <t>Privilege Escalation</t>
  </si>
  <si>
    <t>Defense Evasion</t>
  </si>
  <si>
    <t>Credential Access</t>
  </si>
  <si>
    <t>Discovery</t>
  </si>
  <si>
    <t>Lateral Movement</t>
  </si>
  <si>
    <t>Collection</t>
  </si>
  <si>
    <t>Command and Control</t>
  </si>
  <si>
    <t>Exfiltration</t>
  </si>
  <si>
    <t>Maturity level:</t>
  </si>
  <si>
    <t>Description:</t>
  </si>
  <si>
    <t>Score:</t>
  </si>
  <si>
    <t>Level One</t>
  </si>
  <si>
    <t>Policies Complete</t>
  </si>
  <si>
    <t>Level Two</t>
  </si>
  <si>
    <t>Controls 1-5 Implemented</t>
  </si>
  <si>
    <t>Level Three</t>
  </si>
  <si>
    <t>Level Four</t>
  </si>
  <si>
    <t>Level Five</t>
  </si>
  <si>
    <t>Maturity Rating*:</t>
  </si>
  <si>
    <t>*Rating is on a 0-5 scale.</t>
  </si>
  <si>
    <t>CIS Controls Initial Assessment Tool (v8.0b)</t>
  </si>
  <si>
    <t>Asset Inventory and Discovery System</t>
  </si>
  <si>
    <t>Log Management System</t>
  </si>
  <si>
    <t>Software Inventory and Discovery System</t>
  </si>
  <si>
    <t>Application Control System</t>
  </si>
  <si>
    <t>Data Inventory System</t>
  </si>
  <si>
    <t>Access Management System</t>
  </si>
  <si>
    <t>Physical Security Program</t>
  </si>
  <si>
    <t>Removable Media Protection System</t>
  </si>
  <si>
    <t>Configuration Management System</t>
  </si>
  <si>
    <t>Network Segmentation and Control System</t>
  </si>
  <si>
    <t>Boundary Filtering System</t>
  </si>
  <si>
    <t>Network Device Management System</t>
  </si>
  <si>
    <t>Endpoint Protection System</t>
  </si>
  <si>
    <t>Privileged Account Management System</t>
  </si>
  <si>
    <t>Web Filtering System</t>
  </si>
  <si>
    <t>Identity Management System</t>
  </si>
  <si>
    <t>Vulnerability Management System</t>
  </si>
  <si>
    <t>Patch Management System</t>
  </si>
  <si>
    <t>Email Filtering System</t>
  </si>
  <si>
    <t>Backup and Recovery System</t>
  </si>
  <si>
    <t>Remote Access System</t>
  </si>
  <si>
    <t>Education and Awareness Program</t>
  </si>
  <si>
    <t>Third Party Management Program</t>
  </si>
  <si>
    <t>Software Development Standards</t>
  </si>
  <si>
    <t>Static Code Analysis System</t>
  </si>
  <si>
    <t>Audit Management Program</t>
  </si>
  <si>
    <t>Incident Management Program</t>
  </si>
  <si>
    <t>IG3 Complete</t>
  </si>
  <si>
    <t>IG2 Complete</t>
  </si>
  <si>
    <t>IG1 Complete</t>
  </si>
  <si>
    <t>This is the ID number of the CIS Control which contains the specific Safeguard as included in the CIS Controls documentation.</t>
  </si>
  <si>
    <t>This is the ID number of the specific CIS Control Safeguard reference as included in the CIS Controls documentation.</t>
  </si>
  <si>
    <t>If the Safeguard is part of implementation group 1.</t>
  </si>
  <si>
    <t>This is the type of technical system or baseline that we believe is necessary in order to implement the specific Safeguard.</t>
  </si>
  <si>
    <t>This question determines whether the organization currently has a policy defined that indicates that they should be implementing the defined Safeguard.</t>
  </si>
  <si>
    <t>This question determines whether or not the organization currently has implemented this Safeguard and to what degree the control has been implemented.</t>
  </si>
  <si>
    <t>This question determines whether or not the organization currently has automated the implementation of this Safeguard and to what degree the control has been automated.</t>
  </si>
  <si>
    <t>This question determines whether or not the organization is reporting this Safeguard to business representatives and to what degree the control has been reported.</t>
  </si>
  <si>
    <t>The purpose for this tool is to provide organizations with a simple tool for performing an initial assessment of their information assurance maturity level based on the controls defined by the CIS Controls.
In order to use this tool, the assessor must only complete the answers to the drop down menu questions lists on the sheet "Controls V8". By choosing a drop down choice for each Safeguard, the assessment tool will automatically generate scores and maturity level based on the answers to each question. Based on the answers to each question, the dashboard worksheet will automatically populate with the overall maturity level scores for the organization as a whole. These scores can therefore be used to measure the organization's progress and what percentage of the CIS Controls they are currently following. Ideally in the long term organizations would deploy tools that would automate the collection of this information, but in the meanwhile, this tool can be used to help start the process of manually assessing the organization's maturity level.</t>
  </si>
  <si>
    <t>This defines the minimum implementation group that relate to each individual Safeguard.</t>
  </si>
  <si>
    <t>If the Safeguard is part of implementation group 2 (and thereby implicit implementation group 1).</t>
  </si>
  <si>
    <t>If the Safeguard is part of implementation group 3 (and thereby implicit implementation group 1 and 2).</t>
  </si>
  <si>
    <t>This is the detail behind each specific Control and Safeguard as defined by the CIS Controls documentation.</t>
  </si>
  <si>
    <t>Short title of each Control and Safeguard as defined by the CIS Controls documentation.</t>
  </si>
  <si>
    <t>This is the type of asset each specific Safeguard is relevant for.</t>
  </si>
  <si>
    <r>
      <t>Encrypt data on end-user devices containing sensitive data. Example implementations can include: Windows BitLocker</t>
    </r>
    <r>
      <rPr>
        <vertAlign val="superscript"/>
        <sz val="11"/>
        <color theme="1"/>
        <rFont val="Arial"/>
        <family val="2"/>
      </rPr>
      <t>®</t>
    </r>
    <r>
      <rPr>
        <sz val="11"/>
        <color theme="1"/>
        <rFont val="Arial"/>
        <family val="2"/>
      </rPr>
      <t>, Apple FileVault</t>
    </r>
    <r>
      <rPr>
        <vertAlign val="superscript"/>
        <sz val="11"/>
        <color theme="1"/>
        <rFont val="Arial"/>
        <family val="2"/>
      </rPr>
      <t>®</t>
    </r>
    <r>
      <rPr>
        <sz val="11"/>
        <color theme="1"/>
        <rFont val="Arial"/>
        <family val="2"/>
      </rPr>
      <t>, Linux</t>
    </r>
    <r>
      <rPr>
        <vertAlign val="superscript"/>
        <sz val="11"/>
        <color theme="1"/>
        <rFont val="Arial"/>
        <family val="2"/>
      </rPr>
      <t>®</t>
    </r>
    <r>
      <rPr>
        <sz val="11"/>
        <color theme="1"/>
        <rFont val="Arial"/>
        <family val="2"/>
      </rPr>
      <t xml:space="preserve"> dm-crypt.</t>
    </r>
  </si>
  <si>
    <r>
      <t>Log sensitive data access, including modification and disposal.</t>
    </r>
    <r>
      <rPr>
        <sz val="11"/>
        <color rgb="FFFF5630"/>
        <rFont val="Arial"/>
        <family val="2"/>
      </rPr>
      <t xml:space="preserve"> </t>
    </r>
  </si>
  <si>
    <r>
      <t>Implement and Manage a Firewall on</t>
    </r>
    <r>
      <rPr>
        <sz val="11"/>
        <color rgb="FFFF5630"/>
        <rFont val="Arial"/>
        <family val="2"/>
      </rPr>
      <t xml:space="preserve"> </t>
    </r>
    <r>
      <rPr>
        <sz val="11"/>
        <color theme="1"/>
        <rFont val="Arial"/>
        <family val="2"/>
      </rPr>
      <t>Servers</t>
    </r>
  </si>
  <si>
    <r>
      <t>Collect command-line audit logs. Example implementations include collecting audit logs from PowerShell</t>
    </r>
    <r>
      <rPr>
        <vertAlign val="superscript"/>
        <sz val="11"/>
        <color theme="1"/>
        <rFont val="Arial"/>
        <family val="2"/>
      </rPr>
      <t>®</t>
    </r>
    <r>
      <rPr>
        <sz val="11"/>
        <color theme="1"/>
        <rFont val="Arial"/>
        <family val="2"/>
      </rPr>
      <t>, BASH</t>
    </r>
    <r>
      <rPr>
        <vertAlign val="superscript"/>
        <sz val="11"/>
        <color theme="1"/>
        <rFont val="Arial"/>
        <family val="2"/>
      </rPr>
      <t>™</t>
    </r>
    <r>
      <rPr>
        <sz val="11"/>
        <color theme="1"/>
        <rFont val="Arial"/>
        <family val="2"/>
      </rPr>
      <t>, and remote administrative terminals.</t>
    </r>
  </si>
  <si>
    <r>
      <t>Establish and Manage an Inventory of Third</t>
    </r>
    <r>
      <rPr>
        <sz val="11"/>
        <color rgb="FFFF5630"/>
        <rFont val="Arial"/>
        <family val="2"/>
      </rPr>
      <t>-</t>
    </r>
    <r>
      <rPr>
        <sz val="11"/>
        <color theme="1"/>
        <rFont val="Arial"/>
        <family val="2"/>
      </rPr>
      <t>Party Software Components</t>
    </r>
  </si>
  <si>
    <t>Controls 6-18 Implemented</t>
  </si>
  <si>
    <t>#1</t>
  </si>
  <si>
    <t>#2</t>
  </si>
  <si>
    <t>#3</t>
  </si>
  <si>
    <t>#4</t>
  </si>
  <si>
    <t>#5</t>
  </si>
  <si>
    <t>#6</t>
  </si>
  <si>
    <t>#7</t>
  </si>
  <si>
    <t>#8</t>
  </si>
  <si>
    <t>#9</t>
  </si>
  <si>
    <t>#10</t>
  </si>
  <si>
    <t>#11</t>
  </si>
  <si>
    <t>#12</t>
  </si>
  <si>
    <t>#13</t>
  </si>
  <si>
    <t>#14</t>
  </si>
  <si>
    <t>#15</t>
  </si>
  <si>
    <t>#16</t>
  </si>
  <si>
    <t>#17</t>
  </si>
  <si>
    <t>#18</t>
  </si>
  <si>
    <t>Security Function</t>
  </si>
  <si>
    <t>Govern</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</si>
  <si>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decommission date, and number of licenses. Review and update the software inventory bi-annually, or more frequently.</t>
  </si>
  <si>
    <t>Use technical controls to ensure that only authorized software libraries, such as specific .dll, .ocx, and .so files, are allowed to load into a system process. Block unauthorized libraries from loading into a system process. Reassess bi-annually, or more frequently.</t>
  </si>
  <si>
    <t>Use technical controls, such as digital signatures and version control, to ensure that only authorized scripts, such as specific .ps1 and .py files, are allowed to execute. Block unauthorized scripts from executing. Reassess bi-annually, or more frequently.</t>
  </si>
  <si>
    <t>Establish and maintain a documented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</si>
  <si>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 based on the enterprise’s data management process. Inventory sensitive data, at a minimum. Review and update inventory annually, at a minimum, with a priority on sensitive data.</t>
  </si>
  <si>
    <t>Retain data according to the enterprise’s documented data management process. Data retention must include both minimum and maximum timelines.</t>
  </si>
  <si>
    <t>Securely dispose of data as outlined in the enterprise’s documented data management process. Ensure the disposal process and method are commensurate with the data sensitivity.</t>
  </si>
  <si>
    <t>Encrypt sensitive data at rest on servers, applications, and databases.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t>
  </si>
  <si>
    <t>Implement an automated tool, such as a host-based Data Loss Prevention (DLP) tool to identify all sensitive data stored, processed, or transmitted through enterprise assets, including those located onsite or at a remote service provider, and update the enterprise's data inventory.</t>
  </si>
  <si>
    <t>Establish and maintain a documented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</si>
  <si>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Establish and maintain a documented secure configuration process for network devices. Review and update documentation annually, or when significant enterprise changes occur that could impact this Safeguard.</t>
  </si>
  <si>
    <t>Securely manage enterprise assets and software. Example implementations include managing configuration through version-controlled Infrastructure-as-Code (IaC) and accessing administrative interfaces over secure network protocols, such as Secure Shell (SSH) and Hypertext Transfer Protocol Secure (HTTPS). Do not use insecure management protocols, such as Telnet (Teletype Network) and HTTP, unless operationally essential.</t>
  </si>
  <si>
    <t>Configure trusted DNS servers on network infrastructure. Example implementations include configuring network devices to use enterprise-controlled DNS servers and/or reputable externally accessible DNS servers. </t>
  </si>
  <si>
    <t>Establish and maintain an inventory of all accounts managed in the enterprise. The inventory must at a minimum include user, administrator, and service accounts. The inventory, at a minimum, should contain the person’s name, username, start/stop dates, and department. Validate that all active accounts are authorized, on a recurring schedule at a minimum quarterly, or more frequently.</t>
  </si>
  <si>
    <t>Use unique passwords for all enterprise assets. Best practice implementation includes, at a minimum, an 8-character password for accounts using Multi-Factor Authentication (MFA) and a 14-character password for accounts not using MFA. </t>
  </si>
  <si>
    <t>Establish and follow a documented process, preferably automated, for granting access to enterprise assets upon new hire or role change of a user.</t>
  </si>
  <si>
    <t>Require MFA for all administrative access accounts, where supported, on all enterprise assets, whether managed on-site or through a service provider.</t>
  </si>
  <si>
    <t>Perform automated vulnerability scans of internal enterprise assets on a quarterly, or more frequent, basis. Conduct both authenticated and unauthenticated scans.</t>
  </si>
  <si>
    <t>Perform automated vulnerability scans of externally-exposed enterprise assets. Perform scans on a monthly, or more frequent, basis. </t>
  </si>
  <si>
    <t>Establish and maintain a documented audit log management process that defines the enterprise’s logging requirements. At a minimum, address the collection, review, and retention of audit logs for enterprise assets. Review and update documentation annually, or when significant enterprise changes occur that could impact this Safeguard.</t>
  </si>
  <si>
    <t>Centralize, to the extent possible, audit log collection and retention across enterprise assets in accordance with the documented audit log management process. Example implementations primarily include leveraging a SIEM tool to centralize multiple log sources.</t>
  </si>
  <si>
    <t>Use DNS filtering services on all end-user devices, including remote and on-premises assets, to block access to known malicious domains.</t>
  </si>
  <si>
    <t>Establish and maintain a documented data recovery process that includes detailed backup procedures. In the process, address the scope of data recovery activities, recovery prioritization, and the security of backup data. Review and update documentation annually, or when significant enterprise changes occur that could impact this Safeguard.</t>
  </si>
  <si>
    <t>Ensure network infrastructure is kept up-to-date. Example implementations include running the latest stable release of software and/or using currently supported network as a service (NaaS) offerings. Review software versions monthly, or more frequently, to verify software support.</t>
  </si>
  <si>
    <t>Design and maintain a secure network architecture. A secure network architecture must address segmentation, least privilege, and availability, at a minimum. Example implementations may include documentation, policy, and design components.</t>
  </si>
  <si>
    <t xml:space="preserve">Securely manage network infrastructure. Example implementations include version-controlled Infrastructure-as-Code (IaC), and the use of secure network protocols, such as SSH and HTTPS. </t>
  </si>
  <si>
    <t>Adopt secure network management protocols (e.g., 802.1X) and secure communication protocols (e.g., Wi-Fi Protected Access 2 (WPA2) Enterprise or more secure alternatives).</t>
  </si>
  <si>
    <t>Train workforce members to recognize social engineering attacks, such as phishing, business email compromise (BEC), pretexting, and tailgating. </t>
  </si>
  <si>
    <t>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t>
  </si>
  <si>
    <t>Leverage vetted modules or services for application security components, such as identity management, encryption,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</si>
  <si>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service providers, or a hybrid approach. If using a service provider, designate at least one person internal to the enterprise to oversee any third-party work. Review annually, or when significant enterprise changes occur that could impact this Safeguard.</t>
  </si>
  <si>
    <t>Establish and maintain contact information for parties that need to be informed of security incidents. Contacts may include internal staff, service providers, law enforcement, cyber insurance providers, relevant government agencies, Information Sharing and Analysis Center (ISAC) partners, or other stakeholders. Verify contacts annually to ensure that information is up-to-date.</t>
  </si>
  <si>
    <t>Establish and maintain a documented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</si>
  <si>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 documented incident response process that addresses roles and responsibilities, compliance requirements, and a communication plan. Review annually, or when significant enterprise changes occur that could impact this Safeguard.</t>
  </si>
  <si>
    <t>Assign key roles and responsibilities for incident response, including staff from legal, IT, information security, facilities, public relations, human resources, incident responders, analysts, and relevant third parties. Review annually, or when significant enterprise changes occur that could impact this Safeguard.</t>
  </si>
  <si>
    <t>Determine which primary and secondary mechanisms will be used to communicate and report during a security incident. Mechanisms can include phone calls, emails, secure chat, or notification letters. Keep in mind that certain mechanisms, such as emails, can be affected during a security incident. Review annually, or when significant enterprise changes occur that could impact this Safeguard.</t>
  </si>
  <si>
    <t>Establish and maintain a penetration testing program appropriate to the size, complexity, industry,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</si>
  <si>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Remediate penetration test findings based on the enterprise’s documented vulnerability remediation process. This should include determining a timeline and level of effort based on the impact and prioritization of each identified finding.</t>
  </si>
  <si>
    <t>CIS Controls Initial Assessment Tool (v8.1a)</t>
  </si>
  <si>
    <t>This work, is a derivative of "CIS Controls Initial Assessment Tool" by AuditScripts under a Creative Commons Attribution-ShareAlike 4.0 International License.
This work is licensed under the a Creative Commons Attribution-ShareAlike 4.0 International License by Martin Sohn Christensen (martinsohn.dk).
This work is a derivate of "CIS Controls Initial Assessment Tool" by AuditScripts and Martin Sohn Christensen (martinsohn.dk)  under the a Creative Commons Attribution-ShareAlike 4.0 International License by bitbcybr (github.com/bitbcybr).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</si>
</sst>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name val="Arial"/>
      <family val="2"/>
    </font>
    <font>
      <u/>
      <sz val="11"/>
      <color theme="10"/>
      <name val="Calibri"/>
      <family val="2"/>
      <scheme val="minor"/>
    </font>
    <font>
      <b/>
      <sz val="18"/>
      <color theme="0"/>
      <name val="Calibri"/>
      <family val="2"/>
      <scheme val="minor"/>
    </font>
    <font>
      <b/>
      <sz val="14"/>
      <color theme="0"/>
      <name val="Calibri"/>
      <family val="2"/>
      <scheme val="minor"/>
    </font>
    <font>
      <sz val="11"/>
      <color rgb="FF4374B7"/>
      <name val="Inherit"/>
    </font>
    <font>
      <sz val="11"/>
      <name val="Calibri"/>
      <family val="2"/>
      <scheme val="minor"/>
    </font>
    <font>
      <b/>
      <sz val="11"/>
      <color theme="0"/>
      <name val="Arial"/>
      <family val="2"/>
    </font>
    <font>
      <sz val="11"/>
      <name val="Arial"/>
      <family val="2"/>
    </font>
    <font>
      <sz val="11"/>
      <color rgb="FF71A850"/>
      <name val="Arial"/>
      <family val="2"/>
    </font>
    <font>
      <sz val="11"/>
      <color rgb="FFDB8A06"/>
      <name val="Arial"/>
      <family val="2"/>
    </font>
    <font>
      <sz val="11"/>
      <color rgb="FF00A3AD"/>
      <name val="Arial"/>
      <family val="2"/>
    </font>
    <font>
      <vertAlign val="superscript"/>
      <sz val="11"/>
      <color theme="1"/>
      <name val="Arial"/>
      <family val="2"/>
    </font>
    <font>
      <sz val="11"/>
      <color rgb="FFFF5630"/>
      <name val="Arial"/>
      <family val="2"/>
    </font>
  </fonts>
  <fills count="7">
    <fill>
      <patternFill patternType="none"/>
    </fill>
    <fill>
      <patternFill patternType="gray125"/>
    </fill>
    <fill>
      <patternFill patternType="solid">
        <fgColor theme="0"/>
        <bgColor indexed="64"/>
      </patternFill>
    </fill>
    <fill>
      <patternFill patternType="solid">
        <fgColor rgb="FF007054"/>
        <bgColor indexed="64"/>
      </patternFill>
    </fill>
    <fill>
      <patternFill patternType="solid">
        <fgColor theme="6" tint="0.79998168889431442"/>
        <bgColor indexed="64"/>
      </patternFill>
    </fill>
    <fill>
      <patternFill patternType="solid">
        <fgColor rgb="FF1B2D36"/>
        <bgColor indexed="64"/>
      </patternFill>
    </fill>
    <fill>
      <patternFill patternType="solid">
        <fgColor rgb="FF669BB6"/>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rgb="FF0086BF"/>
      </left>
      <right style="thin">
        <color rgb="FF0086BF"/>
      </right>
      <top style="thin">
        <color auto="1"/>
      </top>
      <bottom style="thin">
        <color rgb="FF0086BF"/>
      </bottom>
      <diagonal/>
    </border>
    <border>
      <left style="thin">
        <color rgb="FF0086BF"/>
      </left>
      <right style="thin">
        <color rgb="FF0086BF"/>
      </right>
      <top style="thin">
        <color rgb="FF0086BF"/>
      </top>
      <bottom style="thin">
        <color rgb="FF0086BF"/>
      </bottom>
      <diagonal/>
    </border>
    <border>
      <left style="thin">
        <color rgb="FF0086BF"/>
      </left>
      <right/>
      <top style="thin">
        <color rgb="FF0086BF"/>
      </top>
      <bottom style="thin">
        <color rgb="FF0086BF"/>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0086BF"/>
      </left>
      <right/>
      <top style="thin">
        <color auto="1"/>
      </top>
      <bottom style="thin">
        <color rgb="FF0086BF"/>
      </bottom>
      <diagonal/>
    </border>
    <border>
      <left style="thin">
        <color auto="1"/>
      </left>
      <right style="thin">
        <color auto="1"/>
      </right>
      <top/>
      <bottom style="thin">
        <color auto="1"/>
      </bottom>
      <diagonal/>
    </border>
  </borders>
  <cellStyleXfs count="2">
    <xf numFmtId="0" fontId="0" fillId="0" borderId="0"/>
    <xf numFmtId="0" fontId="5" fillId="0" borderId="0" applyNumberFormat="0" applyFill="0" applyBorder="0" applyAlignment="0" applyProtection="0"/>
  </cellStyleXfs>
  <cellXfs count="55">
    <xf numFmtId="0" fontId="0" fillId="0" borderId="0" xfId="0"/>
    <xf numFmtId="0" fontId="4" fillId="0" borderId="0" xfId="0" applyFont="1"/>
    <xf numFmtId="0" fontId="4" fillId="0" borderId="0" xfId="0" applyFont="1" applyAlignment="1">
      <alignment horizontal="center"/>
    </xf>
    <xf numFmtId="0" fontId="0" fillId="0" borderId="0" xfId="0" applyAlignment="1">
      <alignment horizontal="center"/>
    </xf>
    <xf numFmtId="9" fontId="4" fillId="0" borderId="0" xfId="0" applyNumberFormat="1" applyFont="1" applyAlignment="1">
      <alignment horizontal="center" vertical="center"/>
    </xf>
    <xf numFmtId="0" fontId="4" fillId="0" borderId="0" xfId="0" applyFont="1" applyAlignment="1">
      <alignment horizontal="center" vertical="center"/>
    </xf>
    <xf numFmtId="0" fontId="4" fillId="0" borderId="1" xfId="0" applyFont="1" applyBorder="1" applyAlignment="1">
      <alignment horizontal="center" vertical="center"/>
    </xf>
    <xf numFmtId="9" fontId="0" fillId="0" borderId="0" xfId="0" applyNumberFormat="1" applyAlignment="1">
      <alignment horizontal="center"/>
    </xf>
    <xf numFmtId="0" fontId="0" fillId="0" borderId="0" xfId="0" applyAlignment="1">
      <alignment horizontal="center" vertical="center"/>
    </xf>
    <xf numFmtId="0" fontId="2" fillId="4" borderId="0" xfId="0" applyFont="1" applyFill="1" applyAlignment="1">
      <alignment horizontal="center"/>
    </xf>
    <xf numFmtId="2" fontId="0" fillId="0" borderId="0" xfId="0" applyNumberFormat="1" applyAlignment="1">
      <alignment horizontal="center"/>
    </xf>
    <xf numFmtId="0" fontId="8" fillId="0" borderId="0" xfId="0" applyFont="1" applyAlignment="1">
      <alignment horizontal="left" vertical="center"/>
    </xf>
    <xf numFmtId="0" fontId="9" fillId="0" borderId="0" xfId="0" applyFont="1"/>
    <xf numFmtId="9" fontId="9" fillId="0" borderId="0" xfId="0" applyNumberFormat="1" applyFont="1" applyAlignment="1">
      <alignment horizontal="center"/>
    </xf>
    <xf numFmtId="0" fontId="9" fillId="0" borderId="0" xfId="0" applyFont="1" applyAlignment="1">
      <alignment horizontal="center"/>
    </xf>
    <xf numFmtId="0" fontId="5" fillId="0" borderId="0" xfId="1" applyAlignment="1">
      <alignment vertical="center"/>
    </xf>
    <xf numFmtId="0" fontId="1" fillId="5" borderId="0" xfId="0" applyFont="1" applyFill="1" applyAlignment="1">
      <alignment horizontal="center"/>
    </xf>
    <xf numFmtId="0" fontId="7" fillId="5" borderId="5" xfId="0" applyFont="1" applyFill="1" applyBorder="1"/>
    <xf numFmtId="2" fontId="7" fillId="5" borderId="6" xfId="0" applyNumberFormat="1" applyFont="1" applyFill="1" applyBorder="1" applyAlignment="1">
      <alignment horizontal="center"/>
    </xf>
    <xf numFmtId="0" fontId="3" fillId="5" borderId="0" xfId="0" applyFont="1" applyFill="1" applyAlignment="1">
      <alignment horizontal="center" vertical="center"/>
    </xf>
    <xf numFmtId="0" fontId="3" fillId="5" borderId="0" xfId="0" applyFont="1" applyFill="1" applyAlignment="1">
      <alignment horizontal="center" vertical="center" wrapText="1"/>
    </xf>
    <xf numFmtId="9" fontId="0" fillId="0" borderId="0" xfId="0" applyNumberFormat="1" applyAlignment="1">
      <alignment horizontal="center" vertical="center"/>
    </xf>
    <xf numFmtId="0" fontId="10" fillId="5" borderId="1" xfId="0" applyFont="1" applyFill="1" applyBorder="1" applyAlignment="1">
      <alignment horizontal="center" vertical="center" wrapText="1"/>
    </xf>
    <xf numFmtId="0" fontId="10" fillId="6" borderId="1" xfId="0" applyFont="1" applyFill="1" applyBorder="1" applyAlignment="1">
      <alignment horizontal="center" vertical="center" wrapText="1"/>
    </xf>
    <xf numFmtId="0" fontId="10" fillId="6" borderId="0" xfId="0" applyFont="1" applyFill="1" applyAlignment="1">
      <alignment vertical="center" wrapText="1"/>
    </xf>
    <xf numFmtId="0" fontId="10" fillId="6" borderId="1" xfId="0" applyFont="1" applyFill="1" applyBorder="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11" fillId="0" borderId="7"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1" fillId="0" borderId="4" xfId="0" applyFont="1" applyBorder="1" applyAlignment="1">
      <alignment horizontal="center" vertical="center" wrapText="1"/>
    </xf>
    <xf numFmtId="0" fontId="10" fillId="6" borderId="8" xfId="0" applyFont="1" applyFill="1" applyBorder="1" applyAlignment="1">
      <alignment horizontal="center" vertical="center" wrapText="1"/>
    </xf>
    <xf numFmtId="0" fontId="4" fillId="2" borderId="0" xfId="0" applyFont="1" applyFill="1" applyAlignment="1">
      <alignment vertical="center" wrapText="1"/>
    </xf>
    <xf numFmtId="0" fontId="4" fillId="2" borderId="1" xfId="0" applyFont="1" applyFill="1" applyBorder="1" applyAlignment="1">
      <alignment vertical="center" wrapText="1"/>
    </xf>
    <xf numFmtId="0" fontId="4" fillId="2" borderId="0" xfId="0" applyFont="1" applyFill="1" applyAlignment="1">
      <alignment wrapText="1"/>
    </xf>
    <xf numFmtId="2" fontId="11" fillId="0" borderId="1" xfId="0" applyNumberFormat="1" applyFont="1" applyBorder="1" applyAlignment="1">
      <alignment horizontal="center" vertical="center" wrapText="1"/>
    </xf>
    <xf numFmtId="2" fontId="4" fillId="0" borderId="1" xfId="0" applyNumberFormat="1" applyFont="1" applyBorder="1" applyAlignment="1">
      <alignment horizontal="center" vertical="center" wrapText="1"/>
    </xf>
    <xf numFmtId="4" fontId="11" fillId="0" borderId="1" xfId="0" applyNumberFormat="1" applyFont="1" applyBorder="1" applyAlignment="1">
      <alignment horizontal="center" vertical="center" wrapText="1"/>
    </xf>
    <xf numFmtId="0" fontId="4" fillId="2" borderId="1" xfId="0" applyFont="1" applyFill="1" applyBorder="1" applyAlignment="1">
      <alignment horizontal="center" vertical="center" wrapText="1"/>
    </xf>
    <xf numFmtId="1" fontId="10" fillId="6" borderId="1" xfId="0" applyNumberFormat="1" applyFont="1" applyFill="1" applyBorder="1" applyAlignment="1">
      <alignment horizontal="center" vertical="center" wrapText="1"/>
    </xf>
    <xf numFmtId="1" fontId="4" fillId="0" borderId="1" xfId="0" applyNumberFormat="1" applyFont="1" applyBorder="1" applyAlignment="1">
      <alignment horizontal="center" vertical="center" wrapText="1"/>
    </xf>
    <xf numFmtId="0" fontId="4" fillId="2" borderId="8" xfId="0" applyFont="1" applyFill="1" applyBorder="1" applyAlignment="1">
      <alignment wrapText="1"/>
    </xf>
    <xf numFmtId="0" fontId="4" fillId="2" borderId="1" xfId="0" applyFont="1" applyFill="1" applyBorder="1" applyAlignment="1">
      <alignment wrapText="1"/>
    </xf>
    <xf numFmtId="0" fontId="5" fillId="0" borderId="0" xfId="1" applyAlignment="1">
      <alignment horizontal="center" vertical="center" wrapText="1"/>
    </xf>
    <xf numFmtId="0" fontId="2" fillId="0" borderId="0" xfId="0" applyFont="1" applyAlignment="1">
      <alignment horizontal="center"/>
    </xf>
    <xf numFmtId="0" fontId="0" fillId="0" borderId="0" xfId="0" applyAlignment="1">
      <alignment horizontal="left"/>
    </xf>
    <xf numFmtId="0" fontId="1" fillId="5" borderId="0" xfId="0" applyFont="1" applyFill="1" applyAlignment="1">
      <alignment horizontal="center"/>
    </xf>
    <xf numFmtId="0" fontId="6" fillId="5" borderId="0" xfId="0" applyFont="1" applyFill="1" applyAlignment="1">
      <alignment horizontal="center" vertical="center"/>
    </xf>
    <xf numFmtId="0" fontId="0" fillId="0" borderId="0" xfId="0" applyAlignment="1">
      <alignment horizontal="left" wrapText="1"/>
    </xf>
    <xf numFmtId="0" fontId="2" fillId="4" borderId="0" xfId="0" applyFont="1" applyFill="1" applyAlignment="1">
      <alignment horizontal="center"/>
    </xf>
    <xf numFmtId="0" fontId="1" fillId="0" borderId="0" xfId="0" applyFont="1" applyAlignment="1">
      <alignment horizontal="center"/>
    </xf>
    <xf numFmtId="0" fontId="1" fillId="3" borderId="0" xfId="0" applyFont="1" applyFill="1" applyAlignment="1">
      <alignment horizontal="center"/>
    </xf>
  </cellXfs>
  <cellStyles count="2">
    <cellStyle name="Link" xfId="1" builtinId="8"/>
    <cellStyle name="Standard" xfId="0" builtinId="0"/>
  </cellStyles>
  <dxfs count="21">
    <dxf>
      <fill>
        <patternFill>
          <bgColor rgb="FFFF0000"/>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D0CECE"/>
        </patternFill>
      </fill>
    </dxf>
    <dxf>
      <fill>
        <patternFill>
          <bgColor rgb="FFFF0000"/>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D0CECE"/>
        </patternFill>
      </fill>
    </dxf>
    <dxf>
      <fill>
        <patternFill>
          <bgColor rgb="FFFF0000"/>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D0CECE"/>
        </patternFill>
      </fill>
    </dxf>
    <dxf>
      <fill>
        <patternFill>
          <bgColor theme="9"/>
        </patternFill>
      </fill>
    </dxf>
    <dxf>
      <fill>
        <patternFill>
          <bgColor theme="7"/>
        </patternFill>
      </fill>
    </dxf>
    <dxf>
      <fill>
        <patternFill>
          <bgColor rgb="FFA20000"/>
        </patternFill>
      </fill>
    </dxf>
  </dxfs>
  <tableStyles count="0" defaultTableStyle="TableStyleMedium2" defaultPivotStyle="PivotStyleLight16"/>
  <colors>
    <mruColors>
      <color rgb="FF345768"/>
      <color rgb="FF669BB6"/>
      <color rgb="FF548097"/>
      <color rgb="FFD0CECE"/>
      <color rgb="FF5B6C7A"/>
      <color rgb="FF445663"/>
      <color rgb="FF1B2D36"/>
      <color rgb="FFF1C40F"/>
      <color rgb="FFF39C12"/>
      <color rgb="FFE67E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a:t>Maturity Level Aggregat</a:t>
            </a:r>
            <a:r>
              <a:rPr lang="en-US" baseline="0"/>
              <a:t>e Scores</a:t>
            </a:r>
            <a:endParaRPr lang="en-US"/>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Dashboard!$C$17</c:f>
              <c:strCache>
                <c:ptCount val="1"/>
                <c:pt idx="0">
                  <c:v>Score:</c:v>
                </c:pt>
              </c:strCache>
            </c:strRef>
          </c:tx>
          <c:spPr>
            <a:solidFill>
              <a:schemeClr val="accent6">
                <a:alpha val="85000"/>
              </a:schemeClr>
            </a:solidFill>
            <a:ln w="9525" cap="flat" cmpd="sng" algn="ctr">
              <a:solidFill>
                <a:schemeClr val="lt1">
                  <a:alpha val="50000"/>
                </a:schemeClr>
              </a:solidFill>
              <a:round/>
            </a:ln>
            <a:effectLst/>
          </c:spPr>
          <c:invertIfNegative val="0"/>
          <c:dLbls>
            <c:delete val="1"/>
          </c:dLbls>
          <c:cat>
            <c:strRef>
              <c:f>Dashboard!$B$18:$B$22</c:f>
              <c:strCache>
                <c:ptCount val="5"/>
                <c:pt idx="0">
                  <c:v>Policies Complete</c:v>
                </c:pt>
                <c:pt idx="1">
                  <c:v>Controls 1-5 Implemented</c:v>
                </c:pt>
                <c:pt idx="2">
                  <c:v>Controls 6-18 Implemented</c:v>
                </c:pt>
                <c:pt idx="3">
                  <c:v>All Controls Automated</c:v>
                </c:pt>
                <c:pt idx="4">
                  <c:v>All Controls Reported</c:v>
                </c:pt>
              </c:strCache>
            </c:strRef>
          </c:cat>
          <c:val>
            <c:numRef>
              <c:f>Dashboard!$C$18:$C$22</c:f>
              <c:numCache>
                <c:formatCode>0.00</c:formatCode>
                <c:ptCount val="5"/>
                <c:pt idx="0">
                  <c:v>0</c:v>
                </c:pt>
                <c:pt idx="1">
                  <c:v>0</c:v>
                </c:pt>
                <c:pt idx="2">
                  <c:v>0</c:v>
                </c:pt>
                <c:pt idx="3">
                  <c:v>0</c:v>
                </c:pt>
                <c:pt idx="4">
                  <c:v>0</c:v>
                </c:pt>
              </c:numCache>
            </c:numRef>
          </c:val>
          <c:extLst>
            <c:ext xmlns:c16="http://schemas.microsoft.com/office/drawing/2014/chart" uri="{C3380CC4-5D6E-409C-BE32-E72D297353CC}">
              <c16:uniqueId val="{00000000-7C64-4DC7-A456-269462894D9C}"/>
            </c:ext>
          </c:extLst>
        </c:ser>
        <c:dLbls>
          <c:dLblPos val="inEnd"/>
          <c:showLegendKey val="0"/>
          <c:showVal val="1"/>
          <c:showCatName val="0"/>
          <c:showSerName val="0"/>
          <c:showPercent val="0"/>
          <c:showBubbleSize val="0"/>
        </c:dLbls>
        <c:gapWidth val="65"/>
        <c:axId val="345410720"/>
        <c:axId val="345409544"/>
      </c:barChart>
      <c:catAx>
        <c:axId val="34541072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DK"/>
          </a:p>
        </c:txPr>
        <c:crossAx val="345409544"/>
        <c:crosses val="autoZero"/>
        <c:auto val="1"/>
        <c:lblAlgn val="ctr"/>
        <c:lblOffset val="100"/>
        <c:noMultiLvlLbl val="0"/>
      </c:catAx>
      <c:valAx>
        <c:axId val="345409544"/>
        <c:scaling>
          <c:orientation val="minMax"/>
          <c:max val="1"/>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DK"/>
          </a:p>
        </c:txPr>
        <c:crossAx val="34541072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solidFill>
      <a:round/>
    </a:ln>
    <a:effectLst/>
  </c:spPr>
  <c:txPr>
    <a:bodyPr/>
    <a:lstStyle/>
    <a:p>
      <a:pPr>
        <a:defRPr/>
      </a:pPr>
      <a:endParaRPr lang="en-DK"/>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Implementation Percentage by Control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DK"/>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delete val="1"/>
          </c:dLbls>
          <c:cat>
            <c:strRef>
              <c:f>Dashboard!$R$20:$R$37</c:f>
              <c:strCach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strCache>
            </c:strRef>
          </c:cat>
          <c:val>
            <c:numRef>
              <c:f>Dashboard!$S$20:$S$37</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0-E832-49D5-AAB8-EC767DFB5721}"/>
            </c:ext>
          </c:extLst>
        </c:ser>
        <c:dLbls>
          <c:dLblPos val="inEnd"/>
          <c:showLegendKey val="0"/>
          <c:showVal val="1"/>
          <c:showCatName val="0"/>
          <c:showSerName val="0"/>
          <c:showPercent val="0"/>
          <c:showBubbleSize val="0"/>
        </c:dLbls>
        <c:gapWidth val="65"/>
        <c:axId val="469824968"/>
        <c:axId val="469823328"/>
      </c:barChart>
      <c:catAx>
        <c:axId val="469824968"/>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DK"/>
          </a:p>
        </c:txPr>
        <c:crossAx val="469823328"/>
        <c:crosses val="autoZero"/>
        <c:auto val="1"/>
        <c:lblAlgn val="ctr"/>
        <c:lblOffset val="100"/>
        <c:noMultiLvlLbl val="0"/>
      </c:catAx>
      <c:valAx>
        <c:axId val="469823328"/>
        <c:scaling>
          <c:orientation val="minMax"/>
          <c:max val="1"/>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DK"/>
          </a:p>
        </c:txPr>
        <c:crossAx val="46982496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solidFill>
      <a:round/>
    </a:ln>
    <a:effectLst/>
  </c:spPr>
  <c:txPr>
    <a:bodyPr/>
    <a:lstStyle/>
    <a:p>
      <a:pPr>
        <a:defRPr/>
      </a:pPr>
      <a:endParaRPr lang="en-DK"/>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a:t>Implementation</a:t>
            </a:r>
            <a:r>
              <a:rPr lang="en-US" baseline="0"/>
              <a:t> Group Scores</a:t>
            </a:r>
            <a:endParaRPr lang="en-US"/>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delete val="1"/>
          </c:dLbls>
          <c:cat>
            <c:strRef>
              <c:f>Dashboard!$R$16:$R$18</c:f>
              <c:strCache>
                <c:ptCount val="3"/>
                <c:pt idx="0">
                  <c:v>Group #1</c:v>
                </c:pt>
                <c:pt idx="1">
                  <c:v>Group #2</c:v>
                </c:pt>
                <c:pt idx="2">
                  <c:v>Group #3</c:v>
                </c:pt>
              </c:strCache>
            </c:strRef>
          </c:cat>
          <c:val>
            <c:numRef>
              <c:f>Dashboard!$S$16:$S$18</c:f>
              <c:numCache>
                <c:formatCode>0%</c:formatCode>
                <c:ptCount val="3"/>
                <c:pt idx="0">
                  <c:v>0</c:v>
                </c:pt>
                <c:pt idx="1">
                  <c:v>0</c:v>
                </c:pt>
                <c:pt idx="2">
                  <c:v>0</c:v>
                </c:pt>
              </c:numCache>
            </c:numRef>
          </c:val>
          <c:extLst>
            <c:ext xmlns:c16="http://schemas.microsoft.com/office/drawing/2014/chart" uri="{C3380CC4-5D6E-409C-BE32-E72D297353CC}">
              <c16:uniqueId val="{00000000-C7AB-49DD-851D-45506AED70C4}"/>
            </c:ext>
          </c:extLst>
        </c:ser>
        <c:dLbls>
          <c:dLblPos val="inEnd"/>
          <c:showLegendKey val="0"/>
          <c:showVal val="1"/>
          <c:showCatName val="0"/>
          <c:showSerName val="0"/>
          <c:showPercent val="0"/>
          <c:showBubbleSize val="0"/>
        </c:dLbls>
        <c:gapWidth val="65"/>
        <c:axId val="345410720"/>
        <c:axId val="345409544"/>
      </c:barChart>
      <c:catAx>
        <c:axId val="34541072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DK"/>
          </a:p>
        </c:txPr>
        <c:crossAx val="345409544"/>
        <c:crosses val="autoZero"/>
        <c:auto val="1"/>
        <c:lblAlgn val="ctr"/>
        <c:lblOffset val="100"/>
        <c:noMultiLvlLbl val="0"/>
      </c:catAx>
      <c:valAx>
        <c:axId val="345409544"/>
        <c:scaling>
          <c:orientation val="minMax"/>
          <c:max val="1"/>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DK"/>
          </a:p>
        </c:txPr>
        <c:crossAx val="34541072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solidFill>
      <a:round/>
    </a:ln>
    <a:effectLst/>
  </c:spPr>
  <c:txPr>
    <a:bodyPr/>
    <a:lstStyle/>
    <a:p>
      <a:pPr>
        <a:defRPr/>
      </a:pPr>
      <a:endParaRPr lang="en-DK"/>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334011</xdr:colOff>
      <xdr:row>23</xdr:row>
      <xdr:rowOff>35560</xdr:rowOff>
    </xdr:from>
    <xdr:ext cx="578009" cy="299036"/>
    <xdr:pic>
      <xdr:nvPicPr>
        <xdr:cNvPr id="4" name="Picture 3" descr="Creative Commons License">
          <a:extLst>
            <a:ext uri="{FF2B5EF4-FFF2-40B4-BE49-F238E27FC236}">
              <a16:creationId xmlns:a16="http://schemas.microsoft.com/office/drawing/2014/main" id="{7F3B7672-1CDA-4E71-A490-F61FF27F3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011" y="6398260"/>
          <a:ext cx="578009" cy="2990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xdr:from>
      <xdr:col>4</xdr:col>
      <xdr:colOff>0</xdr:colOff>
      <xdr:row>16</xdr:row>
      <xdr:rowOff>0</xdr:rowOff>
    </xdr:from>
    <xdr:to>
      <xdr:col>16</xdr:col>
      <xdr:colOff>7055</xdr:colOff>
      <xdr:row>25</xdr:row>
      <xdr:rowOff>565</xdr:rowOff>
    </xdr:to>
    <xdr:graphicFrame macro="">
      <xdr:nvGraphicFramePr>
        <xdr:cNvPr id="2" name="Chart 1">
          <a:extLst>
            <a:ext uri="{FF2B5EF4-FFF2-40B4-BE49-F238E27FC236}">
              <a16:creationId xmlns:a16="http://schemas.microsoft.com/office/drawing/2014/main" id="{A6295375-4200-4797-AFB2-17D3F7D81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14111</xdr:colOff>
      <xdr:row>26</xdr:row>
      <xdr:rowOff>174626</xdr:rowOff>
    </xdr:from>
    <xdr:to>
      <xdr:col>16</xdr:col>
      <xdr:colOff>0</xdr:colOff>
      <xdr:row>40</xdr:row>
      <xdr:rowOff>28223</xdr:rowOff>
    </xdr:to>
    <xdr:graphicFrame macro="">
      <xdr:nvGraphicFramePr>
        <xdr:cNvPr id="6" name="Chart 5">
          <a:extLst>
            <a:ext uri="{FF2B5EF4-FFF2-40B4-BE49-F238E27FC236}">
              <a16:creationId xmlns:a16="http://schemas.microsoft.com/office/drawing/2014/main" id="{1262F039-2E6B-40E7-80A1-A88B31473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6</xdr:col>
      <xdr:colOff>592664</xdr:colOff>
      <xdr:row>5</xdr:row>
      <xdr:rowOff>7056</xdr:rowOff>
    </xdr:from>
    <xdr:to>
      <xdr:col>15</xdr:col>
      <xdr:colOff>599722</xdr:colOff>
      <xdr:row>14</xdr:row>
      <xdr:rowOff>21167</xdr:rowOff>
    </xdr:to>
    <xdr:graphicFrame macro="">
      <xdr:nvGraphicFramePr>
        <xdr:cNvPr id="7" name="Chart 6">
          <a:extLst>
            <a:ext uri="{FF2B5EF4-FFF2-40B4-BE49-F238E27FC236}">
              <a16:creationId xmlns:a16="http://schemas.microsoft.com/office/drawing/2014/main" id="{CE7A8766-FC86-474A-8778-A7E77617D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164678</xdr:colOff>
      <xdr:row>42</xdr:row>
      <xdr:rowOff>46142</xdr:rowOff>
    </xdr:from>
    <xdr:ext cx="578009" cy="299036"/>
    <xdr:pic>
      <xdr:nvPicPr>
        <xdr:cNvPr id="8" name="Picture 7" descr="Creative Commons License">
          <a:extLst>
            <a:ext uri="{FF2B5EF4-FFF2-40B4-BE49-F238E27FC236}">
              <a16:creationId xmlns:a16="http://schemas.microsoft.com/office/drawing/2014/main" id="{0A7542E0-E59D-4D4F-A6F0-FA2A1C64CB2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4678" y="8851475"/>
          <a:ext cx="578009" cy="2990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334011</xdr:colOff>
      <xdr:row>42</xdr:row>
      <xdr:rowOff>35560</xdr:rowOff>
    </xdr:from>
    <xdr:ext cx="578009" cy="299036"/>
    <xdr:pic>
      <xdr:nvPicPr>
        <xdr:cNvPr id="3" name="Picture 3" descr="Creative Commons License">
          <a:extLst>
            <a:ext uri="{FF2B5EF4-FFF2-40B4-BE49-F238E27FC236}">
              <a16:creationId xmlns:a16="http://schemas.microsoft.com/office/drawing/2014/main" id="{60B54207-6B6B-43FA-B2FB-DA2A8221554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4011" y="6401435"/>
          <a:ext cx="578009" cy="2990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334011</xdr:colOff>
      <xdr:row>174</xdr:row>
      <xdr:rowOff>35560</xdr:rowOff>
    </xdr:from>
    <xdr:ext cx="578009" cy="299036"/>
    <xdr:pic>
      <xdr:nvPicPr>
        <xdr:cNvPr id="2" name="Picture 1" descr="Creative Commons License">
          <a:extLst>
            <a:ext uri="{FF2B5EF4-FFF2-40B4-BE49-F238E27FC236}">
              <a16:creationId xmlns:a16="http://schemas.microsoft.com/office/drawing/2014/main" id="{81BC8BD3-CEED-4BB2-9540-05E5276D0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011" y="6398260"/>
          <a:ext cx="578009" cy="2990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334011</xdr:colOff>
      <xdr:row>174</xdr:row>
      <xdr:rowOff>35560</xdr:rowOff>
    </xdr:from>
    <xdr:ext cx="578009" cy="299036"/>
    <xdr:pic>
      <xdr:nvPicPr>
        <xdr:cNvPr id="3" name="Picture 3" descr="Creative Commons License">
          <a:extLst>
            <a:ext uri="{FF2B5EF4-FFF2-40B4-BE49-F238E27FC236}">
              <a16:creationId xmlns:a16="http://schemas.microsoft.com/office/drawing/2014/main" id="{5A0CC9AA-75D8-40C6-AAB5-8AA8C68E4B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011" y="6401435"/>
          <a:ext cx="578009" cy="2990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334011</xdr:colOff>
      <xdr:row>20</xdr:row>
      <xdr:rowOff>35560</xdr:rowOff>
    </xdr:from>
    <xdr:ext cx="578009" cy="299036"/>
    <xdr:pic>
      <xdr:nvPicPr>
        <xdr:cNvPr id="2" name="Picture 1" descr="Creative Commons License">
          <a:extLst>
            <a:ext uri="{FF2B5EF4-FFF2-40B4-BE49-F238E27FC236}">
              <a16:creationId xmlns:a16="http://schemas.microsoft.com/office/drawing/2014/main" id="{9F8313D9-CFCA-4BC3-8910-7BE295114E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011" y="89284810"/>
          <a:ext cx="578009" cy="2990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334011</xdr:colOff>
      <xdr:row>20</xdr:row>
      <xdr:rowOff>35560</xdr:rowOff>
    </xdr:from>
    <xdr:ext cx="578009" cy="299036"/>
    <xdr:pic>
      <xdr:nvPicPr>
        <xdr:cNvPr id="3" name="Picture 3" descr="Creative Commons License">
          <a:extLst>
            <a:ext uri="{FF2B5EF4-FFF2-40B4-BE49-F238E27FC236}">
              <a16:creationId xmlns:a16="http://schemas.microsoft.com/office/drawing/2014/main" id="{BF94F8EF-FC07-462B-B315-E752AFDDA4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011" y="6401435"/>
          <a:ext cx="578009" cy="2990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334011</xdr:colOff>
      <xdr:row>7</xdr:row>
      <xdr:rowOff>35560</xdr:rowOff>
    </xdr:from>
    <xdr:ext cx="578009" cy="299036"/>
    <xdr:pic>
      <xdr:nvPicPr>
        <xdr:cNvPr id="2" name="Picture 1" descr="Creative Commons License">
          <a:extLst>
            <a:ext uri="{FF2B5EF4-FFF2-40B4-BE49-F238E27FC236}">
              <a16:creationId xmlns:a16="http://schemas.microsoft.com/office/drawing/2014/main" id="{31655321-B937-49F5-B6E7-D8E8FBCBAC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011" y="4036060"/>
          <a:ext cx="578009" cy="2990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334011</xdr:colOff>
      <xdr:row>7</xdr:row>
      <xdr:rowOff>35560</xdr:rowOff>
    </xdr:from>
    <xdr:ext cx="578009" cy="299036"/>
    <xdr:pic>
      <xdr:nvPicPr>
        <xdr:cNvPr id="3" name="Picture 3" descr="Creative Commons License">
          <a:extLst>
            <a:ext uri="{FF2B5EF4-FFF2-40B4-BE49-F238E27FC236}">
              <a16:creationId xmlns:a16="http://schemas.microsoft.com/office/drawing/2014/main" id="{56BA6ECB-D5E1-4B90-99E1-C58C379A5E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011" y="6401435"/>
          <a:ext cx="578009" cy="2990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creativecommons.org/licenses/by-sa/4.0/" TargetMode="External"/><Relationship Id="rId1" Type="http://schemas.openxmlformats.org/officeDocument/2006/relationships/hyperlink" Target="http://creativecommons.org/licenses/by-sa/4.0/"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creativecommons.org/licenses/by-sa/4.0/" TargetMode="External"/><Relationship Id="rId1" Type="http://schemas.openxmlformats.org/officeDocument/2006/relationships/hyperlink" Target="http://creativecommons.org/licenses/by-sa/4.0/"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creativecommons.org/licenses/by-sa/4.0/" TargetMode="External"/><Relationship Id="rId1" Type="http://schemas.openxmlformats.org/officeDocument/2006/relationships/hyperlink" Target="http://creativecommons.org/licenses/by-sa/4.0/"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creativecommons.org/licenses/by-sa/4.0/" TargetMode="External"/><Relationship Id="rId1" Type="http://schemas.openxmlformats.org/officeDocument/2006/relationships/hyperlink" Target="http://creativecommons.org/licenses/by-sa/4.0/"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creativecommons.org/licenses/by-sa/4.0/" TargetMode="External"/><Relationship Id="rId1" Type="http://schemas.openxmlformats.org/officeDocument/2006/relationships/hyperlink" Target="http://creativecommons.org/licenses/by-sa/4.0/"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C12E6-F193-47AE-9AE1-6810442480E3}">
  <sheetPr>
    <pageSetUpPr fitToPage="1"/>
  </sheetPr>
  <dimension ref="A1:T25"/>
  <sheetViews>
    <sheetView zoomScaleNormal="100" workbookViewId="0">
      <selection activeCell="D12" sqref="D12:P12"/>
    </sheetView>
  </sheetViews>
  <sheetFormatPr baseColWidth="10" defaultColWidth="8.7265625" defaultRowHeight="14.75"/>
  <cols>
    <col min="16" max="16" width="37" customWidth="1"/>
  </cols>
  <sheetData>
    <row r="1" spans="1:16" ht="59.65" customHeight="1">
      <c r="A1" s="50" t="s">
        <v>408</v>
      </c>
      <c r="B1" s="50"/>
      <c r="C1" s="50"/>
      <c r="D1" s="50"/>
      <c r="E1" s="50"/>
      <c r="F1" s="50"/>
      <c r="G1" s="50"/>
      <c r="H1" s="50"/>
      <c r="I1" s="50"/>
      <c r="J1" s="50"/>
      <c r="K1" s="50"/>
      <c r="L1" s="50"/>
      <c r="M1" s="50"/>
      <c r="N1" s="50"/>
      <c r="O1" s="50"/>
      <c r="P1" s="50"/>
    </row>
    <row r="3" spans="1:16">
      <c r="A3" s="49" t="s">
        <v>365</v>
      </c>
      <c r="B3" s="49"/>
      <c r="C3" s="49"/>
      <c r="D3" s="49"/>
      <c r="E3" s="49"/>
      <c r="F3" s="49"/>
      <c r="G3" s="49"/>
      <c r="H3" s="49"/>
      <c r="I3" s="49"/>
      <c r="J3" s="49"/>
      <c r="K3" s="49"/>
      <c r="L3" s="49"/>
      <c r="M3" s="49"/>
      <c r="N3" s="49"/>
      <c r="O3" s="49"/>
      <c r="P3" s="49"/>
    </row>
    <row r="4" spans="1:16" ht="126.75" customHeight="1">
      <c r="A4" s="51" t="s">
        <v>447</v>
      </c>
      <c r="B4" s="51"/>
      <c r="C4" s="51"/>
      <c r="D4" s="51"/>
      <c r="E4" s="51"/>
      <c r="F4" s="51"/>
      <c r="G4" s="51"/>
      <c r="H4" s="51"/>
      <c r="I4" s="51"/>
      <c r="J4" s="51"/>
      <c r="K4" s="51"/>
      <c r="L4" s="51"/>
      <c r="M4" s="51"/>
      <c r="N4" s="51"/>
      <c r="O4" s="51"/>
      <c r="P4" s="51"/>
    </row>
    <row r="6" spans="1:16">
      <c r="A6" s="49" t="s">
        <v>366</v>
      </c>
      <c r="B6" s="49"/>
      <c r="C6" s="49"/>
      <c r="D6" s="49"/>
      <c r="E6" s="49"/>
      <c r="F6" s="49"/>
      <c r="G6" s="49"/>
      <c r="H6" s="49"/>
      <c r="I6" s="49"/>
      <c r="J6" s="49"/>
      <c r="K6" s="49"/>
      <c r="L6" s="49"/>
      <c r="M6" s="49"/>
      <c r="N6" s="49"/>
      <c r="O6" s="49"/>
      <c r="P6" s="49"/>
    </row>
    <row r="7" spans="1:16">
      <c r="A7" s="47" t="s">
        <v>0</v>
      </c>
      <c r="B7" s="47"/>
      <c r="C7" s="47"/>
      <c r="D7" s="48" t="s">
        <v>439</v>
      </c>
      <c r="E7" s="48"/>
      <c r="F7" s="48"/>
      <c r="G7" s="48"/>
      <c r="H7" s="48"/>
      <c r="I7" s="48"/>
      <c r="J7" s="48"/>
      <c r="K7" s="48"/>
      <c r="L7" s="48"/>
      <c r="M7" s="48"/>
      <c r="N7" s="48"/>
      <c r="O7" s="48"/>
      <c r="P7" s="48"/>
    </row>
    <row r="8" spans="1:16">
      <c r="A8" s="47" t="s">
        <v>362</v>
      </c>
      <c r="B8" s="47"/>
      <c r="C8" s="47"/>
      <c r="D8" s="48" t="s">
        <v>440</v>
      </c>
      <c r="E8" s="48"/>
      <c r="F8" s="48"/>
      <c r="G8" s="48"/>
      <c r="H8" s="48"/>
      <c r="I8" s="48"/>
      <c r="J8" s="48"/>
      <c r="K8" s="48"/>
      <c r="L8" s="48"/>
      <c r="M8" s="48"/>
      <c r="N8" s="48"/>
      <c r="O8" s="48"/>
      <c r="P8" s="48"/>
    </row>
    <row r="9" spans="1:16">
      <c r="A9" s="47" t="s">
        <v>363</v>
      </c>
      <c r="B9" s="47"/>
      <c r="C9" s="47"/>
      <c r="D9" s="48" t="s">
        <v>451</v>
      </c>
      <c r="E9" s="48"/>
      <c r="F9" s="48"/>
      <c r="G9" s="48"/>
      <c r="H9" s="48"/>
      <c r="I9" s="48"/>
      <c r="J9" s="48"/>
      <c r="K9" s="48"/>
      <c r="L9" s="48"/>
      <c r="M9" s="48"/>
      <c r="N9" s="48"/>
      <c r="O9" s="48"/>
      <c r="P9" s="48"/>
    </row>
    <row r="10" spans="1:16">
      <c r="A10" s="47" t="s">
        <v>15</v>
      </c>
      <c r="B10" s="47"/>
      <c r="C10" s="47"/>
      <c r="D10" s="48" t="s">
        <v>453</v>
      </c>
      <c r="E10" s="48"/>
      <c r="F10" s="48"/>
      <c r="G10" s="48"/>
      <c r="H10" s="48"/>
      <c r="I10" s="48"/>
      <c r="J10" s="48"/>
      <c r="K10" s="48"/>
      <c r="L10" s="48"/>
      <c r="M10" s="48"/>
      <c r="N10" s="48"/>
      <c r="O10" s="48"/>
      <c r="P10" s="48"/>
    </row>
    <row r="11" spans="1:16">
      <c r="A11" s="47" t="s">
        <v>331</v>
      </c>
      <c r="B11" s="47"/>
      <c r="C11" s="47"/>
      <c r="D11" s="48" t="s">
        <v>367</v>
      </c>
      <c r="E11" s="48"/>
      <c r="F11" s="48"/>
      <c r="G11" s="48"/>
      <c r="H11" s="48"/>
      <c r="I11" s="48"/>
      <c r="J11" s="48"/>
      <c r="K11" s="48"/>
      <c r="L11" s="48"/>
      <c r="M11" s="48"/>
      <c r="N11" s="48"/>
      <c r="O11" s="48"/>
      <c r="P11" s="48"/>
    </row>
    <row r="12" spans="1:16">
      <c r="A12" s="47" t="s">
        <v>16</v>
      </c>
      <c r="B12" s="47"/>
      <c r="C12" s="47"/>
      <c r="D12" s="48" t="s">
        <v>452</v>
      </c>
      <c r="E12" s="48"/>
      <c r="F12" s="48"/>
      <c r="G12" s="48"/>
      <c r="H12" s="48"/>
      <c r="I12" s="48"/>
      <c r="J12" s="48"/>
      <c r="K12" s="48"/>
      <c r="L12" s="48"/>
      <c r="M12" s="48"/>
      <c r="N12" s="48"/>
      <c r="O12" s="48"/>
      <c r="P12" s="48"/>
    </row>
    <row r="13" spans="1:16">
      <c r="A13" s="47" t="s">
        <v>17</v>
      </c>
      <c r="B13" s="47"/>
      <c r="C13" s="47"/>
      <c r="D13" s="48" t="s">
        <v>441</v>
      </c>
      <c r="E13" s="48"/>
      <c r="F13" s="48"/>
      <c r="G13" s="48"/>
      <c r="H13" s="48"/>
      <c r="I13" s="48"/>
      <c r="J13" s="48"/>
      <c r="K13" s="48"/>
      <c r="L13" s="48"/>
      <c r="M13" s="48"/>
      <c r="N13" s="48"/>
      <c r="O13" s="48"/>
      <c r="P13" s="48"/>
    </row>
    <row r="14" spans="1:16">
      <c r="A14" s="47" t="s">
        <v>18</v>
      </c>
      <c r="B14" s="47"/>
      <c r="C14" s="47"/>
      <c r="D14" s="48" t="s">
        <v>449</v>
      </c>
      <c r="E14" s="48"/>
      <c r="F14" s="48"/>
      <c r="G14" s="48"/>
      <c r="H14" s="48"/>
      <c r="I14" s="48"/>
      <c r="J14" s="48"/>
      <c r="K14" s="48"/>
      <c r="L14" s="48"/>
      <c r="M14" s="48"/>
      <c r="N14" s="48"/>
      <c r="O14" s="48"/>
      <c r="P14" s="48"/>
    </row>
    <row r="15" spans="1:16">
      <c r="A15" s="47" t="s">
        <v>19</v>
      </c>
      <c r="B15" s="47"/>
      <c r="C15" s="47"/>
      <c r="D15" s="48" t="s">
        <v>450</v>
      </c>
      <c r="E15" s="48"/>
      <c r="F15" s="48"/>
      <c r="G15" s="48"/>
      <c r="H15" s="48"/>
      <c r="I15" s="48"/>
      <c r="J15" s="48"/>
      <c r="K15" s="48"/>
      <c r="L15" s="48"/>
      <c r="M15" s="48"/>
      <c r="N15" s="48"/>
      <c r="O15" s="48"/>
      <c r="P15" s="48"/>
    </row>
    <row r="16" spans="1:16">
      <c r="A16" s="47" t="s">
        <v>360</v>
      </c>
      <c r="B16" s="47"/>
      <c r="C16" s="47"/>
      <c r="D16" s="48" t="s">
        <v>448</v>
      </c>
      <c r="E16" s="48"/>
      <c r="F16" s="48"/>
      <c r="G16" s="48"/>
      <c r="H16" s="48"/>
      <c r="I16" s="48"/>
      <c r="J16" s="48"/>
      <c r="K16" s="48"/>
      <c r="L16" s="48"/>
      <c r="M16" s="48"/>
      <c r="N16" s="48"/>
      <c r="O16" s="48"/>
      <c r="P16" s="48"/>
    </row>
    <row r="17" spans="1:20">
      <c r="A17" s="47" t="s">
        <v>368</v>
      </c>
      <c r="B17" s="47"/>
      <c r="C17" s="47"/>
      <c r="D17" s="48" t="s">
        <v>442</v>
      </c>
      <c r="E17" s="48"/>
      <c r="F17" s="48"/>
      <c r="G17" s="48"/>
      <c r="H17" s="48"/>
      <c r="I17" s="48"/>
      <c r="J17" s="48"/>
      <c r="K17" s="48"/>
      <c r="L17" s="48"/>
      <c r="M17" s="48"/>
      <c r="N17" s="48"/>
      <c r="O17" s="48"/>
      <c r="P17" s="48"/>
    </row>
    <row r="18" spans="1:20">
      <c r="A18" s="47" t="s">
        <v>369</v>
      </c>
      <c r="B18" s="47"/>
      <c r="C18" s="47"/>
      <c r="D18" s="48" t="s">
        <v>443</v>
      </c>
      <c r="E18" s="48"/>
      <c r="F18" s="48"/>
      <c r="G18" s="48"/>
      <c r="H18" s="48"/>
      <c r="I18" s="48"/>
      <c r="J18" s="48"/>
      <c r="K18" s="48"/>
      <c r="L18" s="48"/>
      <c r="M18" s="48"/>
      <c r="N18" s="48"/>
      <c r="O18" s="48"/>
      <c r="P18" s="48"/>
    </row>
    <row r="19" spans="1:20">
      <c r="A19" s="47" t="s">
        <v>333</v>
      </c>
      <c r="B19" s="47"/>
      <c r="C19" s="47"/>
      <c r="D19" s="48" t="s">
        <v>444</v>
      </c>
      <c r="E19" s="48"/>
      <c r="F19" s="48"/>
      <c r="G19" s="48"/>
      <c r="H19" s="48"/>
      <c r="I19" s="48"/>
      <c r="J19" s="48"/>
      <c r="K19" s="48"/>
      <c r="L19" s="48"/>
      <c r="M19" s="48"/>
      <c r="N19" s="48"/>
      <c r="O19" s="48"/>
      <c r="P19" s="48"/>
    </row>
    <row r="20" spans="1:20">
      <c r="A20" s="47" t="s">
        <v>370</v>
      </c>
      <c r="B20" s="47"/>
      <c r="C20" s="47"/>
      <c r="D20" s="48" t="s">
        <v>445</v>
      </c>
      <c r="E20" s="48"/>
      <c r="F20" s="48"/>
      <c r="G20" s="48"/>
      <c r="H20" s="48"/>
      <c r="I20" s="48"/>
      <c r="J20" s="48"/>
      <c r="K20" s="48"/>
      <c r="L20" s="48"/>
      <c r="M20" s="48"/>
      <c r="N20" s="48"/>
      <c r="O20" s="48"/>
      <c r="P20" s="48"/>
    </row>
    <row r="21" spans="1:20">
      <c r="A21" s="47" t="s">
        <v>335</v>
      </c>
      <c r="B21" s="47"/>
      <c r="C21" s="47"/>
      <c r="D21" s="48" t="s">
        <v>446</v>
      </c>
      <c r="E21" s="48"/>
      <c r="F21" s="48"/>
      <c r="G21" s="48"/>
      <c r="H21" s="48"/>
      <c r="I21" s="48"/>
      <c r="J21" s="48"/>
      <c r="K21" s="48"/>
      <c r="L21" s="48"/>
      <c r="M21" s="48"/>
      <c r="N21" s="48"/>
      <c r="O21" s="48"/>
      <c r="P21" s="48"/>
    </row>
    <row r="24" spans="1:20" ht="63.5" customHeight="1">
      <c r="A24" s="46" t="s">
        <v>519</v>
      </c>
      <c r="B24" s="46"/>
      <c r="C24" s="46"/>
      <c r="D24" s="46"/>
      <c r="E24" s="46"/>
      <c r="F24" s="46"/>
      <c r="G24" s="46"/>
      <c r="H24" s="46"/>
      <c r="I24" s="46"/>
      <c r="J24" s="46"/>
      <c r="K24" s="46"/>
      <c r="L24" s="46"/>
      <c r="M24" s="46"/>
      <c r="N24" s="46"/>
      <c r="O24" s="46"/>
      <c r="P24" s="46"/>
      <c r="Q24" s="15"/>
      <c r="R24" s="15"/>
      <c r="S24" s="15"/>
      <c r="T24" s="15"/>
    </row>
    <row r="25" spans="1:20" ht="41.75" customHeight="1"/>
  </sheetData>
  <mergeCells count="35">
    <mergeCell ref="A1:P1"/>
    <mergeCell ref="A3:P3"/>
    <mergeCell ref="A4:P4"/>
    <mergeCell ref="D8:P8"/>
    <mergeCell ref="A19:C19"/>
    <mergeCell ref="A8:C8"/>
    <mergeCell ref="A9:C9"/>
    <mergeCell ref="A11:C11"/>
    <mergeCell ref="A17:C17"/>
    <mergeCell ref="A18:C18"/>
    <mergeCell ref="D16:P16"/>
    <mergeCell ref="D19:P19"/>
    <mergeCell ref="D18:P18"/>
    <mergeCell ref="D17:P17"/>
    <mergeCell ref="D11:P11"/>
    <mergeCell ref="D9:P9"/>
    <mergeCell ref="A6:P6"/>
    <mergeCell ref="A16:C16"/>
    <mergeCell ref="A7:C7"/>
    <mergeCell ref="A10:C10"/>
    <mergeCell ref="D10:P10"/>
    <mergeCell ref="D7:P7"/>
    <mergeCell ref="A12:C12"/>
    <mergeCell ref="D12:P12"/>
    <mergeCell ref="A24:P24"/>
    <mergeCell ref="A13:C13"/>
    <mergeCell ref="A14:C14"/>
    <mergeCell ref="A15:C15"/>
    <mergeCell ref="D13:P13"/>
    <mergeCell ref="D14:P14"/>
    <mergeCell ref="D15:P15"/>
    <mergeCell ref="A20:C20"/>
    <mergeCell ref="A21:C21"/>
    <mergeCell ref="D21:P21"/>
    <mergeCell ref="D20:P20"/>
  </mergeCells>
  <hyperlinks>
    <hyperlink ref="A24" r:id="rId1" display="http://creativecommons.org/licenses/by-sa/4.0/" xr:uid="{16AF16A1-7E7D-4F1A-96CF-FB299DD7C836}"/>
    <hyperlink ref="A24:O24" r:id="rId2" display="This document, is a derivative of &quot;CIS Controls Initial Assessment Tool&quot; by AuditScripts, used under CC BY. This document is licensed under CC BY by Improsec A/S." xr:uid="{C74B79DB-BAC7-4ED7-B47C-FB0D589409E5}"/>
  </hyperlinks>
  <pageMargins left="0.7" right="0.7" top="0.75" bottom="0.75" header="0.3" footer="0.3"/>
  <pageSetup scale="72" orientation="landscape"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32FCB-0FB1-45F7-8957-8CCAC4FDE5D9}">
  <sheetPr>
    <pageSetUpPr fitToPage="1"/>
  </sheetPr>
  <dimension ref="A1:U48"/>
  <sheetViews>
    <sheetView topLeftCell="A10" zoomScaleNormal="100" workbookViewId="0">
      <selection activeCell="A43" sqref="A43:XFD43"/>
    </sheetView>
  </sheetViews>
  <sheetFormatPr baseColWidth="10" defaultColWidth="8.7265625" defaultRowHeight="14.75"/>
  <cols>
    <col min="1" max="1" width="13.26953125" bestFit="1" customWidth="1"/>
    <col min="2" max="2" width="25.7265625" bestFit="1" customWidth="1"/>
    <col min="3" max="6" width="9.54296875" customWidth="1"/>
    <col min="17" max="21" width="9.1328125" style="12"/>
  </cols>
  <sheetData>
    <row r="1" spans="1:19" ht="59.65" customHeight="1">
      <c r="A1" s="50" t="s">
        <v>518</v>
      </c>
      <c r="B1" s="50"/>
      <c r="C1" s="50"/>
      <c r="D1" s="50"/>
      <c r="E1" s="50"/>
      <c r="F1" s="50"/>
      <c r="G1" s="50"/>
      <c r="H1" s="50"/>
      <c r="I1" s="50"/>
      <c r="J1" s="50"/>
      <c r="K1" s="50"/>
      <c r="L1" s="50"/>
      <c r="M1" s="50"/>
      <c r="N1" s="50"/>
      <c r="O1" s="50"/>
      <c r="P1" s="50"/>
    </row>
    <row r="3" spans="1:19">
      <c r="A3" s="54" t="s">
        <v>378</v>
      </c>
      <c r="B3" s="54"/>
      <c r="C3" s="54" t="s">
        <v>379</v>
      </c>
      <c r="D3" s="54"/>
      <c r="E3" s="54" t="s">
        <v>380</v>
      </c>
      <c r="F3" s="54"/>
      <c r="H3" s="49" t="s">
        <v>381</v>
      </c>
      <c r="I3" s="49"/>
      <c r="J3" s="49"/>
      <c r="K3" s="49"/>
      <c r="L3" s="49"/>
      <c r="M3" s="49"/>
      <c r="N3" s="49"/>
      <c r="O3" s="49"/>
      <c r="P3" s="49"/>
    </row>
    <row r="4" spans="1:19">
      <c r="A4" s="52" t="s">
        <v>382</v>
      </c>
      <c r="B4" s="52"/>
      <c r="C4" s="53" t="str">
        <f>IF(AND(R4&gt;=0,R4&lt;=0.25),"Low",IF(AND(R4&gt;0.25,R4&lt;=0.75),"Moderate",IF(AND(R4&gt;0.75,R4&lt;=1),"High","INVALID")))</f>
        <v>Low</v>
      </c>
      <c r="D4" s="53"/>
      <c r="E4" s="53" t="str">
        <f t="shared" ref="E4:E14" si="0">IF(AND(S4&gt;=0,S4&lt;=0.25),"Low",IF(AND(S4&gt;0.25,S4&lt;=0.75),"Moderate",IF(AND(S4&gt;0.75,S4&lt;=1),"High","INVALID")))</f>
        <v>Low</v>
      </c>
      <c r="F4" s="53"/>
      <c r="H4" s="52" t="s">
        <v>383</v>
      </c>
      <c r="I4" s="52"/>
      <c r="J4" s="7">
        <f>S16</f>
        <v>0</v>
      </c>
      <c r="K4" s="52" t="s">
        <v>384</v>
      </c>
      <c r="L4" s="52"/>
      <c r="M4" s="7">
        <f>S17</f>
        <v>0</v>
      </c>
      <c r="N4" s="52" t="s">
        <v>385</v>
      </c>
      <c r="O4" s="52"/>
      <c r="P4" s="7">
        <f>S18</f>
        <v>0</v>
      </c>
      <c r="R4" s="13">
        <f>AVERAGE(S21,S26,S23,S24,S28)</f>
        <v>0</v>
      </c>
      <c r="S4" s="13">
        <f>AVERAGE(S20,S27)</f>
        <v>0</v>
      </c>
    </row>
    <row r="5" spans="1:19">
      <c r="A5" s="52" t="s">
        <v>386</v>
      </c>
      <c r="B5" s="52"/>
      <c r="C5" s="53" t="str">
        <f>IF(AND(R5&gt;=0,R5&lt;=0.25),"Low",IF(AND(R5&gt;0.25,R5&lt;=0.75),"Moderate",IF(AND(R5&gt;0.75,R5&lt;=1),"High","INVALID")))</f>
        <v>Low</v>
      </c>
      <c r="D5" s="53"/>
      <c r="E5" s="53" t="str">
        <f t="shared" si="0"/>
        <v>Low</v>
      </c>
      <c r="F5" s="53"/>
      <c r="R5" s="13">
        <f>AVERAGE(S21,S26,S23,S24)</f>
        <v>0</v>
      </c>
      <c r="S5" s="13">
        <f>AVERAGE(S20,S27)</f>
        <v>0</v>
      </c>
    </row>
    <row r="6" spans="1:19">
      <c r="A6" s="52" t="s">
        <v>387</v>
      </c>
      <c r="B6" s="52"/>
      <c r="C6" s="53" t="str">
        <f t="shared" ref="C6:C14" si="1">IF(AND(R6&gt;=0,R6&lt;=0.25),"Low",IF(AND(R6&gt;0.25,R6&lt;=0.75),"Moderate",IF(AND(R6&gt;0.75,R6&lt;=1),"High","INVALID")))</f>
        <v>Low</v>
      </c>
      <c r="D6" s="53"/>
      <c r="E6" s="53" t="str">
        <f t="shared" si="0"/>
        <v>Low</v>
      </c>
      <c r="F6" s="53"/>
      <c r="R6" s="13">
        <f>AVERAGE(S21,S26,S23,S24)</f>
        <v>0</v>
      </c>
      <c r="S6" s="13">
        <f>AVERAGE(S20,S27)</f>
        <v>0</v>
      </c>
    </row>
    <row r="7" spans="1:19">
      <c r="A7" s="52" t="s">
        <v>388</v>
      </c>
      <c r="B7" s="52"/>
      <c r="C7" s="53" t="str">
        <f t="shared" si="1"/>
        <v>Low</v>
      </c>
      <c r="D7" s="53"/>
      <c r="E7" s="53" t="str">
        <f t="shared" si="0"/>
        <v>Low</v>
      </c>
      <c r="F7" s="53"/>
      <c r="R7" s="13">
        <f>AVERAGE(S21,S26,S23,S24)</f>
        <v>0</v>
      </c>
      <c r="S7" s="13">
        <f>AVERAGE(S20,S27)</f>
        <v>0</v>
      </c>
    </row>
    <row r="8" spans="1:19">
      <c r="A8" s="52" t="s">
        <v>389</v>
      </c>
      <c r="B8" s="52"/>
      <c r="C8" s="53" t="str">
        <f t="shared" si="1"/>
        <v>Low</v>
      </c>
      <c r="D8" s="53"/>
      <c r="E8" s="53" t="str">
        <f t="shared" si="0"/>
        <v>Low</v>
      </c>
      <c r="F8" s="53"/>
      <c r="R8" s="13">
        <f>AVERAGE(S21,S26,S23,S24)</f>
        <v>0</v>
      </c>
      <c r="S8" s="13">
        <f>AVERAGE(S20,S27)</f>
        <v>0</v>
      </c>
    </row>
    <row r="9" spans="1:19">
      <c r="A9" s="52" t="s">
        <v>390</v>
      </c>
      <c r="B9" s="52"/>
      <c r="C9" s="53" t="str">
        <f t="shared" si="1"/>
        <v>Low</v>
      </c>
      <c r="D9" s="53"/>
      <c r="E9" s="53" t="str">
        <f t="shared" si="0"/>
        <v>Low</v>
      </c>
      <c r="F9" s="53"/>
      <c r="R9" s="13">
        <f>AVERAGE(S21,S26,S23,S24,S25)</f>
        <v>0</v>
      </c>
      <c r="S9" s="13">
        <f>AVERAGE(S20,S27)</f>
        <v>0</v>
      </c>
    </row>
    <row r="10" spans="1:19">
      <c r="A10" s="52" t="s">
        <v>391</v>
      </c>
      <c r="B10" s="52"/>
      <c r="C10" s="53" t="str">
        <f t="shared" si="1"/>
        <v>Low</v>
      </c>
      <c r="D10" s="53"/>
      <c r="E10" s="53" t="str">
        <f t="shared" si="0"/>
        <v>Low</v>
      </c>
      <c r="F10" s="53"/>
      <c r="R10" s="13">
        <f>AVERAGE(S21,S26,S23,S24,S32,S33,S25)</f>
        <v>0</v>
      </c>
      <c r="S10" s="13">
        <f>AVERAGE(S20,S27)</f>
        <v>0</v>
      </c>
    </row>
    <row r="11" spans="1:19">
      <c r="A11" s="52" t="s">
        <v>392</v>
      </c>
      <c r="B11" s="52"/>
      <c r="C11" s="53" t="str">
        <f t="shared" si="1"/>
        <v>Low</v>
      </c>
      <c r="D11" s="53"/>
      <c r="E11" s="53" t="str">
        <f t="shared" si="0"/>
        <v>Low</v>
      </c>
      <c r="F11" s="53"/>
      <c r="R11" s="13">
        <f>AVERAGE(S21,S26,S23,S24,S31,S32,S25)</f>
        <v>0</v>
      </c>
      <c r="S11" s="13">
        <f>AVERAGE(S20,S27)</f>
        <v>0</v>
      </c>
    </row>
    <row r="12" spans="1:19">
      <c r="A12" s="52" t="s">
        <v>393</v>
      </c>
      <c r="B12" s="52"/>
      <c r="C12" s="53" t="str">
        <f t="shared" si="1"/>
        <v>Low</v>
      </c>
      <c r="D12" s="53"/>
      <c r="E12" s="53" t="str">
        <f t="shared" si="0"/>
        <v>Low</v>
      </c>
      <c r="F12" s="53"/>
      <c r="R12" s="13">
        <f>AVERAGE(S21,S26,S23,S24,S31,S32,S25)</f>
        <v>0</v>
      </c>
      <c r="S12" s="13">
        <f>AVERAGE(S20,S27)</f>
        <v>0</v>
      </c>
    </row>
    <row r="13" spans="1:19">
      <c r="A13" s="52" t="s">
        <v>394</v>
      </c>
      <c r="B13" s="52"/>
      <c r="C13" s="53" t="str">
        <f t="shared" si="1"/>
        <v>Low</v>
      </c>
      <c r="D13" s="53"/>
      <c r="E13" s="53" t="str">
        <f t="shared" si="0"/>
        <v>Low</v>
      </c>
      <c r="F13" s="53"/>
      <c r="R13" s="13">
        <f>AVERAGE(S31,S32)</f>
        <v>0</v>
      </c>
      <c r="S13" s="13">
        <f>AVERAGE(S20,S27,S32)</f>
        <v>0</v>
      </c>
    </row>
    <row r="14" spans="1:19">
      <c r="A14" s="52" t="s">
        <v>395</v>
      </c>
      <c r="B14" s="52"/>
      <c r="C14" s="53" t="str">
        <f t="shared" si="1"/>
        <v>Low</v>
      </c>
      <c r="D14" s="53"/>
      <c r="E14" s="53" t="str">
        <f t="shared" si="0"/>
        <v>Low</v>
      </c>
      <c r="F14" s="53"/>
      <c r="R14" s="13">
        <f>AVERAGE(S31,S32)</f>
        <v>0</v>
      </c>
      <c r="S14" s="13">
        <f>AVERAGE(S20,S27,S32)</f>
        <v>0</v>
      </c>
    </row>
    <row r="15" spans="1:19">
      <c r="R15" s="14"/>
      <c r="S15" s="13"/>
    </row>
    <row r="16" spans="1:19">
      <c r="R16" s="14" t="s">
        <v>383</v>
      </c>
      <c r="S16" s="13">
        <f>AVERAGE(Calculations!G2:G19)</f>
        <v>0</v>
      </c>
    </row>
    <row r="17" spans="1:19">
      <c r="A17" s="16" t="s">
        <v>396</v>
      </c>
      <c r="B17" s="16" t="s">
        <v>397</v>
      </c>
      <c r="C17" s="16" t="s">
        <v>398</v>
      </c>
      <c r="R17" s="14" t="s">
        <v>384</v>
      </c>
      <c r="S17" s="13">
        <f>AVERAGE(Calculations!H2:H19)</f>
        <v>0</v>
      </c>
    </row>
    <row r="18" spans="1:19">
      <c r="A18" s="9" t="s">
        <v>399</v>
      </c>
      <c r="B18" t="s">
        <v>400</v>
      </c>
      <c r="C18" s="10">
        <f>AVERAGE('Controls V8'!L$3:L$172)</f>
        <v>0</v>
      </c>
      <c r="R18" s="14" t="s">
        <v>385</v>
      </c>
      <c r="S18" s="13">
        <f>AVERAGE(Calculations!I2:I19)</f>
        <v>0</v>
      </c>
    </row>
    <row r="19" spans="1:19">
      <c r="A19" s="9" t="s">
        <v>401</v>
      </c>
      <c r="B19" t="s">
        <v>402</v>
      </c>
      <c r="C19" s="10">
        <f>AVERAGEIFS('Controls V8'!M$3:M$172,'Controls V8'!$A$3:$A$172,"&lt;=5")</f>
        <v>0</v>
      </c>
      <c r="R19" s="14"/>
      <c r="S19" s="13"/>
    </row>
    <row r="20" spans="1:19">
      <c r="A20" s="9" t="s">
        <v>403</v>
      </c>
      <c r="B20" t="s">
        <v>459</v>
      </c>
      <c r="C20" s="10">
        <f>AVERAGEIFS('Controls V8'!M$3:M$172,'Controls V8'!$A$3:$A$172,"&gt;=6")</f>
        <v>0</v>
      </c>
      <c r="R20" s="14" t="s">
        <v>460</v>
      </c>
      <c r="S20" s="13">
        <f>Calculations!C2</f>
        <v>0</v>
      </c>
    </row>
    <row r="21" spans="1:19">
      <c r="A21" s="9" t="s">
        <v>404</v>
      </c>
      <c r="B21" t="s">
        <v>376</v>
      </c>
      <c r="C21" s="10">
        <f>AVERAGE('Controls V8'!N$3:N$172)</f>
        <v>0</v>
      </c>
      <c r="R21" s="14" t="s">
        <v>461</v>
      </c>
      <c r="S21" s="13">
        <f>Calculations!C3</f>
        <v>0</v>
      </c>
    </row>
    <row r="22" spans="1:19">
      <c r="A22" s="9" t="s">
        <v>405</v>
      </c>
      <c r="B22" t="s">
        <v>377</v>
      </c>
      <c r="C22" s="10">
        <f>AVERAGE('Controls V8'!O$3:O$172)</f>
        <v>0</v>
      </c>
      <c r="R22" s="14" t="s">
        <v>462</v>
      </c>
      <c r="S22" s="13">
        <f>Calculations!C4</f>
        <v>0</v>
      </c>
    </row>
    <row r="23" spans="1:19">
      <c r="C23" s="3"/>
      <c r="R23" s="14" t="s">
        <v>463</v>
      </c>
      <c r="S23" s="13">
        <f>Calculations!C5</f>
        <v>0</v>
      </c>
    </row>
    <row r="24" spans="1:19" ht="18.5">
      <c r="B24" s="17" t="s">
        <v>406</v>
      </c>
      <c r="C24" s="18">
        <f>SUM(C18:C22)</f>
        <v>0</v>
      </c>
      <c r="R24" s="14" t="s">
        <v>464</v>
      </c>
      <c r="S24" s="13">
        <f>Calculations!C6</f>
        <v>0</v>
      </c>
    </row>
    <row r="25" spans="1:19">
      <c r="B25" t="s">
        <v>407</v>
      </c>
      <c r="R25" s="14" t="s">
        <v>465</v>
      </c>
      <c r="S25" s="13">
        <f>Calculations!C7</f>
        <v>0</v>
      </c>
    </row>
    <row r="26" spans="1:19">
      <c r="R26" s="14" t="s">
        <v>466</v>
      </c>
      <c r="S26" s="13">
        <f>Calculations!C8</f>
        <v>0</v>
      </c>
    </row>
    <row r="27" spans="1:19">
      <c r="R27" s="14" t="s">
        <v>467</v>
      </c>
      <c r="S27" s="13">
        <f>Calculations!C9</f>
        <v>0</v>
      </c>
    </row>
    <row r="28" spans="1:19">
      <c r="R28" s="14" t="s">
        <v>468</v>
      </c>
      <c r="S28" s="13">
        <f>Calculations!C10</f>
        <v>0</v>
      </c>
    </row>
    <row r="29" spans="1:19">
      <c r="R29" s="14" t="s">
        <v>469</v>
      </c>
      <c r="S29" s="13">
        <f>Calculations!C11</f>
        <v>0</v>
      </c>
    </row>
    <row r="30" spans="1:19">
      <c r="R30" s="14" t="s">
        <v>470</v>
      </c>
      <c r="S30" s="13">
        <f>Calculations!C12</f>
        <v>0</v>
      </c>
    </row>
    <row r="31" spans="1:19">
      <c r="R31" s="14" t="s">
        <v>471</v>
      </c>
      <c r="S31" s="13">
        <f>Calculations!C13</f>
        <v>0</v>
      </c>
    </row>
    <row r="32" spans="1:19">
      <c r="R32" s="14" t="s">
        <v>472</v>
      </c>
      <c r="S32" s="13">
        <f>Calculations!C14</f>
        <v>0</v>
      </c>
    </row>
    <row r="33" spans="1:21">
      <c r="R33" s="14" t="s">
        <v>473</v>
      </c>
      <c r="S33" s="13">
        <f>Calculations!C15</f>
        <v>0</v>
      </c>
    </row>
    <row r="34" spans="1:21">
      <c r="R34" s="14" t="s">
        <v>474</v>
      </c>
      <c r="S34" s="13">
        <f>Calculations!C16</f>
        <v>0</v>
      </c>
    </row>
    <row r="35" spans="1:21">
      <c r="R35" s="14" t="s">
        <v>475</v>
      </c>
      <c r="S35" s="13">
        <f>Calculations!C17</f>
        <v>0</v>
      </c>
    </row>
    <row r="36" spans="1:21">
      <c r="R36" s="14" t="s">
        <v>476</v>
      </c>
      <c r="S36" s="13">
        <f>Calculations!C18</f>
        <v>0</v>
      </c>
    </row>
    <row r="37" spans="1:21">
      <c r="R37" s="14" t="s">
        <v>477</v>
      </c>
      <c r="S37" s="13">
        <f>Calculations!C19</f>
        <v>0</v>
      </c>
    </row>
    <row r="38" spans="1:21">
      <c r="R38" s="14"/>
      <c r="S38" s="13"/>
    </row>
    <row r="39" spans="1:21">
      <c r="R39" s="14"/>
      <c r="S39" s="13"/>
    </row>
    <row r="42" spans="1:21">
      <c r="R42" s="14"/>
      <c r="S42" s="13"/>
    </row>
    <row r="43" spans="1:21" ht="63.5" customHeight="1">
      <c r="A43" s="46" t="s">
        <v>519</v>
      </c>
      <c r="B43" s="46"/>
      <c r="C43" s="46"/>
      <c r="D43" s="46"/>
      <c r="E43" s="46"/>
      <c r="F43" s="46"/>
      <c r="G43" s="46"/>
      <c r="H43" s="46"/>
      <c r="I43" s="46"/>
      <c r="J43" s="46"/>
      <c r="K43" s="46"/>
      <c r="L43" s="46"/>
      <c r="M43" s="46"/>
      <c r="N43" s="46"/>
      <c r="O43" s="46"/>
      <c r="P43" s="46"/>
      <c r="Q43" s="15"/>
      <c r="R43" s="15"/>
      <c r="S43" s="15"/>
      <c r="T43" s="15"/>
      <c r="U43"/>
    </row>
    <row r="45" spans="1:21">
      <c r="A45" s="11"/>
    </row>
    <row r="48" spans="1:21" ht="30" customHeight="1"/>
  </sheetData>
  <mergeCells count="42">
    <mergeCell ref="A1:P1"/>
    <mergeCell ref="A3:B3"/>
    <mergeCell ref="C3:D3"/>
    <mergeCell ref="E3:F3"/>
    <mergeCell ref="H3:P3"/>
    <mergeCell ref="N4:O4"/>
    <mergeCell ref="A5:B5"/>
    <mergeCell ref="C5:D5"/>
    <mergeCell ref="E5:F5"/>
    <mergeCell ref="A6:B6"/>
    <mergeCell ref="C6:D6"/>
    <mergeCell ref="E6:F6"/>
    <mergeCell ref="A4:B4"/>
    <mergeCell ref="C4:D4"/>
    <mergeCell ref="E4:F4"/>
    <mergeCell ref="H4:I4"/>
    <mergeCell ref="K4:L4"/>
    <mergeCell ref="A7:B7"/>
    <mergeCell ref="C7:D7"/>
    <mergeCell ref="E7:F7"/>
    <mergeCell ref="A8:B8"/>
    <mergeCell ref="C8:D8"/>
    <mergeCell ref="E8:F8"/>
    <mergeCell ref="A9:B9"/>
    <mergeCell ref="C9:D9"/>
    <mergeCell ref="E9:F9"/>
    <mergeCell ref="A10:B10"/>
    <mergeCell ref="C10:D10"/>
    <mergeCell ref="E10:F10"/>
    <mergeCell ref="A11:B11"/>
    <mergeCell ref="C11:D11"/>
    <mergeCell ref="E11:F11"/>
    <mergeCell ref="A12:B12"/>
    <mergeCell ref="C12:D12"/>
    <mergeCell ref="E12:F12"/>
    <mergeCell ref="A43:P43"/>
    <mergeCell ref="A13:B13"/>
    <mergeCell ref="C13:D13"/>
    <mergeCell ref="E13:F13"/>
    <mergeCell ref="A14:B14"/>
    <mergeCell ref="C14:D14"/>
    <mergeCell ref="E14:F14"/>
  </mergeCells>
  <conditionalFormatting sqref="C4:F14">
    <cfRule type="cellIs" dxfId="20" priority="1" operator="equal">
      <formula>"Low"</formula>
    </cfRule>
    <cfRule type="cellIs" dxfId="19" priority="2" operator="equal">
      <formula>"Moderate"</formula>
    </cfRule>
    <cfRule type="cellIs" dxfId="18" priority="3" operator="equal">
      <formula>"High"</formula>
    </cfRule>
  </conditionalFormatting>
  <hyperlinks>
    <hyperlink ref="A43" r:id="rId1" display="http://creativecommons.org/licenses/by-sa/4.0/" xr:uid="{82ECC465-0E8F-4D8B-82A6-C2E67258435A}"/>
    <hyperlink ref="A43:O43" r:id="rId2" display="This document, is a derivative of &quot;CIS Controls Initial Assessment Tool&quot; by AuditScripts, used under CC BY. This document is licensed under CC BY by Improsec A/S." xr:uid="{00389D69-BA8E-4D83-9CBE-BA5AD7192597}"/>
  </hyperlinks>
  <pageMargins left="0.7" right="0.7" top="0.75" bottom="0.75" header="0.3" footer="0.3"/>
  <pageSetup scale="66"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5C045-304B-4BAD-BCCB-FAFC61479C0C}">
  <dimension ref="A1:T175"/>
  <sheetViews>
    <sheetView tabSelected="1" zoomScale="80" zoomScaleNormal="80" workbookViewId="0">
      <pane ySplit="1" topLeftCell="A162" activePane="bottomLeft" state="frozen"/>
      <selection activeCell="A9" sqref="A9"/>
      <selection pane="bottomLeft" activeCell="A175" sqref="A175:XFD175"/>
    </sheetView>
  </sheetViews>
  <sheetFormatPr baseColWidth="10" defaultColWidth="9.1328125" defaultRowHeight="14.25"/>
  <cols>
    <col min="1" max="1" width="20" style="2" bestFit="1" customWidth="1"/>
    <col min="2" max="2" width="13.40625" style="2" bestFit="1" customWidth="1"/>
    <col min="3" max="3" width="106.1328125" style="1" customWidth="1"/>
    <col min="4" max="4" width="19.54296875" style="2" customWidth="1"/>
    <col min="5" max="5" width="14.54296875" style="2" customWidth="1"/>
    <col min="6" max="6" width="29.7265625" style="2" bestFit="1" customWidth="1"/>
    <col min="7" max="7" width="34.86328125" style="2" customWidth="1"/>
    <col min="8" max="10" width="9.1328125" style="1" customWidth="1"/>
    <col min="11" max="11" width="19.26953125" style="5" customWidth="1"/>
    <col min="12" max="15" width="22.54296875" style="4" customWidth="1"/>
    <col min="16" max="16384" width="9.1328125" style="1"/>
  </cols>
  <sheetData>
    <row r="1" spans="1:15" ht="43.5">
      <c r="A1" s="22" t="s">
        <v>0</v>
      </c>
      <c r="B1" s="22" t="s">
        <v>362</v>
      </c>
      <c r="C1" s="22" t="s">
        <v>363</v>
      </c>
      <c r="D1" s="22" t="s">
        <v>15</v>
      </c>
      <c r="E1" s="22" t="s">
        <v>478</v>
      </c>
      <c r="F1" s="22" t="s">
        <v>368</v>
      </c>
      <c r="G1" s="22" t="s">
        <v>16</v>
      </c>
      <c r="H1" s="22" t="s">
        <v>17</v>
      </c>
      <c r="I1" s="22" t="s">
        <v>18</v>
      </c>
      <c r="J1" s="22" t="s">
        <v>19</v>
      </c>
      <c r="K1" s="22" t="s">
        <v>360</v>
      </c>
      <c r="L1" s="22" t="s">
        <v>332</v>
      </c>
      <c r="M1" s="22" t="s">
        <v>333</v>
      </c>
      <c r="N1" s="22" t="s">
        <v>334</v>
      </c>
      <c r="O1" s="22" t="s">
        <v>335</v>
      </c>
    </row>
    <row r="2" spans="1:15" ht="72.5">
      <c r="A2" s="42" t="s">
        <v>9</v>
      </c>
      <c r="B2" s="23">
        <v>1</v>
      </c>
      <c r="C2" s="24" t="s">
        <v>21</v>
      </c>
      <c r="D2" s="23"/>
      <c r="E2" s="23"/>
      <c r="F2" s="23"/>
      <c r="G2" s="23" t="s">
        <v>20</v>
      </c>
      <c r="H2" s="23"/>
      <c r="I2" s="23"/>
      <c r="J2" s="23"/>
      <c r="K2" s="23"/>
      <c r="L2" s="23"/>
      <c r="M2" s="23"/>
      <c r="N2" s="23"/>
      <c r="O2" s="23"/>
    </row>
    <row r="3" spans="1:15" ht="128.25">
      <c r="A3" s="43">
        <v>1</v>
      </c>
      <c r="B3" s="26">
        <v>1.01</v>
      </c>
      <c r="C3" s="27" t="s">
        <v>25</v>
      </c>
      <c r="D3" s="26" t="s">
        <v>22</v>
      </c>
      <c r="E3" s="28" t="s">
        <v>23</v>
      </c>
      <c r="F3" s="29" t="s">
        <v>409</v>
      </c>
      <c r="G3" s="26" t="s">
        <v>24</v>
      </c>
      <c r="H3" s="30" t="s">
        <v>26</v>
      </c>
      <c r="I3" s="31" t="s">
        <v>26</v>
      </c>
      <c r="J3" s="32" t="s">
        <v>26</v>
      </c>
      <c r="K3" s="6" t="str">
        <f>IF(ISBLANK(H3),IF(ISBLANK(I3),"IG3","IG2"),"IG1")</f>
        <v>IG1</v>
      </c>
      <c r="L3" s="4">
        <v>0</v>
      </c>
      <c r="M3" s="4">
        <v>0</v>
      </c>
      <c r="N3" s="4">
        <v>0</v>
      </c>
      <c r="O3" s="4">
        <v>0</v>
      </c>
    </row>
    <row r="4" spans="1:15" ht="42.75">
      <c r="A4" s="43">
        <v>1</v>
      </c>
      <c r="B4" s="26">
        <v>1.02</v>
      </c>
      <c r="C4" s="27" t="s">
        <v>29</v>
      </c>
      <c r="D4" s="26" t="s">
        <v>22</v>
      </c>
      <c r="E4" s="33" t="s">
        <v>27</v>
      </c>
      <c r="F4" s="29" t="s">
        <v>409</v>
      </c>
      <c r="G4" s="26" t="s">
        <v>28</v>
      </c>
      <c r="H4" s="30" t="s">
        <v>26</v>
      </c>
      <c r="I4" s="31" t="s">
        <v>26</v>
      </c>
      <c r="J4" s="32" t="s">
        <v>26</v>
      </c>
      <c r="K4" s="6" t="str">
        <f>IF(ISBLANK(H4),IF(ISBLANK(I4),"IG3","IG2"),"IG1")</f>
        <v>IG1</v>
      </c>
      <c r="L4" s="4">
        <v>0</v>
      </c>
      <c r="M4" s="4">
        <v>0</v>
      </c>
      <c r="N4" s="4" t="s">
        <v>361</v>
      </c>
      <c r="O4" s="4" t="s">
        <v>361</v>
      </c>
    </row>
    <row r="5" spans="1:15" ht="28.5">
      <c r="A5" s="43">
        <v>1</v>
      </c>
      <c r="B5" s="26">
        <v>1.03</v>
      </c>
      <c r="C5" s="27" t="s">
        <v>32</v>
      </c>
      <c r="D5" s="26" t="s">
        <v>22</v>
      </c>
      <c r="E5" s="33" t="s">
        <v>30</v>
      </c>
      <c r="F5" s="29" t="s">
        <v>409</v>
      </c>
      <c r="G5" s="26" t="s">
        <v>31</v>
      </c>
      <c r="H5" s="26"/>
      <c r="I5" s="31" t="s">
        <v>26</v>
      </c>
      <c r="J5" s="32" t="s">
        <v>26</v>
      </c>
      <c r="K5" s="6" t="str">
        <f>IF(ISBLANK(H5),IF(ISBLANK(I5),"IG3","IG2"),"IG1")</f>
        <v>IG2</v>
      </c>
      <c r="L5" s="4">
        <v>0</v>
      </c>
      <c r="M5" s="4">
        <v>0</v>
      </c>
      <c r="N5" s="4">
        <v>0</v>
      </c>
      <c r="O5" s="4">
        <v>0</v>
      </c>
    </row>
    <row r="6" spans="1:15" ht="42.75">
      <c r="A6" s="43">
        <v>1</v>
      </c>
      <c r="B6" s="26">
        <v>1.04</v>
      </c>
      <c r="C6" s="27" t="s">
        <v>34</v>
      </c>
      <c r="D6" s="26" t="s">
        <v>22</v>
      </c>
      <c r="E6" s="28" t="s">
        <v>23</v>
      </c>
      <c r="F6" s="29" t="s">
        <v>410</v>
      </c>
      <c r="G6" s="26" t="s">
        <v>33</v>
      </c>
      <c r="H6" s="26"/>
      <c r="I6" s="31" t="s">
        <v>26</v>
      </c>
      <c r="J6" s="32" t="s">
        <v>26</v>
      </c>
      <c r="K6" s="6" t="str">
        <f>IF(ISBLANK(H6),IF(ISBLANK(I6),"IG3","IG2"),"IG1")</f>
        <v>IG2</v>
      </c>
      <c r="L6" s="4">
        <v>0</v>
      </c>
      <c r="M6" s="4">
        <v>0</v>
      </c>
      <c r="N6" s="4">
        <v>0</v>
      </c>
      <c r="O6" s="4">
        <v>0</v>
      </c>
    </row>
    <row r="7" spans="1:15" ht="28.5">
      <c r="A7" s="43">
        <v>1</v>
      </c>
      <c r="B7" s="26">
        <v>1.05</v>
      </c>
      <c r="C7" s="27" t="s">
        <v>36</v>
      </c>
      <c r="D7" s="26" t="s">
        <v>22</v>
      </c>
      <c r="E7" s="33" t="s">
        <v>30</v>
      </c>
      <c r="F7" s="29" t="s">
        <v>409</v>
      </c>
      <c r="G7" s="26" t="s">
        <v>35</v>
      </c>
      <c r="H7" s="26"/>
      <c r="I7" s="26"/>
      <c r="J7" s="32" t="s">
        <v>26</v>
      </c>
      <c r="K7" s="6" t="str">
        <f>IF(ISBLANK(H7),IF(ISBLANK(I7),"IG3","IG2"),"IG1")</f>
        <v>IG3</v>
      </c>
      <c r="L7" s="4">
        <v>0</v>
      </c>
      <c r="M7" s="4">
        <v>0</v>
      </c>
      <c r="N7" s="4">
        <v>0</v>
      </c>
      <c r="O7" s="4">
        <v>0</v>
      </c>
    </row>
    <row r="8" spans="1:15" ht="43.5">
      <c r="A8" s="42" t="s">
        <v>1</v>
      </c>
      <c r="B8" s="23">
        <v>2</v>
      </c>
      <c r="C8" s="25" t="s">
        <v>38</v>
      </c>
      <c r="D8" s="23"/>
      <c r="E8" s="23"/>
      <c r="F8" s="34"/>
      <c r="G8" s="23" t="s">
        <v>37</v>
      </c>
      <c r="H8" s="23"/>
      <c r="I8" s="23"/>
      <c r="J8" s="23"/>
      <c r="K8" s="23"/>
      <c r="L8" s="23"/>
      <c r="M8" s="23"/>
      <c r="N8" s="23"/>
      <c r="O8" s="23"/>
    </row>
    <row r="9" spans="1:15" ht="71.25">
      <c r="A9" s="43">
        <v>2</v>
      </c>
      <c r="B9" s="26">
        <v>2.0099999999999998</v>
      </c>
      <c r="C9" s="27" t="s">
        <v>480</v>
      </c>
      <c r="D9" s="26" t="s">
        <v>39</v>
      </c>
      <c r="E9" s="28" t="s">
        <v>23</v>
      </c>
      <c r="F9" s="29" t="s">
        <v>411</v>
      </c>
      <c r="G9" s="26" t="s">
        <v>40</v>
      </c>
      <c r="H9" s="30" t="s">
        <v>26</v>
      </c>
      <c r="I9" s="31" t="s">
        <v>26</v>
      </c>
      <c r="J9" s="32" t="s">
        <v>26</v>
      </c>
      <c r="K9" s="6" t="str">
        <f t="shared" ref="K9:K15" si="0">IF(ISBLANK(H9),IF(ISBLANK(I9),"IG3","IG2"),"IG1")</f>
        <v>IG1</v>
      </c>
      <c r="L9" s="4">
        <v>0</v>
      </c>
      <c r="M9" s="4">
        <v>0</v>
      </c>
      <c r="N9" s="4" t="s">
        <v>361</v>
      </c>
      <c r="O9" s="4" t="s">
        <v>361</v>
      </c>
    </row>
    <row r="10" spans="1:15" ht="71.25">
      <c r="A10" s="43">
        <v>2</v>
      </c>
      <c r="B10" s="26">
        <v>2.02</v>
      </c>
      <c r="C10" s="35" t="s">
        <v>42</v>
      </c>
      <c r="D10" s="26" t="s">
        <v>39</v>
      </c>
      <c r="E10" s="28" t="s">
        <v>23</v>
      </c>
      <c r="F10" s="29" t="s">
        <v>411</v>
      </c>
      <c r="G10" s="26" t="s">
        <v>41</v>
      </c>
      <c r="H10" s="30" t="s">
        <v>26</v>
      </c>
      <c r="I10" s="31" t="s">
        <v>26</v>
      </c>
      <c r="J10" s="32" t="s">
        <v>26</v>
      </c>
      <c r="K10" s="6" t="str">
        <f t="shared" si="0"/>
        <v>IG1</v>
      </c>
      <c r="L10" s="4">
        <v>0</v>
      </c>
      <c r="M10" s="4">
        <v>0</v>
      </c>
      <c r="N10" s="4" t="s">
        <v>361</v>
      </c>
      <c r="O10" s="4" t="s">
        <v>361</v>
      </c>
    </row>
    <row r="11" spans="1:15" ht="28.5">
      <c r="A11" s="43">
        <v>2</v>
      </c>
      <c r="B11" s="26">
        <v>2.0299999999999998</v>
      </c>
      <c r="C11" s="27" t="s">
        <v>44</v>
      </c>
      <c r="D11" s="26" t="s">
        <v>39</v>
      </c>
      <c r="E11" s="33" t="s">
        <v>27</v>
      </c>
      <c r="F11" s="29" t="s">
        <v>411</v>
      </c>
      <c r="G11" s="26" t="s">
        <v>43</v>
      </c>
      <c r="H11" s="30" t="s">
        <v>26</v>
      </c>
      <c r="I11" s="31" t="s">
        <v>26</v>
      </c>
      <c r="J11" s="32" t="s">
        <v>26</v>
      </c>
      <c r="K11" s="6" t="str">
        <f t="shared" si="0"/>
        <v>IG1</v>
      </c>
      <c r="L11" s="4">
        <v>0</v>
      </c>
      <c r="M11" s="4">
        <v>0</v>
      </c>
      <c r="N11" s="4" t="s">
        <v>361</v>
      </c>
      <c r="O11" s="4" t="s">
        <v>361</v>
      </c>
    </row>
    <row r="12" spans="1:15" ht="28.5">
      <c r="A12" s="43">
        <v>2</v>
      </c>
      <c r="B12" s="26">
        <v>2.04</v>
      </c>
      <c r="C12" s="27" t="s">
        <v>46</v>
      </c>
      <c r="D12" s="26" t="s">
        <v>39</v>
      </c>
      <c r="E12" s="33" t="s">
        <v>30</v>
      </c>
      <c r="F12" s="29" t="s">
        <v>411</v>
      </c>
      <c r="G12" s="26" t="s">
        <v>45</v>
      </c>
      <c r="H12" s="26"/>
      <c r="I12" s="31" t="s">
        <v>26</v>
      </c>
      <c r="J12" s="32" t="s">
        <v>26</v>
      </c>
      <c r="K12" s="6" t="str">
        <f t="shared" si="0"/>
        <v>IG2</v>
      </c>
      <c r="L12" s="4">
        <v>0</v>
      </c>
      <c r="M12" s="4">
        <v>0</v>
      </c>
      <c r="N12" s="4">
        <v>0</v>
      </c>
      <c r="O12" s="4">
        <v>0</v>
      </c>
    </row>
    <row r="13" spans="1:15" ht="28.5">
      <c r="A13" s="43">
        <v>2</v>
      </c>
      <c r="B13" s="26">
        <v>2.0499999999999998</v>
      </c>
      <c r="C13" s="27" t="s">
        <v>49</v>
      </c>
      <c r="D13" s="26" t="s">
        <v>39</v>
      </c>
      <c r="E13" s="33" t="s">
        <v>47</v>
      </c>
      <c r="F13" s="29" t="s">
        <v>412</v>
      </c>
      <c r="G13" s="26" t="s">
        <v>48</v>
      </c>
      <c r="H13" s="26"/>
      <c r="I13" s="31" t="s">
        <v>26</v>
      </c>
      <c r="J13" s="32" t="s">
        <v>26</v>
      </c>
      <c r="K13" s="6" t="str">
        <f t="shared" si="0"/>
        <v>IG2</v>
      </c>
      <c r="L13" s="4">
        <v>0</v>
      </c>
      <c r="M13" s="4">
        <v>0</v>
      </c>
      <c r="N13" s="4">
        <v>0</v>
      </c>
      <c r="O13" s="4">
        <v>0</v>
      </c>
    </row>
    <row r="14" spans="1:15" ht="42.75">
      <c r="A14" s="43">
        <v>2</v>
      </c>
      <c r="B14" s="26">
        <v>2.06</v>
      </c>
      <c r="C14" s="36" t="s">
        <v>481</v>
      </c>
      <c r="D14" s="26" t="s">
        <v>39</v>
      </c>
      <c r="E14" s="33" t="s">
        <v>47</v>
      </c>
      <c r="F14" s="29" t="s">
        <v>412</v>
      </c>
      <c r="G14" s="26" t="s">
        <v>50</v>
      </c>
      <c r="H14" s="26"/>
      <c r="I14" s="31" t="s">
        <v>26</v>
      </c>
      <c r="J14" s="32" t="s">
        <v>26</v>
      </c>
      <c r="K14" s="6" t="str">
        <f t="shared" si="0"/>
        <v>IG2</v>
      </c>
      <c r="L14" s="4">
        <v>0</v>
      </c>
      <c r="M14" s="4">
        <v>0</v>
      </c>
      <c r="N14" s="4">
        <v>0</v>
      </c>
      <c r="O14" s="4">
        <v>0</v>
      </c>
    </row>
    <row r="15" spans="1:15" ht="42.75">
      <c r="A15" s="43">
        <v>2</v>
      </c>
      <c r="B15" s="26">
        <v>2.0699999999999998</v>
      </c>
      <c r="C15" s="35" t="s">
        <v>482</v>
      </c>
      <c r="D15" s="26" t="s">
        <v>39</v>
      </c>
      <c r="E15" s="33" t="s">
        <v>47</v>
      </c>
      <c r="F15" s="29" t="s">
        <v>412</v>
      </c>
      <c r="G15" s="26" t="s">
        <v>51</v>
      </c>
      <c r="H15" s="26"/>
      <c r="I15" s="27"/>
      <c r="J15" s="32" t="s">
        <v>26</v>
      </c>
      <c r="K15" s="6" t="str">
        <f t="shared" si="0"/>
        <v>IG3</v>
      </c>
      <c r="L15" s="4">
        <v>0</v>
      </c>
      <c r="M15" s="4">
        <v>0</v>
      </c>
      <c r="N15" s="4">
        <v>0</v>
      </c>
      <c r="O15" s="4">
        <v>0</v>
      </c>
    </row>
    <row r="16" spans="1:15" ht="29">
      <c r="A16" s="42" t="s">
        <v>2</v>
      </c>
      <c r="B16" s="23">
        <v>3</v>
      </c>
      <c r="C16" s="25" t="s">
        <v>53</v>
      </c>
      <c r="D16" s="23"/>
      <c r="E16" s="23"/>
      <c r="F16" s="34"/>
      <c r="G16" s="23" t="s">
        <v>52</v>
      </c>
      <c r="H16" s="23"/>
      <c r="I16" s="23"/>
      <c r="J16" s="23"/>
      <c r="K16" s="23"/>
      <c r="L16" s="23"/>
      <c r="M16" s="23"/>
      <c r="N16" s="23"/>
      <c r="O16" s="23"/>
    </row>
    <row r="17" spans="1:15" ht="57">
      <c r="A17" s="43">
        <v>3</v>
      </c>
      <c r="B17" s="26">
        <v>3.01</v>
      </c>
      <c r="C17" s="27" t="s">
        <v>483</v>
      </c>
      <c r="D17" s="26" t="s">
        <v>54</v>
      </c>
      <c r="E17" s="28" t="s">
        <v>479</v>
      </c>
      <c r="F17" s="29" t="s">
        <v>413</v>
      </c>
      <c r="G17" s="26" t="s">
        <v>55</v>
      </c>
      <c r="H17" s="30" t="s">
        <v>26</v>
      </c>
      <c r="I17" s="31" t="s">
        <v>26</v>
      </c>
      <c r="J17" s="32" t="s">
        <v>26</v>
      </c>
      <c r="K17" s="6" t="str">
        <f t="shared" ref="K17:K30" si="1">IF(ISBLANK(H17),IF(ISBLANK(I17),"IG3","IG2"),"IG1")</f>
        <v>IG1</v>
      </c>
      <c r="L17" s="4">
        <v>0</v>
      </c>
      <c r="M17" s="4">
        <v>0</v>
      </c>
      <c r="N17" s="4" t="s">
        <v>361</v>
      </c>
      <c r="O17" s="4" t="s">
        <v>361</v>
      </c>
    </row>
    <row r="18" spans="1:15" ht="42.75">
      <c r="A18" s="43">
        <v>3</v>
      </c>
      <c r="B18" s="26">
        <v>3.02</v>
      </c>
      <c r="C18" s="27" t="s">
        <v>484</v>
      </c>
      <c r="D18" s="26" t="s">
        <v>54</v>
      </c>
      <c r="E18" s="28" t="s">
        <v>23</v>
      </c>
      <c r="F18" s="29" t="s">
        <v>413</v>
      </c>
      <c r="G18" s="26" t="s">
        <v>56</v>
      </c>
      <c r="H18" s="30" t="s">
        <v>26</v>
      </c>
      <c r="I18" s="31" t="s">
        <v>26</v>
      </c>
      <c r="J18" s="32" t="s">
        <v>26</v>
      </c>
      <c r="K18" s="6" t="str">
        <f t="shared" si="1"/>
        <v>IG1</v>
      </c>
      <c r="L18" s="4">
        <v>0</v>
      </c>
      <c r="M18" s="4">
        <v>0</v>
      </c>
      <c r="N18" s="4" t="s">
        <v>361</v>
      </c>
      <c r="O18" s="4" t="s">
        <v>361</v>
      </c>
    </row>
    <row r="19" spans="1:15" ht="28.5">
      <c r="A19" s="43">
        <v>3</v>
      </c>
      <c r="B19" s="26">
        <v>3.03</v>
      </c>
      <c r="C19" s="27" t="s">
        <v>58</v>
      </c>
      <c r="D19" s="26" t="s">
        <v>54</v>
      </c>
      <c r="E19" s="33" t="s">
        <v>47</v>
      </c>
      <c r="F19" s="29" t="s">
        <v>414</v>
      </c>
      <c r="G19" s="26" t="s">
        <v>57</v>
      </c>
      <c r="H19" s="30" t="s">
        <v>26</v>
      </c>
      <c r="I19" s="31" t="s">
        <v>26</v>
      </c>
      <c r="J19" s="32" t="s">
        <v>26</v>
      </c>
      <c r="K19" s="6" t="str">
        <f t="shared" si="1"/>
        <v>IG1</v>
      </c>
      <c r="L19" s="4">
        <v>0</v>
      </c>
      <c r="M19" s="4">
        <v>0</v>
      </c>
      <c r="N19" s="4" t="s">
        <v>361</v>
      </c>
      <c r="O19" s="4" t="s">
        <v>361</v>
      </c>
    </row>
    <row r="20" spans="1:15" ht="28.5">
      <c r="A20" s="43">
        <v>3</v>
      </c>
      <c r="B20" s="26">
        <v>3.04</v>
      </c>
      <c r="C20" s="27" t="s">
        <v>485</v>
      </c>
      <c r="D20" s="26" t="s">
        <v>54</v>
      </c>
      <c r="E20" s="33" t="s">
        <v>47</v>
      </c>
      <c r="F20" s="29" t="s">
        <v>414</v>
      </c>
      <c r="G20" s="26" t="s">
        <v>59</v>
      </c>
      <c r="H20" s="30" t="s">
        <v>26</v>
      </c>
      <c r="I20" s="31" t="s">
        <v>26</v>
      </c>
      <c r="J20" s="32" t="s">
        <v>26</v>
      </c>
      <c r="K20" s="6" t="str">
        <f t="shared" si="1"/>
        <v>IG1</v>
      </c>
      <c r="L20" s="4">
        <v>0</v>
      </c>
      <c r="M20" s="4">
        <v>0</v>
      </c>
      <c r="N20" s="4" t="s">
        <v>361</v>
      </c>
      <c r="O20" s="4" t="s">
        <v>361</v>
      </c>
    </row>
    <row r="21" spans="1:15" ht="28.5">
      <c r="A21" s="43">
        <v>3</v>
      </c>
      <c r="B21" s="26">
        <v>3.05</v>
      </c>
      <c r="C21" s="27" t="s">
        <v>486</v>
      </c>
      <c r="D21" s="26" t="s">
        <v>54</v>
      </c>
      <c r="E21" s="33" t="s">
        <v>47</v>
      </c>
      <c r="F21" s="29" t="s">
        <v>415</v>
      </c>
      <c r="G21" s="26" t="s">
        <v>60</v>
      </c>
      <c r="H21" s="30" t="s">
        <v>26</v>
      </c>
      <c r="I21" s="31" t="s">
        <v>26</v>
      </c>
      <c r="J21" s="32" t="s">
        <v>26</v>
      </c>
      <c r="K21" s="6" t="str">
        <f t="shared" si="1"/>
        <v>IG1</v>
      </c>
      <c r="L21" s="4">
        <v>0</v>
      </c>
      <c r="M21" s="4">
        <v>0</v>
      </c>
      <c r="N21" s="4" t="s">
        <v>361</v>
      </c>
      <c r="O21" s="4" t="s">
        <v>361</v>
      </c>
    </row>
    <row r="22" spans="1:15" ht="30.75">
      <c r="A22" s="43">
        <v>3</v>
      </c>
      <c r="B22" s="26">
        <v>3.06</v>
      </c>
      <c r="C22" s="37" t="s">
        <v>454</v>
      </c>
      <c r="D22" s="26" t="s">
        <v>22</v>
      </c>
      <c r="E22" s="33" t="s">
        <v>47</v>
      </c>
      <c r="F22" s="29" t="s">
        <v>416</v>
      </c>
      <c r="G22" s="26" t="s">
        <v>61</v>
      </c>
      <c r="H22" s="30" t="s">
        <v>26</v>
      </c>
      <c r="I22" s="31" t="s">
        <v>26</v>
      </c>
      <c r="J22" s="32" t="s">
        <v>26</v>
      </c>
      <c r="K22" s="6" t="str">
        <f t="shared" si="1"/>
        <v>IG1</v>
      </c>
      <c r="L22" s="4">
        <v>0</v>
      </c>
      <c r="M22" s="4">
        <v>0</v>
      </c>
      <c r="N22" s="4">
        <v>0</v>
      </c>
      <c r="O22" s="4">
        <v>0</v>
      </c>
    </row>
    <row r="23" spans="1:15" ht="57">
      <c r="A23" s="43">
        <v>3</v>
      </c>
      <c r="B23" s="26">
        <v>3.07</v>
      </c>
      <c r="C23" s="36" t="s">
        <v>63</v>
      </c>
      <c r="D23" s="26" t="s">
        <v>54</v>
      </c>
      <c r="E23" s="28" t="s">
        <v>23</v>
      </c>
      <c r="F23" s="29" t="s">
        <v>413</v>
      </c>
      <c r="G23" s="26" t="s">
        <v>62</v>
      </c>
      <c r="H23" s="27"/>
      <c r="I23" s="31" t="s">
        <v>26</v>
      </c>
      <c r="J23" s="32" t="s">
        <v>26</v>
      </c>
      <c r="K23" s="6" t="str">
        <f t="shared" si="1"/>
        <v>IG2</v>
      </c>
      <c r="L23" s="4">
        <v>0</v>
      </c>
      <c r="M23" s="4">
        <v>0</v>
      </c>
      <c r="N23" s="4" t="s">
        <v>361</v>
      </c>
      <c r="O23" s="4" t="s">
        <v>361</v>
      </c>
    </row>
    <row r="24" spans="1:15" ht="42.75">
      <c r="A24" s="43">
        <v>3</v>
      </c>
      <c r="B24" s="26">
        <v>3.08</v>
      </c>
      <c r="C24" s="27" t="s">
        <v>65</v>
      </c>
      <c r="D24" s="26" t="s">
        <v>54</v>
      </c>
      <c r="E24" s="28" t="s">
        <v>23</v>
      </c>
      <c r="F24" s="29" t="s">
        <v>413</v>
      </c>
      <c r="G24" s="26" t="s">
        <v>64</v>
      </c>
      <c r="H24" s="26"/>
      <c r="I24" s="31" t="s">
        <v>26</v>
      </c>
      <c r="J24" s="32" t="s">
        <v>26</v>
      </c>
      <c r="K24" s="6" t="str">
        <f t="shared" si="1"/>
        <v>IG2</v>
      </c>
      <c r="L24" s="4">
        <v>0</v>
      </c>
      <c r="M24" s="4">
        <v>0</v>
      </c>
      <c r="N24" s="4" t="s">
        <v>361</v>
      </c>
      <c r="O24" s="4" t="s">
        <v>361</v>
      </c>
    </row>
    <row r="25" spans="1:15" ht="28.5">
      <c r="A25" s="43">
        <v>3</v>
      </c>
      <c r="B25" s="26">
        <v>3.09</v>
      </c>
      <c r="C25" s="27" t="s">
        <v>67</v>
      </c>
      <c r="D25" s="26" t="s">
        <v>54</v>
      </c>
      <c r="E25" s="33" t="s">
        <v>47</v>
      </c>
      <c r="F25" s="29" t="s">
        <v>416</v>
      </c>
      <c r="G25" s="26" t="s">
        <v>66</v>
      </c>
      <c r="H25" s="27"/>
      <c r="I25" s="31" t="s">
        <v>26</v>
      </c>
      <c r="J25" s="32" t="s">
        <v>26</v>
      </c>
      <c r="K25" s="6" t="str">
        <f t="shared" si="1"/>
        <v>IG2</v>
      </c>
      <c r="L25" s="4">
        <v>0</v>
      </c>
      <c r="M25" s="4">
        <v>0</v>
      </c>
      <c r="N25" s="4">
        <v>0</v>
      </c>
      <c r="O25" s="4">
        <v>0</v>
      </c>
    </row>
    <row r="26" spans="1:15" ht="28.5">
      <c r="A26" s="43">
        <v>3</v>
      </c>
      <c r="B26" s="38">
        <v>3.1</v>
      </c>
      <c r="C26" s="36" t="s">
        <v>69</v>
      </c>
      <c r="D26" s="26" t="s">
        <v>54</v>
      </c>
      <c r="E26" s="33" t="s">
        <v>47</v>
      </c>
      <c r="F26" s="29" t="s">
        <v>417</v>
      </c>
      <c r="G26" s="26" t="s">
        <v>68</v>
      </c>
      <c r="H26" s="26"/>
      <c r="I26" s="31" t="s">
        <v>26</v>
      </c>
      <c r="J26" s="32" t="s">
        <v>26</v>
      </c>
      <c r="K26" s="6" t="str">
        <f t="shared" si="1"/>
        <v>IG2</v>
      </c>
      <c r="L26" s="4">
        <v>0</v>
      </c>
      <c r="M26" s="4">
        <v>0</v>
      </c>
      <c r="N26" s="4">
        <v>0</v>
      </c>
      <c r="O26" s="4">
        <v>0</v>
      </c>
    </row>
    <row r="27" spans="1:15" ht="57">
      <c r="A27" s="43">
        <v>3</v>
      </c>
      <c r="B27" s="26">
        <v>3.11</v>
      </c>
      <c r="C27" s="44" t="s">
        <v>487</v>
      </c>
      <c r="D27" s="26" t="s">
        <v>54</v>
      </c>
      <c r="E27" s="33" t="s">
        <v>47</v>
      </c>
      <c r="F27" s="29" t="s">
        <v>414</v>
      </c>
      <c r="G27" s="41" t="s">
        <v>70</v>
      </c>
      <c r="H27" s="27"/>
      <c r="I27" s="31" t="s">
        <v>26</v>
      </c>
      <c r="J27" s="32" t="s">
        <v>26</v>
      </c>
      <c r="K27" s="6" t="str">
        <f t="shared" si="1"/>
        <v>IG2</v>
      </c>
      <c r="L27" s="4">
        <v>0</v>
      </c>
      <c r="M27" s="4">
        <v>0</v>
      </c>
      <c r="N27" s="4">
        <v>0</v>
      </c>
      <c r="O27" s="4">
        <v>0</v>
      </c>
    </row>
    <row r="28" spans="1:15" ht="28.5">
      <c r="A28" s="43">
        <v>3</v>
      </c>
      <c r="B28" s="26">
        <v>3.12</v>
      </c>
      <c r="C28" s="35" t="s">
        <v>73</v>
      </c>
      <c r="D28" s="26" t="s">
        <v>71</v>
      </c>
      <c r="E28" s="33" t="s">
        <v>47</v>
      </c>
      <c r="F28" s="29" t="s">
        <v>418</v>
      </c>
      <c r="G28" s="26" t="s">
        <v>72</v>
      </c>
      <c r="H28" s="26"/>
      <c r="I28" s="31" t="s">
        <v>26</v>
      </c>
      <c r="J28" s="32" t="s">
        <v>26</v>
      </c>
      <c r="K28" s="6" t="str">
        <f t="shared" si="1"/>
        <v>IG2</v>
      </c>
      <c r="L28" s="4">
        <v>0</v>
      </c>
      <c r="M28" s="4">
        <v>0</v>
      </c>
      <c r="N28" s="4" t="s">
        <v>361</v>
      </c>
      <c r="O28" s="4" t="s">
        <v>361</v>
      </c>
    </row>
    <row r="29" spans="1:15" ht="42.75">
      <c r="A29" s="43">
        <v>3</v>
      </c>
      <c r="B29" s="26">
        <v>3.13</v>
      </c>
      <c r="C29" s="27" t="s">
        <v>488</v>
      </c>
      <c r="D29" s="26" t="s">
        <v>54</v>
      </c>
      <c r="E29" s="33" t="s">
        <v>47</v>
      </c>
      <c r="F29" s="29" t="s">
        <v>419</v>
      </c>
      <c r="G29" s="26" t="s">
        <v>74</v>
      </c>
      <c r="H29" s="27"/>
      <c r="I29" s="27"/>
      <c r="J29" s="32" t="s">
        <v>26</v>
      </c>
      <c r="K29" s="6" t="str">
        <f t="shared" si="1"/>
        <v>IG3</v>
      </c>
      <c r="L29" s="4">
        <v>0</v>
      </c>
      <c r="M29" s="4">
        <v>0</v>
      </c>
      <c r="N29" s="4">
        <v>0</v>
      </c>
      <c r="O29" s="4">
        <v>0</v>
      </c>
    </row>
    <row r="30" spans="1:15">
      <c r="A30" s="43">
        <v>3</v>
      </c>
      <c r="B30" s="26">
        <v>3.14</v>
      </c>
      <c r="C30" s="27" t="s">
        <v>455</v>
      </c>
      <c r="D30" s="26" t="s">
        <v>54</v>
      </c>
      <c r="E30" s="33" t="s">
        <v>30</v>
      </c>
      <c r="F30" s="29" t="s">
        <v>410</v>
      </c>
      <c r="G30" s="26" t="s">
        <v>75</v>
      </c>
      <c r="H30" s="26"/>
      <c r="I30" s="26"/>
      <c r="J30" s="32" t="s">
        <v>26</v>
      </c>
      <c r="K30" s="6" t="str">
        <f t="shared" si="1"/>
        <v>IG3</v>
      </c>
      <c r="L30" s="4">
        <v>0</v>
      </c>
      <c r="M30" s="4">
        <v>0</v>
      </c>
      <c r="N30" s="4">
        <v>0</v>
      </c>
      <c r="O30" s="4">
        <v>0</v>
      </c>
    </row>
    <row r="31" spans="1:15" ht="43.5">
      <c r="A31" s="42" t="s">
        <v>3</v>
      </c>
      <c r="B31" s="23">
        <v>4</v>
      </c>
      <c r="C31" s="25" t="s">
        <v>77</v>
      </c>
      <c r="D31" s="23"/>
      <c r="E31" s="23"/>
      <c r="F31" s="34"/>
      <c r="G31" s="23" t="s">
        <v>76</v>
      </c>
      <c r="H31" s="23"/>
      <c r="I31" s="23"/>
      <c r="J31" s="23"/>
      <c r="K31" s="23"/>
      <c r="L31" s="23"/>
      <c r="M31" s="23"/>
      <c r="N31" s="23"/>
      <c r="O31" s="23"/>
    </row>
    <row r="32" spans="1:15" ht="57">
      <c r="A32" s="43">
        <v>4</v>
      </c>
      <c r="B32" s="26">
        <v>4.01</v>
      </c>
      <c r="C32" s="36" t="s">
        <v>489</v>
      </c>
      <c r="D32" s="26" t="s">
        <v>39</v>
      </c>
      <c r="E32" s="33" t="s">
        <v>479</v>
      </c>
      <c r="F32" s="29" t="s">
        <v>417</v>
      </c>
      <c r="G32" s="26" t="s">
        <v>78</v>
      </c>
      <c r="H32" s="30" t="s">
        <v>26</v>
      </c>
      <c r="I32" s="31" t="s">
        <v>26</v>
      </c>
      <c r="J32" s="32" t="s">
        <v>26</v>
      </c>
      <c r="K32" s="6" t="str">
        <f t="shared" ref="K32:K43" si="2">IF(ISBLANK(H32),IF(ISBLANK(I32),"IG3","IG2"),"IG1")</f>
        <v>IG1</v>
      </c>
      <c r="L32" s="4">
        <v>0</v>
      </c>
      <c r="M32" s="4">
        <v>0</v>
      </c>
      <c r="N32" s="4" t="s">
        <v>361</v>
      </c>
      <c r="O32" s="4" t="s">
        <v>361</v>
      </c>
    </row>
    <row r="33" spans="1:15" ht="42.75">
      <c r="A33" s="43">
        <v>4</v>
      </c>
      <c r="B33" s="26">
        <v>4.0199999999999996</v>
      </c>
      <c r="C33" s="27" t="s">
        <v>490</v>
      </c>
      <c r="D33" s="26" t="s">
        <v>71</v>
      </c>
      <c r="E33" s="33" t="s">
        <v>479</v>
      </c>
      <c r="F33" s="29" t="s">
        <v>420</v>
      </c>
      <c r="G33" s="26" t="s">
        <v>79</v>
      </c>
      <c r="H33" s="30" t="s">
        <v>26</v>
      </c>
      <c r="I33" s="31" t="s">
        <v>26</v>
      </c>
      <c r="J33" s="32" t="s">
        <v>26</v>
      </c>
      <c r="K33" s="6" t="str">
        <f t="shared" si="2"/>
        <v>IG1</v>
      </c>
      <c r="L33" s="4">
        <v>0</v>
      </c>
      <c r="M33" s="4">
        <v>0</v>
      </c>
      <c r="N33" s="4" t="s">
        <v>361</v>
      </c>
      <c r="O33" s="4" t="s">
        <v>361</v>
      </c>
    </row>
    <row r="34" spans="1:15" ht="42.75">
      <c r="A34" s="43">
        <v>4</v>
      </c>
      <c r="B34" s="26">
        <v>4.03</v>
      </c>
      <c r="C34" s="27" t="s">
        <v>82</v>
      </c>
      <c r="D34" s="26" t="s">
        <v>80</v>
      </c>
      <c r="E34" s="33" t="s">
        <v>47</v>
      </c>
      <c r="F34" s="29" t="s">
        <v>417</v>
      </c>
      <c r="G34" s="26" t="s">
        <v>81</v>
      </c>
      <c r="H34" s="30" t="s">
        <v>26</v>
      </c>
      <c r="I34" s="31" t="s">
        <v>26</v>
      </c>
      <c r="J34" s="32" t="s">
        <v>26</v>
      </c>
      <c r="K34" s="6" t="str">
        <f t="shared" si="2"/>
        <v>IG1</v>
      </c>
      <c r="L34" s="4">
        <v>0</v>
      </c>
      <c r="M34" s="4">
        <v>0</v>
      </c>
      <c r="N34" s="4">
        <v>0</v>
      </c>
      <c r="O34" s="4">
        <v>0</v>
      </c>
    </row>
    <row r="35" spans="1:15" ht="28.5">
      <c r="A35" s="43">
        <v>4</v>
      </c>
      <c r="B35" s="26">
        <v>4.04</v>
      </c>
      <c r="C35" s="27" t="s">
        <v>83</v>
      </c>
      <c r="D35" s="26" t="s">
        <v>22</v>
      </c>
      <c r="E35" s="33" t="s">
        <v>47</v>
      </c>
      <c r="F35" s="29" t="s">
        <v>421</v>
      </c>
      <c r="G35" s="26" t="s">
        <v>456</v>
      </c>
      <c r="H35" s="30" t="s">
        <v>26</v>
      </c>
      <c r="I35" s="31" t="s">
        <v>26</v>
      </c>
      <c r="J35" s="32" t="s">
        <v>26</v>
      </c>
      <c r="K35" s="6" t="str">
        <f t="shared" si="2"/>
        <v>IG1</v>
      </c>
      <c r="L35" s="4">
        <v>0</v>
      </c>
      <c r="M35" s="4">
        <v>0</v>
      </c>
      <c r="N35" s="4">
        <v>0</v>
      </c>
      <c r="O35" s="4">
        <v>0</v>
      </c>
    </row>
    <row r="36" spans="1:15" ht="28.5">
      <c r="A36" s="43">
        <v>4</v>
      </c>
      <c r="B36" s="26">
        <v>4.05</v>
      </c>
      <c r="C36" s="27" t="s">
        <v>85</v>
      </c>
      <c r="D36" s="26" t="s">
        <v>22</v>
      </c>
      <c r="E36" s="33" t="s">
        <v>47</v>
      </c>
      <c r="F36" s="29" t="s">
        <v>421</v>
      </c>
      <c r="G36" s="26" t="s">
        <v>84</v>
      </c>
      <c r="H36" s="30" t="s">
        <v>26</v>
      </c>
      <c r="I36" s="31" t="s">
        <v>26</v>
      </c>
      <c r="J36" s="32" t="s">
        <v>26</v>
      </c>
      <c r="K36" s="6" t="str">
        <f t="shared" si="2"/>
        <v>IG1</v>
      </c>
      <c r="L36" s="4">
        <v>0</v>
      </c>
      <c r="M36" s="4">
        <v>0</v>
      </c>
      <c r="N36" s="4">
        <v>0</v>
      </c>
      <c r="O36" s="4">
        <v>0</v>
      </c>
    </row>
    <row r="37" spans="1:15" ht="57">
      <c r="A37" s="43">
        <v>4</v>
      </c>
      <c r="B37" s="26">
        <v>4.0599999999999996</v>
      </c>
      <c r="C37" s="37" t="s">
        <v>491</v>
      </c>
      <c r="D37" s="26" t="s">
        <v>71</v>
      </c>
      <c r="E37" s="33" t="s">
        <v>47</v>
      </c>
      <c r="F37" s="29" t="s">
        <v>420</v>
      </c>
      <c r="G37" s="26" t="s">
        <v>86</v>
      </c>
      <c r="H37" s="30" t="s">
        <v>26</v>
      </c>
      <c r="I37" s="31" t="s">
        <v>26</v>
      </c>
      <c r="J37" s="32" t="s">
        <v>26</v>
      </c>
      <c r="K37" s="6" t="str">
        <f t="shared" si="2"/>
        <v>IG1</v>
      </c>
      <c r="L37" s="4">
        <v>0</v>
      </c>
      <c r="M37" s="4">
        <v>0</v>
      </c>
      <c r="N37" s="4">
        <v>0</v>
      </c>
      <c r="O37" s="4">
        <v>0</v>
      </c>
    </row>
    <row r="38" spans="1:15" ht="42.75">
      <c r="A38" s="43">
        <v>4</v>
      </c>
      <c r="B38" s="26">
        <v>4.07</v>
      </c>
      <c r="C38" s="36" t="s">
        <v>88</v>
      </c>
      <c r="D38" s="26" t="s">
        <v>80</v>
      </c>
      <c r="E38" s="33" t="s">
        <v>47</v>
      </c>
      <c r="F38" s="29" t="s">
        <v>422</v>
      </c>
      <c r="G38" s="26" t="s">
        <v>87</v>
      </c>
      <c r="H38" s="30" t="s">
        <v>26</v>
      </c>
      <c r="I38" s="31" t="s">
        <v>26</v>
      </c>
      <c r="J38" s="32" t="s">
        <v>26</v>
      </c>
      <c r="K38" s="6" t="str">
        <f t="shared" si="2"/>
        <v>IG1</v>
      </c>
      <c r="L38" s="4">
        <v>0</v>
      </c>
      <c r="M38" s="4">
        <v>0</v>
      </c>
      <c r="N38" s="4">
        <v>0</v>
      </c>
      <c r="O38" s="4">
        <v>0</v>
      </c>
    </row>
    <row r="39" spans="1:15" ht="42.75">
      <c r="A39" s="43">
        <v>4</v>
      </c>
      <c r="B39" s="26">
        <v>4.08</v>
      </c>
      <c r="C39" s="36" t="s">
        <v>90</v>
      </c>
      <c r="D39" s="26" t="s">
        <v>22</v>
      </c>
      <c r="E39" s="33" t="s">
        <v>47</v>
      </c>
      <c r="F39" s="29" t="s">
        <v>417</v>
      </c>
      <c r="G39" s="41" t="s">
        <v>89</v>
      </c>
      <c r="H39" s="26"/>
      <c r="I39" s="31" t="s">
        <v>26</v>
      </c>
      <c r="J39" s="32" t="s">
        <v>26</v>
      </c>
      <c r="K39" s="6" t="str">
        <f t="shared" si="2"/>
        <v>IG2</v>
      </c>
      <c r="L39" s="4">
        <v>0</v>
      </c>
      <c r="M39" s="4">
        <v>0</v>
      </c>
      <c r="N39" s="4">
        <v>0</v>
      </c>
      <c r="O39" s="4">
        <v>0</v>
      </c>
    </row>
    <row r="40" spans="1:15" ht="42.75">
      <c r="A40" s="43">
        <v>4</v>
      </c>
      <c r="B40" s="26">
        <v>4.09</v>
      </c>
      <c r="C40" s="36" t="s">
        <v>492</v>
      </c>
      <c r="D40" s="26" t="s">
        <v>22</v>
      </c>
      <c r="E40" s="33" t="s">
        <v>47</v>
      </c>
      <c r="F40" s="29" t="s">
        <v>423</v>
      </c>
      <c r="G40" s="26" t="s">
        <v>91</v>
      </c>
      <c r="H40" s="27"/>
      <c r="I40" s="31" t="s">
        <v>26</v>
      </c>
      <c r="J40" s="32" t="s">
        <v>26</v>
      </c>
      <c r="K40" s="6" t="str">
        <f t="shared" si="2"/>
        <v>IG2</v>
      </c>
      <c r="L40" s="4">
        <v>0</v>
      </c>
      <c r="M40" s="4">
        <v>0</v>
      </c>
      <c r="N40" s="4">
        <v>0</v>
      </c>
      <c r="O40" s="4">
        <v>0</v>
      </c>
    </row>
    <row r="41" spans="1:15" ht="71.25">
      <c r="A41" s="43">
        <v>4</v>
      </c>
      <c r="B41" s="39">
        <v>4.0999999999999996</v>
      </c>
      <c r="C41" s="36" t="s">
        <v>93</v>
      </c>
      <c r="D41" s="26" t="s">
        <v>22</v>
      </c>
      <c r="E41" s="33" t="s">
        <v>47</v>
      </c>
      <c r="F41" s="29" t="s">
        <v>417</v>
      </c>
      <c r="G41" s="26" t="s">
        <v>92</v>
      </c>
      <c r="H41" s="26"/>
      <c r="I41" s="31" t="s">
        <v>26</v>
      </c>
      <c r="J41" s="32" t="s">
        <v>26</v>
      </c>
      <c r="K41" s="6" t="str">
        <f t="shared" si="2"/>
        <v>IG2</v>
      </c>
      <c r="L41" s="4">
        <v>0</v>
      </c>
      <c r="M41" s="4">
        <v>0</v>
      </c>
      <c r="N41" s="4">
        <v>0</v>
      </c>
      <c r="O41" s="4">
        <v>0</v>
      </c>
    </row>
    <row r="42" spans="1:15" ht="28.5">
      <c r="A42" s="43">
        <v>4</v>
      </c>
      <c r="B42" s="26">
        <v>4.1100000000000003</v>
      </c>
      <c r="C42" s="36" t="s">
        <v>95</v>
      </c>
      <c r="D42" s="26" t="s">
        <v>22</v>
      </c>
      <c r="E42" s="33" t="s">
        <v>47</v>
      </c>
      <c r="F42" s="29" t="s">
        <v>415</v>
      </c>
      <c r="G42" s="26" t="s">
        <v>94</v>
      </c>
      <c r="H42" s="27"/>
      <c r="I42" s="31" t="s">
        <v>26</v>
      </c>
      <c r="J42" s="32" t="s">
        <v>26</v>
      </c>
      <c r="K42" s="6" t="str">
        <f t="shared" si="2"/>
        <v>IG2</v>
      </c>
      <c r="L42" s="4">
        <v>0</v>
      </c>
      <c r="M42" s="4">
        <v>0</v>
      </c>
      <c r="N42" s="4" t="s">
        <v>361</v>
      </c>
      <c r="O42" s="4" t="s">
        <v>361</v>
      </c>
    </row>
    <row r="43" spans="1:15" ht="42.75">
      <c r="A43" s="43">
        <v>4</v>
      </c>
      <c r="B43" s="26">
        <v>4.12</v>
      </c>
      <c r="C43" s="36" t="s">
        <v>97</v>
      </c>
      <c r="D43" s="26" t="s">
        <v>22</v>
      </c>
      <c r="E43" s="33" t="s">
        <v>47</v>
      </c>
      <c r="F43" s="29" t="s">
        <v>421</v>
      </c>
      <c r="G43" s="26" t="s">
        <v>96</v>
      </c>
      <c r="H43" s="26"/>
      <c r="I43" s="26"/>
      <c r="J43" s="32" t="s">
        <v>26</v>
      </c>
      <c r="K43" s="6" t="str">
        <f t="shared" si="2"/>
        <v>IG3</v>
      </c>
      <c r="L43" s="4">
        <v>0</v>
      </c>
      <c r="M43" s="4">
        <v>0</v>
      </c>
      <c r="N43" s="4">
        <v>0</v>
      </c>
      <c r="O43" s="4">
        <v>0</v>
      </c>
    </row>
    <row r="44" spans="1:15" ht="29">
      <c r="A44" s="42" t="s">
        <v>10</v>
      </c>
      <c r="B44" s="23">
        <v>5</v>
      </c>
      <c r="C44" s="25" t="s">
        <v>99</v>
      </c>
      <c r="D44" s="23"/>
      <c r="E44" s="23"/>
      <c r="F44" s="34"/>
      <c r="G44" s="23" t="s">
        <v>98</v>
      </c>
      <c r="H44" s="23"/>
      <c r="I44" s="23"/>
      <c r="J44" s="23"/>
      <c r="K44" s="23"/>
      <c r="L44" s="23"/>
      <c r="M44" s="23"/>
      <c r="N44" s="23"/>
      <c r="O44" s="23"/>
    </row>
    <row r="45" spans="1:15" ht="57">
      <c r="A45" s="43">
        <v>5</v>
      </c>
      <c r="B45" s="26">
        <v>5.01</v>
      </c>
      <c r="C45" s="27" t="s">
        <v>493</v>
      </c>
      <c r="D45" s="26" t="s">
        <v>80</v>
      </c>
      <c r="E45" s="28" t="s">
        <v>23</v>
      </c>
      <c r="F45" s="29" t="s">
        <v>424</v>
      </c>
      <c r="G45" s="26" t="s">
        <v>100</v>
      </c>
      <c r="H45" s="30" t="s">
        <v>26</v>
      </c>
      <c r="I45" s="31" t="s">
        <v>26</v>
      </c>
      <c r="J45" s="32" t="s">
        <v>26</v>
      </c>
      <c r="K45" s="6" t="str">
        <f t="shared" ref="K45:K50" si="3">IF(ISBLANK(H45),IF(ISBLANK(I45),"IG3","IG2"),"IG1")</f>
        <v>IG1</v>
      </c>
      <c r="L45" s="4">
        <v>0</v>
      </c>
      <c r="M45" s="4">
        <v>0</v>
      </c>
      <c r="N45" s="4" t="s">
        <v>361</v>
      </c>
      <c r="O45" s="4" t="s">
        <v>361</v>
      </c>
    </row>
    <row r="46" spans="1:15" ht="42.75">
      <c r="A46" s="43">
        <v>5</v>
      </c>
      <c r="B46" s="26">
        <v>5.0199999999999996</v>
      </c>
      <c r="C46" s="27" t="s">
        <v>494</v>
      </c>
      <c r="D46" s="26" t="s">
        <v>80</v>
      </c>
      <c r="E46" s="33" t="s">
        <v>47</v>
      </c>
      <c r="F46" s="29" t="s">
        <v>422</v>
      </c>
      <c r="G46" s="26" t="s">
        <v>101</v>
      </c>
      <c r="H46" s="30" t="s">
        <v>26</v>
      </c>
      <c r="I46" s="31" t="s">
        <v>26</v>
      </c>
      <c r="J46" s="32" t="s">
        <v>26</v>
      </c>
      <c r="K46" s="6" t="str">
        <f t="shared" si="3"/>
        <v>IG1</v>
      </c>
      <c r="L46" s="4">
        <v>0</v>
      </c>
      <c r="M46" s="4">
        <v>0</v>
      </c>
      <c r="N46" s="4">
        <v>0</v>
      </c>
      <c r="O46" s="4">
        <v>0</v>
      </c>
    </row>
    <row r="47" spans="1:15">
      <c r="A47" s="43">
        <v>5</v>
      </c>
      <c r="B47" s="26">
        <v>5.03</v>
      </c>
      <c r="C47" s="27" t="s">
        <v>103</v>
      </c>
      <c r="D47" s="26" t="s">
        <v>80</v>
      </c>
      <c r="E47" s="33" t="s">
        <v>47</v>
      </c>
      <c r="F47" s="29" t="s">
        <v>424</v>
      </c>
      <c r="G47" s="26" t="s">
        <v>102</v>
      </c>
      <c r="H47" s="30" t="s">
        <v>26</v>
      </c>
      <c r="I47" s="31" t="s">
        <v>26</v>
      </c>
      <c r="J47" s="32" t="s">
        <v>26</v>
      </c>
      <c r="K47" s="6" t="str">
        <f t="shared" si="3"/>
        <v>IG1</v>
      </c>
      <c r="L47" s="4">
        <v>0</v>
      </c>
      <c r="M47" s="4">
        <v>0</v>
      </c>
      <c r="N47" s="4">
        <v>0</v>
      </c>
      <c r="O47" s="4">
        <v>0</v>
      </c>
    </row>
    <row r="48" spans="1:15" ht="42.75">
      <c r="A48" s="43">
        <v>5</v>
      </c>
      <c r="B48" s="26">
        <v>5.04</v>
      </c>
      <c r="C48" s="37" t="s">
        <v>105</v>
      </c>
      <c r="D48" s="26" t="s">
        <v>80</v>
      </c>
      <c r="E48" s="33" t="s">
        <v>47</v>
      </c>
      <c r="F48" s="29" t="s">
        <v>422</v>
      </c>
      <c r="G48" s="26" t="s">
        <v>104</v>
      </c>
      <c r="H48" s="30" t="s">
        <v>26</v>
      </c>
      <c r="I48" s="31" t="s">
        <v>26</v>
      </c>
      <c r="J48" s="32" t="s">
        <v>26</v>
      </c>
      <c r="K48" s="6" t="str">
        <f t="shared" si="3"/>
        <v>IG1</v>
      </c>
      <c r="L48" s="4">
        <v>0</v>
      </c>
      <c r="M48" s="4">
        <v>0</v>
      </c>
      <c r="N48" s="4">
        <v>0</v>
      </c>
      <c r="O48" s="4">
        <v>0</v>
      </c>
    </row>
    <row r="49" spans="1:15" ht="42.75">
      <c r="A49" s="43">
        <v>5</v>
      </c>
      <c r="B49" s="26">
        <v>5.05</v>
      </c>
      <c r="C49" s="35" t="s">
        <v>107</v>
      </c>
      <c r="D49" s="26" t="s">
        <v>80</v>
      </c>
      <c r="E49" s="28" t="s">
        <v>23</v>
      </c>
      <c r="F49" s="29" t="s">
        <v>422</v>
      </c>
      <c r="G49" s="26" t="s">
        <v>106</v>
      </c>
      <c r="H49" s="26"/>
      <c r="I49" s="31" t="s">
        <v>26</v>
      </c>
      <c r="J49" s="32" t="s">
        <v>26</v>
      </c>
      <c r="K49" s="6" t="str">
        <f t="shared" si="3"/>
        <v>IG2</v>
      </c>
      <c r="L49" s="4">
        <v>0</v>
      </c>
      <c r="M49" s="4">
        <v>0</v>
      </c>
      <c r="N49" s="4" t="s">
        <v>361</v>
      </c>
      <c r="O49" s="4" t="s">
        <v>361</v>
      </c>
    </row>
    <row r="50" spans="1:15">
      <c r="A50" s="43">
        <v>5</v>
      </c>
      <c r="B50" s="26">
        <v>5.0599999999999996</v>
      </c>
      <c r="C50" s="27" t="s">
        <v>109</v>
      </c>
      <c r="D50" s="26" t="s">
        <v>80</v>
      </c>
      <c r="E50" s="33" t="s">
        <v>479</v>
      </c>
      <c r="F50" s="29" t="s">
        <v>424</v>
      </c>
      <c r="G50" s="26" t="s">
        <v>108</v>
      </c>
      <c r="H50" s="27"/>
      <c r="I50" s="31" t="s">
        <v>26</v>
      </c>
      <c r="J50" s="32" t="s">
        <v>26</v>
      </c>
      <c r="K50" s="6" t="str">
        <f t="shared" si="3"/>
        <v>IG2</v>
      </c>
      <c r="L50" s="4">
        <v>0</v>
      </c>
      <c r="M50" s="4">
        <v>0</v>
      </c>
      <c r="N50" s="4">
        <v>0</v>
      </c>
      <c r="O50" s="4">
        <v>0</v>
      </c>
    </row>
    <row r="51" spans="1:15" ht="29">
      <c r="A51" s="42" t="s">
        <v>11</v>
      </c>
      <c r="B51" s="23">
        <v>6</v>
      </c>
      <c r="C51" s="25" t="s">
        <v>111</v>
      </c>
      <c r="D51" s="23"/>
      <c r="E51" s="23"/>
      <c r="F51" s="34"/>
      <c r="G51" s="23" t="s">
        <v>110</v>
      </c>
      <c r="H51" s="23"/>
      <c r="I51" s="23"/>
      <c r="J51" s="23"/>
      <c r="K51" s="23"/>
      <c r="L51" s="23"/>
      <c r="M51" s="23"/>
      <c r="N51" s="23"/>
      <c r="O51" s="23"/>
    </row>
    <row r="52" spans="1:15" ht="28.5">
      <c r="A52" s="43">
        <v>6</v>
      </c>
      <c r="B52" s="26">
        <v>6.01</v>
      </c>
      <c r="C52" s="27" t="s">
        <v>495</v>
      </c>
      <c r="D52" s="26" t="s">
        <v>80</v>
      </c>
      <c r="E52" s="33" t="s">
        <v>479</v>
      </c>
      <c r="F52" s="29" t="s">
        <v>424</v>
      </c>
      <c r="G52" s="26" t="s">
        <v>112</v>
      </c>
      <c r="H52" s="30" t="s">
        <v>26</v>
      </c>
      <c r="I52" s="31" t="s">
        <v>26</v>
      </c>
      <c r="J52" s="32" t="s">
        <v>26</v>
      </c>
      <c r="K52" s="6" t="str">
        <f t="shared" ref="K52:K59" si="4">IF(ISBLANK(H52),IF(ISBLANK(I52),"IG3","IG2"),"IG1")</f>
        <v>IG1</v>
      </c>
      <c r="L52" s="4">
        <v>0</v>
      </c>
      <c r="M52" s="4">
        <v>0</v>
      </c>
      <c r="N52" s="4">
        <v>0</v>
      </c>
      <c r="O52" s="4">
        <v>0</v>
      </c>
    </row>
    <row r="53" spans="1:15" ht="42.75">
      <c r="A53" s="43">
        <v>6</v>
      </c>
      <c r="B53" s="26">
        <v>6.02</v>
      </c>
      <c r="C53" s="27" t="s">
        <v>114</v>
      </c>
      <c r="D53" s="26" t="s">
        <v>80</v>
      </c>
      <c r="E53" s="33" t="s">
        <v>479</v>
      </c>
      <c r="F53" s="29" t="s">
        <v>424</v>
      </c>
      <c r="G53" s="26" t="s">
        <v>113</v>
      </c>
      <c r="H53" s="30" t="s">
        <v>26</v>
      </c>
      <c r="I53" s="31" t="s">
        <v>26</v>
      </c>
      <c r="J53" s="32" t="s">
        <v>26</v>
      </c>
      <c r="K53" s="6" t="str">
        <f t="shared" si="4"/>
        <v>IG1</v>
      </c>
      <c r="L53" s="4">
        <v>0</v>
      </c>
      <c r="M53" s="4">
        <v>0</v>
      </c>
      <c r="N53" s="4">
        <v>0</v>
      </c>
      <c r="O53" s="4">
        <v>0</v>
      </c>
    </row>
    <row r="54" spans="1:15" ht="28.5">
      <c r="A54" s="43">
        <v>6</v>
      </c>
      <c r="B54" s="26">
        <v>6.03</v>
      </c>
      <c r="C54" s="27" t="s">
        <v>116</v>
      </c>
      <c r="D54" s="26" t="s">
        <v>80</v>
      </c>
      <c r="E54" s="33" t="s">
        <v>47</v>
      </c>
      <c r="F54" s="29" t="s">
        <v>424</v>
      </c>
      <c r="G54" s="26" t="s">
        <v>115</v>
      </c>
      <c r="H54" s="30" t="s">
        <v>26</v>
      </c>
      <c r="I54" s="31" t="s">
        <v>26</v>
      </c>
      <c r="J54" s="32" t="s">
        <v>26</v>
      </c>
      <c r="K54" s="6" t="str">
        <f t="shared" si="4"/>
        <v>IG1</v>
      </c>
      <c r="L54" s="4">
        <v>0</v>
      </c>
      <c r="M54" s="4">
        <v>0</v>
      </c>
      <c r="N54" s="4">
        <v>0</v>
      </c>
      <c r="O54" s="4">
        <v>0</v>
      </c>
    </row>
    <row r="55" spans="1:15" ht="28.5">
      <c r="A55" s="43">
        <v>6</v>
      </c>
      <c r="B55" s="26">
        <v>6.04</v>
      </c>
      <c r="C55" s="27" t="s">
        <v>118</v>
      </c>
      <c r="D55" s="26" t="s">
        <v>80</v>
      </c>
      <c r="E55" s="33" t="s">
        <v>47</v>
      </c>
      <c r="F55" s="29" t="s">
        <v>424</v>
      </c>
      <c r="G55" s="26" t="s">
        <v>117</v>
      </c>
      <c r="H55" s="30" t="s">
        <v>26</v>
      </c>
      <c r="I55" s="31" t="s">
        <v>26</v>
      </c>
      <c r="J55" s="32" t="s">
        <v>26</v>
      </c>
      <c r="K55" s="6" t="str">
        <f t="shared" si="4"/>
        <v>IG1</v>
      </c>
      <c r="L55" s="4">
        <v>0</v>
      </c>
      <c r="M55" s="4">
        <v>0</v>
      </c>
      <c r="N55" s="4">
        <v>0</v>
      </c>
      <c r="O55" s="4">
        <v>0</v>
      </c>
    </row>
    <row r="56" spans="1:15" ht="28.5">
      <c r="A56" s="43">
        <v>6</v>
      </c>
      <c r="B56" s="26">
        <v>6.05</v>
      </c>
      <c r="C56" s="27" t="s">
        <v>496</v>
      </c>
      <c r="D56" s="26" t="s">
        <v>80</v>
      </c>
      <c r="E56" s="33" t="s">
        <v>47</v>
      </c>
      <c r="F56" s="29" t="s">
        <v>424</v>
      </c>
      <c r="G56" s="26" t="s">
        <v>119</v>
      </c>
      <c r="H56" s="30" t="s">
        <v>26</v>
      </c>
      <c r="I56" s="31" t="s">
        <v>26</v>
      </c>
      <c r="J56" s="32" t="s">
        <v>26</v>
      </c>
      <c r="K56" s="6" t="str">
        <f t="shared" si="4"/>
        <v>IG1</v>
      </c>
      <c r="L56" s="4">
        <v>0</v>
      </c>
      <c r="M56" s="4">
        <v>0</v>
      </c>
      <c r="N56" s="4">
        <v>0</v>
      </c>
      <c r="O56" s="4">
        <v>0</v>
      </c>
    </row>
    <row r="57" spans="1:15" ht="42.75">
      <c r="A57" s="43">
        <v>6</v>
      </c>
      <c r="B57" s="26">
        <v>6.06</v>
      </c>
      <c r="C57" s="27" t="s">
        <v>121</v>
      </c>
      <c r="D57" s="26" t="s">
        <v>80</v>
      </c>
      <c r="E57" s="28" t="s">
        <v>23</v>
      </c>
      <c r="F57" s="29" t="s">
        <v>424</v>
      </c>
      <c r="G57" s="26" t="s">
        <v>120</v>
      </c>
      <c r="H57" s="26"/>
      <c r="I57" s="31" t="s">
        <v>26</v>
      </c>
      <c r="J57" s="32" t="s">
        <v>26</v>
      </c>
      <c r="K57" s="6" t="str">
        <f t="shared" si="4"/>
        <v>IG2</v>
      </c>
      <c r="L57" s="4">
        <v>0</v>
      </c>
      <c r="M57" s="4">
        <v>0</v>
      </c>
      <c r="N57" s="4" t="s">
        <v>361</v>
      </c>
      <c r="O57" s="4" t="s">
        <v>361</v>
      </c>
    </row>
    <row r="58" spans="1:15" ht="28.5">
      <c r="A58" s="43">
        <v>6</v>
      </c>
      <c r="B58" s="26">
        <v>6.07</v>
      </c>
      <c r="C58" s="27" t="s">
        <v>123</v>
      </c>
      <c r="D58" s="26" t="s">
        <v>80</v>
      </c>
      <c r="E58" s="33" t="s">
        <v>47</v>
      </c>
      <c r="F58" s="29" t="s">
        <v>424</v>
      </c>
      <c r="G58" s="26" t="s">
        <v>122</v>
      </c>
      <c r="H58" s="27"/>
      <c r="I58" s="31" t="s">
        <v>26</v>
      </c>
      <c r="J58" s="32" t="s">
        <v>26</v>
      </c>
      <c r="K58" s="6" t="str">
        <f t="shared" si="4"/>
        <v>IG2</v>
      </c>
      <c r="L58" s="4">
        <v>0</v>
      </c>
      <c r="M58" s="4">
        <v>0</v>
      </c>
      <c r="N58" s="4">
        <v>0</v>
      </c>
      <c r="O58" s="4">
        <v>0</v>
      </c>
    </row>
    <row r="59" spans="1:15" ht="57">
      <c r="A59" s="43">
        <v>6</v>
      </c>
      <c r="B59" s="26">
        <v>6.08</v>
      </c>
      <c r="C59" s="36" t="s">
        <v>125</v>
      </c>
      <c r="D59" s="26" t="s">
        <v>54</v>
      </c>
      <c r="E59" s="33" t="s">
        <v>479</v>
      </c>
      <c r="F59" s="29" t="s">
        <v>414</v>
      </c>
      <c r="G59" s="26" t="s">
        <v>124</v>
      </c>
      <c r="H59" s="27"/>
      <c r="I59" s="27"/>
      <c r="J59" s="32" t="s">
        <v>26</v>
      </c>
      <c r="K59" s="6" t="str">
        <f t="shared" si="4"/>
        <v>IG3</v>
      </c>
      <c r="L59" s="4">
        <v>0</v>
      </c>
      <c r="M59" s="4">
        <v>0</v>
      </c>
      <c r="N59" s="4" t="s">
        <v>361</v>
      </c>
      <c r="O59" s="4" t="s">
        <v>361</v>
      </c>
    </row>
    <row r="60" spans="1:15" ht="43.5">
      <c r="A60" s="42" t="s">
        <v>12</v>
      </c>
      <c r="B60" s="23">
        <v>7</v>
      </c>
      <c r="C60" s="25" t="s">
        <v>127</v>
      </c>
      <c r="D60" s="23"/>
      <c r="E60" s="23"/>
      <c r="F60" s="34"/>
      <c r="G60" s="23" t="s">
        <v>126</v>
      </c>
      <c r="H60" s="23"/>
      <c r="I60" s="23"/>
      <c r="J60" s="23"/>
      <c r="K60" s="23"/>
      <c r="L60" s="23"/>
      <c r="M60" s="23"/>
      <c r="N60" s="23"/>
      <c r="O60" s="23"/>
    </row>
    <row r="61" spans="1:15" ht="42.75">
      <c r="A61" s="43">
        <v>7</v>
      </c>
      <c r="B61" s="26">
        <v>7.01</v>
      </c>
      <c r="C61" s="27" t="s">
        <v>129</v>
      </c>
      <c r="D61" s="26" t="s">
        <v>39</v>
      </c>
      <c r="E61" s="33" t="s">
        <v>479</v>
      </c>
      <c r="F61" s="29" t="s">
        <v>425</v>
      </c>
      <c r="G61" s="26" t="s">
        <v>128</v>
      </c>
      <c r="H61" s="30" t="s">
        <v>26</v>
      </c>
      <c r="I61" s="31" t="s">
        <v>26</v>
      </c>
      <c r="J61" s="32" t="s">
        <v>26</v>
      </c>
      <c r="K61" s="6" t="str">
        <f t="shared" ref="K61:K67" si="5">IF(ISBLANK(H61),IF(ISBLANK(I61),"IG3","IG2"),"IG1")</f>
        <v>IG1</v>
      </c>
      <c r="L61" s="4">
        <v>0</v>
      </c>
      <c r="M61" s="4">
        <v>0</v>
      </c>
      <c r="N61" s="4" t="s">
        <v>361</v>
      </c>
      <c r="O61" s="4" t="s">
        <v>361</v>
      </c>
    </row>
    <row r="62" spans="1:15" ht="28.5">
      <c r="A62" s="43">
        <v>7</v>
      </c>
      <c r="B62" s="26">
        <v>7.02</v>
      </c>
      <c r="C62" s="27" t="s">
        <v>131</v>
      </c>
      <c r="D62" s="26" t="s">
        <v>39</v>
      </c>
      <c r="E62" s="33" t="s">
        <v>479</v>
      </c>
      <c r="F62" s="29" t="s">
        <v>425</v>
      </c>
      <c r="G62" s="26" t="s">
        <v>130</v>
      </c>
      <c r="H62" s="30" t="s">
        <v>26</v>
      </c>
      <c r="I62" s="31" t="s">
        <v>26</v>
      </c>
      <c r="J62" s="32" t="s">
        <v>26</v>
      </c>
      <c r="K62" s="6" t="str">
        <f t="shared" si="5"/>
        <v>IG1</v>
      </c>
      <c r="L62" s="4">
        <v>0</v>
      </c>
      <c r="M62" s="4">
        <v>0</v>
      </c>
      <c r="N62" s="4" t="s">
        <v>361</v>
      </c>
      <c r="O62" s="4" t="s">
        <v>361</v>
      </c>
    </row>
    <row r="63" spans="1:15" ht="28.5">
      <c r="A63" s="43">
        <v>7</v>
      </c>
      <c r="B63" s="26">
        <v>7.03</v>
      </c>
      <c r="C63" s="27" t="s">
        <v>133</v>
      </c>
      <c r="D63" s="26" t="s">
        <v>39</v>
      </c>
      <c r="E63" s="33" t="s">
        <v>47</v>
      </c>
      <c r="F63" s="29" t="s">
        <v>426</v>
      </c>
      <c r="G63" s="26" t="s">
        <v>132</v>
      </c>
      <c r="H63" s="30" t="s">
        <v>26</v>
      </c>
      <c r="I63" s="31" t="s">
        <v>26</v>
      </c>
      <c r="J63" s="32" t="s">
        <v>26</v>
      </c>
      <c r="K63" s="6" t="str">
        <f t="shared" si="5"/>
        <v>IG1</v>
      </c>
      <c r="L63" s="4">
        <v>0</v>
      </c>
      <c r="M63" s="4">
        <v>0</v>
      </c>
      <c r="N63" s="4">
        <v>0</v>
      </c>
      <c r="O63" s="4">
        <v>0</v>
      </c>
    </row>
    <row r="64" spans="1:15" ht="28.5">
      <c r="A64" s="43">
        <v>7</v>
      </c>
      <c r="B64" s="26">
        <v>7.04</v>
      </c>
      <c r="C64" s="27" t="s">
        <v>135</v>
      </c>
      <c r="D64" s="26" t="s">
        <v>39</v>
      </c>
      <c r="E64" s="33" t="s">
        <v>47</v>
      </c>
      <c r="F64" s="29" t="s">
        <v>426</v>
      </c>
      <c r="G64" s="26" t="s">
        <v>134</v>
      </c>
      <c r="H64" s="30" t="s">
        <v>26</v>
      </c>
      <c r="I64" s="31" t="s">
        <v>26</v>
      </c>
      <c r="J64" s="32" t="s">
        <v>26</v>
      </c>
      <c r="K64" s="6" t="str">
        <f t="shared" si="5"/>
        <v>IG1</v>
      </c>
      <c r="L64" s="4">
        <v>0</v>
      </c>
      <c r="M64" s="4">
        <v>0</v>
      </c>
      <c r="N64" s="4">
        <v>0</v>
      </c>
      <c r="O64" s="4">
        <v>0</v>
      </c>
    </row>
    <row r="65" spans="1:15" ht="28.5">
      <c r="A65" s="43">
        <v>7</v>
      </c>
      <c r="B65" s="26">
        <v>7.05</v>
      </c>
      <c r="C65" s="27" t="s">
        <v>497</v>
      </c>
      <c r="D65" s="26" t="s">
        <v>39</v>
      </c>
      <c r="E65" s="28" t="s">
        <v>23</v>
      </c>
      <c r="F65" s="29" t="s">
        <v>425</v>
      </c>
      <c r="G65" s="26" t="s">
        <v>136</v>
      </c>
      <c r="H65" s="27"/>
      <c r="I65" s="31" t="s">
        <v>26</v>
      </c>
      <c r="J65" s="32" t="s">
        <v>26</v>
      </c>
      <c r="K65" s="6" t="str">
        <f t="shared" si="5"/>
        <v>IG2</v>
      </c>
      <c r="L65" s="4">
        <v>0</v>
      </c>
      <c r="M65" s="4">
        <v>0</v>
      </c>
      <c r="N65" s="4">
        <v>0</v>
      </c>
      <c r="O65" s="4">
        <v>0</v>
      </c>
    </row>
    <row r="66" spans="1:15" ht="42.75">
      <c r="A66" s="43">
        <v>7</v>
      </c>
      <c r="B66" s="26">
        <v>7.06</v>
      </c>
      <c r="C66" s="27" t="s">
        <v>498</v>
      </c>
      <c r="D66" s="26" t="s">
        <v>39</v>
      </c>
      <c r="E66" s="28" t="s">
        <v>23</v>
      </c>
      <c r="F66" s="29" t="s">
        <v>425</v>
      </c>
      <c r="G66" s="26" t="s">
        <v>137</v>
      </c>
      <c r="H66" s="27"/>
      <c r="I66" s="31" t="s">
        <v>26</v>
      </c>
      <c r="J66" s="32" t="s">
        <v>26</v>
      </c>
      <c r="K66" s="6" t="str">
        <f t="shared" si="5"/>
        <v>IG2</v>
      </c>
      <c r="L66" s="4">
        <v>0</v>
      </c>
      <c r="M66" s="4">
        <v>0</v>
      </c>
      <c r="N66" s="4">
        <v>0</v>
      </c>
      <c r="O66" s="4">
        <v>0</v>
      </c>
    </row>
    <row r="67" spans="1:15" ht="28.5">
      <c r="A67" s="43">
        <v>7</v>
      </c>
      <c r="B67" s="26">
        <v>7.07</v>
      </c>
      <c r="C67" s="27" t="s">
        <v>139</v>
      </c>
      <c r="D67" s="26" t="s">
        <v>39</v>
      </c>
      <c r="E67" s="33" t="s">
        <v>27</v>
      </c>
      <c r="F67" s="29" t="s">
        <v>425</v>
      </c>
      <c r="G67" s="26" t="s">
        <v>138</v>
      </c>
      <c r="H67" s="27"/>
      <c r="I67" s="31" t="s">
        <v>26</v>
      </c>
      <c r="J67" s="32" t="s">
        <v>26</v>
      </c>
      <c r="K67" s="6" t="str">
        <f t="shared" si="5"/>
        <v>IG2</v>
      </c>
      <c r="L67" s="4">
        <v>0</v>
      </c>
      <c r="M67" s="4">
        <v>0</v>
      </c>
      <c r="N67" s="4">
        <v>0</v>
      </c>
      <c r="O67" s="4">
        <v>0</v>
      </c>
    </row>
    <row r="68" spans="1:15" ht="29">
      <c r="A68" s="42" t="s">
        <v>4</v>
      </c>
      <c r="B68" s="23">
        <v>8</v>
      </c>
      <c r="C68" s="25" t="s">
        <v>141</v>
      </c>
      <c r="D68" s="23"/>
      <c r="E68" s="23"/>
      <c r="F68" s="34"/>
      <c r="G68" s="23" t="s">
        <v>140</v>
      </c>
      <c r="H68" s="23"/>
      <c r="I68" s="23"/>
      <c r="J68" s="23"/>
      <c r="K68" s="23"/>
      <c r="L68" s="23"/>
      <c r="M68" s="23"/>
      <c r="N68" s="23"/>
      <c r="O68" s="23"/>
    </row>
    <row r="69" spans="1:15" ht="57">
      <c r="A69" s="43">
        <v>8</v>
      </c>
      <c r="B69" s="26">
        <v>8.01</v>
      </c>
      <c r="C69" s="27" t="s">
        <v>499</v>
      </c>
      <c r="D69" s="26" t="s">
        <v>71</v>
      </c>
      <c r="E69" s="33" t="s">
        <v>479</v>
      </c>
      <c r="F69" s="29" t="s">
        <v>410</v>
      </c>
      <c r="G69" s="26" t="s">
        <v>142</v>
      </c>
      <c r="H69" s="30" t="s">
        <v>26</v>
      </c>
      <c r="I69" s="31" t="s">
        <v>26</v>
      </c>
      <c r="J69" s="32" t="s">
        <v>26</v>
      </c>
      <c r="K69" s="6" t="str">
        <f t="shared" ref="K69:K80" si="6">IF(ISBLANK(H69),IF(ISBLANK(I69),"IG3","IG2"),"IG1")</f>
        <v>IG1</v>
      </c>
      <c r="L69" s="4">
        <v>0</v>
      </c>
      <c r="M69" s="4">
        <v>0</v>
      </c>
      <c r="N69" s="4">
        <v>0</v>
      </c>
      <c r="O69" s="4">
        <v>0</v>
      </c>
    </row>
    <row r="70" spans="1:15" ht="28.5">
      <c r="A70" s="43">
        <v>8</v>
      </c>
      <c r="B70" s="26">
        <v>8.02</v>
      </c>
      <c r="C70" s="27" t="s">
        <v>144</v>
      </c>
      <c r="D70" s="26" t="s">
        <v>71</v>
      </c>
      <c r="E70" s="33" t="s">
        <v>30</v>
      </c>
      <c r="F70" s="29" t="s">
        <v>410</v>
      </c>
      <c r="G70" s="26" t="s">
        <v>143</v>
      </c>
      <c r="H70" s="30" t="s">
        <v>26</v>
      </c>
      <c r="I70" s="31" t="s">
        <v>26</v>
      </c>
      <c r="J70" s="32" t="s">
        <v>26</v>
      </c>
      <c r="K70" s="6" t="str">
        <f t="shared" si="6"/>
        <v>IG1</v>
      </c>
      <c r="L70" s="4">
        <v>0</v>
      </c>
      <c r="M70" s="4">
        <v>0</v>
      </c>
      <c r="N70" s="4">
        <v>0</v>
      </c>
      <c r="O70" s="4">
        <v>0</v>
      </c>
    </row>
    <row r="71" spans="1:15" ht="28.5">
      <c r="A71" s="43">
        <v>8</v>
      </c>
      <c r="B71" s="26">
        <v>8.0299999999999994</v>
      </c>
      <c r="C71" s="27" t="s">
        <v>146</v>
      </c>
      <c r="D71" s="26" t="s">
        <v>71</v>
      </c>
      <c r="E71" s="33" t="s">
        <v>47</v>
      </c>
      <c r="F71" s="29" t="s">
        <v>410</v>
      </c>
      <c r="G71" s="26" t="s">
        <v>145</v>
      </c>
      <c r="H71" s="30" t="s">
        <v>26</v>
      </c>
      <c r="I71" s="31" t="s">
        <v>26</v>
      </c>
      <c r="J71" s="32" t="s">
        <v>26</v>
      </c>
      <c r="K71" s="6" t="str">
        <f t="shared" si="6"/>
        <v>IG1</v>
      </c>
      <c r="L71" s="4">
        <v>0</v>
      </c>
      <c r="M71" s="4">
        <v>0</v>
      </c>
      <c r="N71" s="4">
        <v>0</v>
      </c>
      <c r="O71" s="4">
        <v>0</v>
      </c>
    </row>
    <row r="72" spans="1:15" ht="28.5">
      <c r="A72" s="43">
        <v>8</v>
      </c>
      <c r="B72" s="26">
        <v>8.0399999999999991</v>
      </c>
      <c r="C72" s="27" t="s">
        <v>148</v>
      </c>
      <c r="D72" s="26" t="s">
        <v>71</v>
      </c>
      <c r="E72" s="33" t="s">
        <v>47</v>
      </c>
      <c r="F72" s="29" t="s">
        <v>410</v>
      </c>
      <c r="G72" s="26" t="s">
        <v>147</v>
      </c>
      <c r="H72" s="26"/>
      <c r="I72" s="31" t="s">
        <v>26</v>
      </c>
      <c r="J72" s="32" t="s">
        <v>26</v>
      </c>
      <c r="K72" s="6" t="str">
        <f t="shared" si="6"/>
        <v>IG2</v>
      </c>
      <c r="L72" s="4">
        <v>0</v>
      </c>
      <c r="M72" s="4">
        <v>0</v>
      </c>
      <c r="N72" s="4">
        <v>0</v>
      </c>
      <c r="O72" s="4">
        <v>0</v>
      </c>
    </row>
    <row r="73" spans="1:15" ht="42.75">
      <c r="A73" s="43">
        <v>8</v>
      </c>
      <c r="B73" s="26">
        <v>8.0500000000000007</v>
      </c>
      <c r="C73" s="27" t="s">
        <v>150</v>
      </c>
      <c r="D73" s="26" t="s">
        <v>71</v>
      </c>
      <c r="E73" s="33" t="s">
        <v>30</v>
      </c>
      <c r="F73" s="29" t="s">
        <v>410</v>
      </c>
      <c r="G73" s="26" t="s">
        <v>149</v>
      </c>
      <c r="H73" s="27"/>
      <c r="I73" s="31" t="s">
        <v>26</v>
      </c>
      <c r="J73" s="32" t="s">
        <v>26</v>
      </c>
      <c r="K73" s="6" t="str">
        <f t="shared" si="6"/>
        <v>IG2</v>
      </c>
      <c r="L73" s="4">
        <v>0</v>
      </c>
      <c r="M73" s="4">
        <v>0</v>
      </c>
      <c r="N73" s="4">
        <v>0</v>
      </c>
      <c r="O73" s="4">
        <v>0</v>
      </c>
    </row>
    <row r="74" spans="1:15">
      <c r="A74" s="43">
        <v>8</v>
      </c>
      <c r="B74" s="26">
        <v>8.06</v>
      </c>
      <c r="C74" s="27" t="s">
        <v>152</v>
      </c>
      <c r="D74" s="26" t="s">
        <v>71</v>
      </c>
      <c r="E74" s="33" t="s">
        <v>30</v>
      </c>
      <c r="F74" s="29" t="s">
        <v>410</v>
      </c>
      <c r="G74" s="26" t="s">
        <v>151</v>
      </c>
      <c r="H74" s="26"/>
      <c r="I74" s="31" t="s">
        <v>26</v>
      </c>
      <c r="J74" s="32" t="s">
        <v>26</v>
      </c>
      <c r="K74" s="6" t="str">
        <f t="shared" si="6"/>
        <v>IG2</v>
      </c>
      <c r="L74" s="4">
        <v>0</v>
      </c>
      <c r="M74" s="4">
        <v>0</v>
      </c>
      <c r="N74" s="4">
        <v>0</v>
      </c>
      <c r="O74" s="4">
        <v>0</v>
      </c>
    </row>
    <row r="75" spans="1:15">
      <c r="A75" s="43">
        <v>8</v>
      </c>
      <c r="B75" s="26">
        <v>8.07</v>
      </c>
      <c r="C75" s="27" t="s">
        <v>154</v>
      </c>
      <c r="D75" s="26" t="s">
        <v>71</v>
      </c>
      <c r="E75" s="33" t="s">
        <v>30</v>
      </c>
      <c r="F75" s="29" t="s">
        <v>410</v>
      </c>
      <c r="G75" s="26" t="s">
        <v>153</v>
      </c>
      <c r="H75" s="26"/>
      <c r="I75" s="31" t="s">
        <v>26</v>
      </c>
      <c r="J75" s="32" t="s">
        <v>26</v>
      </c>
      <c r="K75" s="6" t="str">
        <f t="shared" si="6"/>
        <v>IG2</v>
      </c>
      <c r="L75" s="4">
        <v>0</v>
      </c>
      <c r="M75" s="4">
        <v>0</v>
      </c>
      <c r="N75" s="4">
        <v>0</v>
      </c>
      <c r="O75" s="4">
        <v>0</v>
      </c>
    </row>
    <row r="76" spans="1:15" ht="33">
      <c r="A76" s="43">
        <v>8</v>
      </c>
      <c r="B76" s="26">
        <v>8.08</v>
      </c>
      <c r="C76" s="36" t="s">
        <v>457</v>
      </c>
      <c r="D76" s="26" t="s">
        <v>22</v>
      </c>
      <c r="E76" s="33" t="s">
        <v>30</v>
      </c>
      <c r="F76" s="29" t="s">
        <v>410</v>
      </c>
      <c r="G76" s="26" t="s">
        <v>155</v>
      </c>
      <c r="H76" s="26"/>
      <c r="I76" s="31" t="s">
        <v>26</v>
      </c>
      <c r="J76" s="32" t="s">
        <v>26</v>
      </c>
      <c r="K76" s="6" t="str">
        <f t="shared" si="6"/>
        <v>IG2</v>
      </c>
      <c r="L76" s="4">
        <v>0</v>
      </c>
      <c r="M76" s="4">
        <v>0</v>
      </c>
      <c r="N76" s="4">
        <v>0</v>
      </c>
      <c r="O76" s="4">
        <v>0</v>
      </c>
    </row>
    <row r="77" spans="1:15" ht="42.75">
      <c r="A77" s="43">
        <v>8</v>
      </c>
      <c r="B77" s="26">
        <v>8.09</v>
      </c>
      <c r="C77" s="37" t="s">
        <v>500</v>
      </c>
      <c r="D77" s="26" t="s">
        <v>71</v>
      </c>
      <c r="E77" s="33" t="s">
        <v>30</v>
      </c>
      <c r="F77" s="29" t="s">
        <v>410</v>
      </c>
      <c r="G77" s="26" t="s">
        <v>156</v>
      </c>
      <c r="H77" s="26"/>
      <c r="I77" s="31" t="s">
        <v>26</v>
      </c>
      <c r="J77" s="32" t="s">
        <v>26</v>
      </c>
      <c r="K77" s="6" t="str">
        <f t="shared" si="6"/>
        <v>IG2</v>
      </c>
      <c r="L77" s="4">
        <v>0</v>
      </c>
      <c r="M77" s="4">
        <v>0</v>
      </c>
      <c r="N77" s="4">
        <v>0</v>
      </c>
      <c r="O77" s="4">
        <v>0</v>
      </c>
    </row>
    <row r="78" spans="1:15">
      <c r="A78" s="43">
        <v>8</v>
      </c>
      <c r="B78" s="38">
        <v>8.1</v>
      </c>
      <c r="C78" s="27" t="s">
        <v>158</v>
      </c>
      <c r="D78" s="26" t="s">
        <v>71</v>
      </c>
      <c r="E78" s="33" t="s">
        <v>47</v>
      </c>
      <c r="F78" s="29" t="s">
        <v>410</v>
      </c>
      <c r="G78" s="26" t="s">
        <v>157</v>
      </c>
      <c r="H78" s="26"/>
      <c r="I78" s="31" t="s">
        <v>26</v>
      </c>
      <c r="J78" s="32" t="s">
        <v>26</v>
      </c>
      <c r="K78" s="6" t="str">
        <f t="shared" si="6"/>
        <v>IG2</v>
      </c>
      <c r="L78" s="4">
        <v>0</v>
      </c>
      <c r="M78" s="4">
        <v>0</v>
      </c>
      <c r="N78" s="4">
        <v>0</v>
      </c>
      <c r="O78" s="4">
        <v>0</v>
      </c>
    </row>
    <row r="79" spans="1:15" ht="28.5">
      <c r="A79" s="43">
        <v>8</v>
      </c>
      <c r="B79" s="26">
        <v>8.11</v>
      </c>
      <c r="C79" s="27" t="s">
        <v>160</v>
      </c>
      <c r="D79" s="26" t="s">
        <v>71</v>
      </c>
      <c r="E79" s="33" t="s">
        <v>30</v>
      </c>
      <c r="F79" s="29" t="s">
        <v>410</v>
      </c>
      <c r="G79" s="26" t="s">
        <v>159</v>
      </c>
      <c r="H79" s="26"/>
      <c r="I79" s="31" t="s">
        <v>26</v>
      </c>
      <c r="J79" s="32" t="s">
        <v>26</v>
      </c>
      <c r="K79" s="6" t="str">
        <f t="shared" si="6"/>
        <v>IG2</v>
      </c>
      <c r="L79" s="4">
        <v>0</v>
      </c>
      <c r="M79" s="4">
        <v>0</v>
      </c>
      <c r="N79" s="4">
        <v>0</v>
      </c>
      <c r="O79" s="4">
        <v>0</v>
      </c>
    </row>
    <row r="80" spans="1:15" ht="28.5">
      <c r="A80" s="43">
        <v>8</v>
      </c>
      <c r="B80" s="26">
        <v>8.1199999999999992</v>
      </c>
      <c r="C80" s="36" t="s">
        <v>162</v>
      </c>
      <c r="D80" s="26" t="s">
        <v>54</v>
      </c>
      <c r="E80" s="33" t="s">
        <v>30</v>
      </c>
      <c r="F80" s="29" t="s">
        <v>410</v>
      </c>
      <c r="G80" s="26" t="s">
        <v>161</v>
      </c>
      <c r="H80" s="27"/>
      <c r="I80" s="27"/>
      <c r="J80" s="32" t="s">
        <v>26</v>
      </c>
      <c r="K80" s="6" t="str">
        <f t="shared" si="6"/>
        <v>IG3</v>
      </c>
      <c r="L80" s="4">
        <v>0</v>
      </c>
      <c r="M80" s="4">
        <v>0</v>
      </c>
      <c r="N80" s="4">
        <v>0</v>
      </c>
      <c r="O80" s="4">
        <v>0</v>
      </c>
    </row>
    <row r="81" spans="1:15" ht="29">
      <c r="A81" s="42" t="s">
        <v>5</v>
      </c>
      <c r="B81" s="23">
        <v>9</v>
      </c>
      <c r="C81" s="25" t="s">
        <v>164</v>
      </c>
      <c r="D81" s="23"/>
      <c r="E81" s="23"/>
      <c r="F81" s="34"/>
      <c r="G81" s="23" t="s">
        <v>163</v>
      </c>
      <c r="H81" s="23"/>
      <c r="I81" s="23"/>
      <c r="J81" s="23"/>
      <c r="K81" s="23"/>
      <c r="L81" s="23"/>
      <c r="M81" s="23"/>
      <c r="N81" s="23"/>
      <c r="O81" s="23"/>
    </row>
    <row r="82" spans="1:15" ht="42.75">
      <c r="A82" s="43">
        <v>9</v>
      </c>
      <c r="B82" s="26">
        <v>9.01</v>
      </c>
      <c r="C82" s="27" t="s">
        <v>166</v>
      </c>
      <c r="D82" s="26" t="s">
        <v>39</v>
      </c>
      <c r="E82" s="33" t="s">
        <v>47</v>
      </c>
      <c r="F82" s="29" t="s">
        <v>412</v>
      </c>
      <c r="G82" s="26" t="s">
        <v>165</v>
      </c>
      <c r="H82" s="30" t="s">
        <v>26</v>
      </c>
      <c r="I82" s="31" t="s">
        <v>26</v>
      </c>
      <c r="J82" s="32" t="s">
        <v>26</v>
      </c>
      <c r="K82" s="6" t="str">
        <f t="shared" ref="K82:K88" si="7">IF(ISBLANK(H82),IF(ISBLANK(I82),"IG3","IG2"),"IG1")</f>
        <v>IG1</v>
      </c>
      <c r="L82" s="4">
        <v>0</v>
      </c>
      <c r="M82" s="4">
        <v>0</v>
      </c>
      <c r="N82" s="4">
        <v>0</v>
      </c>
      <c r="O82" s="4">
        <v>0</v>
      </c>
    </row>
    <row r="83" spans="1:15" ht="28.5">
      <c r="A83" s="43">
        <v>9</v>
      </c>
      <c r="B83" s="26">
        <v>9.02</v>
      </c>
      <c r="C83" s="27" t="s">
        <v>501</v>
      </c>
      <c r="D83" s="26" t="s">
        <v>71</v>
      </c>
      <c r="E83" s="33" t="s">
        <v>47</v>
      </c>
      <c r="F83" s="29" t="s">
        <v>423</v>
      </c>
      <c r="G83" s="26" t="s">
        <v>167</v>
      </c>
      <c r="H83" s="30" t="s">
        <v>26</v>
      </c>
      <c r="I83" s="31" t="s">
        <v>26</v>
      </c>
      <c r="J83" s="32" t="s">
        <v>26</v>
      </c>
      <c r="K83" s="6" t="str">
        <f t="shared" si="7"/>
        <v>IG1</v>
      </c>
      <c r="L83" s="4">
        <v>0</v>
      </c>
      <c r="M83" s="4">
        <v>0</v>
      </c>
      <c r="N83" s="4">
        <v>0</v>
      </c>
      <c r="O83" s="4">
        <v>0</v>
      </c>
    </row>
    <row r="84" spans="1:15" ht="42.75">
      <c r="A84" s="43">
        <v>9</v>
      </c>
      <c r="B84" s="26">
        <v>9.02</v>
      </c>
      <c r="C84" s="27" t="s">
        <v>169</v>
      </c>
      <c r="D84" s="26" t="s">
        <v>71</v>
      </c>
      <c r="E84" s="33" t="s">
        <v>47</v>
      </c>
      <c r="F84" s="29" t="s">
        <v>423</v>
      </c>
      <c r="G84" s="26" t="s">
        <v>168</v>
      </c>
      <c r="H84" s="27"/>
      <c r="I84" s="31" t="s">
        <v>26</v>
      </c>
      <c r="J84" s="32" t="s">
        <v>26</v>
      </c>
      <c r="K84" s="6" t="str">
        <f t="shared" si="7"/>
        <v>IG2</v>
      </c>
      <c r="L84" s="4">
        <v>0</v>
      </c>
      <c r="M84" s="4">
        <v>0</v>
      </c>
      <c r="N84" s="4">
        <v>0</v>
      </c>
      <c r="O84" s="4">
        <v>0</v>
      </c>
    </row>
    <row r="85" spans="1:15" ht="42.75">
      <c r="A85" s="43">
        <v>9</v>
      </c>
      <c r="B85" s="26">
        <v>9.0399999999999991</v>
      </c>
      <c r="C85" s="27" t="s">
        <v>171</v>
      </c>
      <c r="D85" s="26" t="s">
        <v>39</v>
      </c>
      <c r="E85" s="33" t="s">
        <v>47</v>
      </c>
      <c r="F85" s="29" t="s">
        <v>412</v>
      </c>
      <c r="G85" s="26" t="s">
        <v>170</v>
      </c>
      <c r="H85" s="26"/>
      <c r="I85" s="31" t="s">
        <v>26</v>
      </c>
      <c r="J85" s="32" t="s">
        <v>26</v>
      </c>
      <c r="K85" s="6" t="str">
        <f t="shared" si="7"/>
        <v>IG2</v>
      </c>
      <c r="L85" s="4">
        <v>0</v>
      </c>
      <c r="M85" s="4">
        <v>0</v>
      </c>
      <c r="N85" s="4">
        <v>0</v>
      </c>
      <c r="O85" s="4">
        <v>0</v>
      </c>
    </row>
    <row r="86" spans="1:15" ht="42.75">
      <c r="A86" s="43">
        <v>9</v>
      </c>
      <c r="B86" s="26">
        <v>9.0500000000000007</v>
      </c>
      <c r="C86" s="27" t="s">
        <v>173</v>
      </c>
      <c r="D86" s="26" t="s">
        <v>71</v>
      </c>
      <c r="E86" s="33" t="s">
        <v>47</v>
      </c>
      <c r="F86" s="29" t="s">
        <v>427</v>
      </c>
      <c r="G86" s="26" t="s">
        <v>172</v>
      </c>
      <c r="H86" s="26"/>
      <c r="I86" s="31" t="s">
        <v>26</v>
      </c>
      <c r="J86" s="32" t="s">
        <v>26</v>
      </c>
      <c r="K86" s="6" t="str">
        <f t="shared" si="7"/>
        <v>IG2</v>
      </c>
      <c r="L86" s="4">
        <v>0</v>
      </c>
      <c r="M86" s="4">
        <v>0</v>
      </c>
      <c r="N86" s="4">
        <v>0</v>
      </c>
      <c r="O86" s="4">
        <v>0</v>
      </c>
    </row>
    <row r="87" spans="1:15">
      <c r="A87" s="43">
        <v>9</v>
      </c>
      <c r="B87" s="26">
        <v>9.06</v>
      </c>
      <c r="C87" s="27" t="s">
        <v>175</v>
      </c>
      <c r="D87" s="26" t="s">
        <v>71</v>
      </c>
      <c r="E87" s="33" t="s">
        <v>47</v>
      </c>
      <c r="F87" s="29" t="s">
        <v>427</v>
      </c>
      <c r="G87" s="26" t="s">
        <v>174</v>
      </c>
      <c r="H87" s="26"/>
      <c r="I87" s="31" t="s">
        <v>26</v>
      </c>
      <c r="J87" s="32" t="s">
        <v>26</v>
      </c>
      <c r="K87" s="6" t="str">
        <f t="shared" si="7"/>
        <v>IG2</v>
      </c>
      <c r="L87" s="4">
        <v>0</v>
      </c>
      <c r="M87" s="4">
        <v>0</v>
      </c>
      <c r="N87" s="4">
        <v>0</v>
      </c>
      <c r="O87" s="4">
        <v>0</v>
      </c>
    </row>
    <row r="88" spans="1:15" ht="28.5">
      <c r="A88" s="43">
        <v>9</v>
      </c>
      <c r="B88" s="26">
        <v>9.07</v>
      </c>
      <c r="C88" s="27" t="s">
        <v>177</v>
      </c>
      <c r="D88" s="26" t="s">
        <v>71</v>
      </c>
      <c r="E88" s="33" t="s">
        <v>47</v>
      </c>
      <c r="F88" s="29" t="s">
        <v>427</v>
      </c>
      <c r="G88" s="26" t="s">
        <v>176</v>
      </c>
      <c r="H88" s="26"/>
      <c r="I88" s="26"/>
      <c r="J88" s="32" t="s">
        <v>26</v>
      </c>
      <c r="K88" s="6" t="str">
        <f t="shared" si="7"/>
        <v>IG3</v>
      </c>
      <c r="L88" s="4">
        <v>0</v>
      </c>
      <c r="M88" s="4">
        <v>0</v>
      </c>
      <c r="N88" s="4">
        <v>0</v>
      </c>
      <c r="O88" s="4">
        <v>0</v>
      </c>
    </row>
    <row r="89" spans="1:15" ht="29">
      <c r="A89" s="42" t="s">
        <v>6</v>
      </c>
      <c r="B89" s="23">
        <v>10</v>
      </c>
      <c r="C89" s="25" t="s">
        <v>179</v>
      </c>
      <c r="D89" s="23"/>
      <c r="E89" s="23"/>
      <c r="F89" s="34"/>
      <c r="G89" s="23" t="s">
        <v>178</v>
      </c>
      <c r="H89" s="23"/>
      <c r="I89" s="23"/>
      <c r="J89" s="23"/>
      <c r="K89" s="23"/>
      <c r="L89" s="23"/>
      <c r="M89" s="23"/>
      <c r="N89" s="23"/>
      <c r="O89" s="23"/>
    </row>
    <row r="90" spans="1:15" ht="28.5">
      <c r="A90" s="43">
        <v>10</v>
      </c>
      <c r="B90" s="26">
        <v>10.01</v>
      </c>
      <c r="C90" s="27" t="s">
        <v>181</v>
      </c>
      <c r="D90" s="26" t="s">
        <v>22</v>
      </c>
      <c r="E90" s="33" t="s">
        <v>30</v>
      </c>
      <c r="F90" s="29" t="s">
        <v>421</v>
      </c>
      <c r="G90" s="26" t="s">
        <v>180</v>
      </c>
      <c r="H90" s="30" t="s">
        <v>26</v>
      </c>
      <c r="I90" s="31" t="s">
        <v>26</v>
      </c>
      <c r="J90" s="32" t="s">
        <v>26</v>
      </c>
      <c r="K90" s="6" t="str">
        <f t="shared" ref="K90:K96" si="8">IF(ISBLANK(H90),IF(ISBLANK(I90),"IG3","IG2"),"IG1")</f>
        <v>IG1</v>
      </c>
      <c r="L90" s="4">
        <v>0</v>
      </c>
      <c r="M90" s="4">
        <v>0</v>
      </c>
      <c r="N90" s="4">
        <v>0</v>
      </c>
      <c r="O90" s="4">
        <v>0</v>
      </c>
    </row>
    <row r="91" spans="1:15" ht="28.5">
      <c r="A91" s="43">
        <v>10</v>
      </c>
      <c r="B91" s="26">
        <v>10.02</v>
      </c>
      <c r="C91" s="27" t="s">
        <v>183</v>
      </c>
      <c r="D91" s="26" t="s">
        <v>22</v>
      </c>
      <c r="E91" s="33" t="s">
        <v>47</v>
      </c>
      <c r="F91" s="29" t="s">
        <v>421</v>
      </c>
      <c r="G91" s="26" t="s">
        <v>182</v>
      </c>
      <c r="H91" s="30" t="s">
        <v>26</v>
      </c>
      <c r="I91" s="31" t="s">
        <v>26</v>
      </c>
      <c r="J91" s="32" t="s">
        <v>26</v>
      </c>
      <c r="K91" s="6" t="str">
        <f t="shared" si="8"/>
        <v>IG1</v>
      </c>
      <c r="L91" s="4">
        <v>0</v>
      </c>
      <c r="M91" s="4">
        <v>0</v>
      </c>
      <c r="N91" s="4">
        <v>0</v>
      </c>
      <c r="O91" s="4">
        <v>0</v>
      </c>
    </row>
    <row r="92" spans="1:15" ht="28.5">
      <c r="A92" s="43">
        <v>10</v>
      </c>
      <c r="B92" s="26">
        <v>10.029999999999999</v>
      </c>
      <c r="C92" s="27" t="s">
        <v>185</v>
      </c>
      <c r="D92" s="26" t="s">
        <v>22</v>
      </c>
      <c r="E92" s="33" t="s">
        <v>47</v>
      </c>
      <c r="F92" s="29" t="s">
        <v>421</v>
      </c>
      <c r="G92" s="26" t="s">
        <v>184</v>
      </c>
      <c r="H92" s="30" t="s">
        <v>26</v>
      </c>
      <c r="I92" s="31" t="s">
        <v>26</v>
      </c>
      <c r="J92" s="32" t="s">
        <v>26</v>
      </c>
      <c r="K92" s="6" t="str">
        <f t="shared" si="8"/>
        <v>IG1</v>
      </c>
      <c r="L92" s="4">
        <v>0</v>
      </c>
      <c r="M92" s="4">
        <v>0</v>
      </c>
      <c r="N92" s="4">
        <v>0</v>
      </c>
      <c r="O92" s="4">
        <v>0</v>
      </c>
    </row>
    <row r="93" spans="1:15" ht="28.5">
      <c r="A93" s="43">
        <v>10</v>
      </c>
      <c r="B93" s="26">
        <v>10.039999999999999</v>
      </c>
      <c r="C93" s="27" t="s">
        <v>187</v>
      </c>
      <c r="D93" s="26" t="s">
        <v>22</v>
      </c>
      <c r="E93" s="33" t="s">
        <v>30</v>
      </c>
      <c r="F93" s="29" t="s">
        <v>421</v>
      </c>
      <c r="G93" s="26" t="s">
        <v>186</v>
      </c>
      <c r="H93" s="27"/>
      <c r="I93" s="31" t="s">
        <v>26</v>
      </c>
      <c r="J93" s="32" t="s">
        <v>26</v>
      </c>
      <c r="K93" s="6" t="str">
        <f t="shared" si="8"/>
        <v>IG2</v>
      </c>
      <c r="L93" s="4">
        <v>0</v>
      </c>
      <c r="M93" s="4">
        <v>0</v>
      </c>
      <c r="N93" s="4">
        <v>0</v>
      </c>
      <c r="O93" s="4">
        <v>0</v>
      </c>
    </row>
    <row r="94" spans="1:15" ht="42.75">
      <c r="A94" s="43">
        <v>10</v>
      </c>
      <c r="B94" s="26">
        <v>10.050000000000001</v>
      </c>
      <c r="C94" s="36" t="s">
        <v>189</v>
      </c>
      <c r="D94" s="26" t="s">
        <v>22</v>
      </c>
      <c r="E94" s="33" t="s">
        <v>47</v>
      </c>
      <c r="F94" s="29" t="s">
        <v>417</v>
      </c>
      <c r="G94" s="26" t="s">
        <v>188</v>
      </c>
      <c r="H94" s="27"/>
      <c r="I94" s="31" t="s">
        <v>26</v>
      </c>
      <c r="J94" s="32" t="s">
        <v>26</v>
      </c>
      <c r="K94" s="6" t="str">
        <f t="shared" si="8"/>
        <v>IG2</v>
      </c>
      <c r="L94" s="4">
        <v>0</v>
      </c>
      <c r="M94" s="4">
        <v>0</v>
      </c>
      <c r="N94" s="4">
        <v>0</v>
      </c>
      <c r="O94" s="4">
        <v>0</v>
      </c>
    </row>
    <row r="95" spans="1:15" ht="28.5">
      <c r="A95" s="43">
        <v>10</v>
      </c>
      <c r="B95" s="26">
        <v>10.06</v>
      </c>
      <c r="C95" s="27" t="s">
        <v>191</v>
      </c>
      <c r="D95" s="26" t="s">
        <v>22</v>
      </c>
      <c r="E95" s="33" t="s">
        <v>47</v>
      </c>
      <c r="F95" s="29" t="s">
        <v>421</v>
      </c>
      <c r="G95" s="26" t="s">
        <v>190</v>
      </c>
      <c r="H95" s="26"/>
      <c r="I95" s="31" t="s">
        <v>26</v>
      </c>
      <c r="J95" s="32" t="s">
        <v>26</v>
      </c>
      <c r="K95" s="6" t="str">
        <f t="shared" si="8"/>
        <v>IG2</v>
      </c>
      <c r="L95" s="4">
        <v>0</v>
      </c>
      <c r="M95" s="4">
        <v>0</v>
      </c>
      <c r="N95" s="4">
        <v>0</v>
      </c>
      <c r="O95" s="4">
        <v>0</v>
      </c>
    </row>
    <row r="96" spans="1:15" ht="28.5">
      <c r="A96" s="43">
        <v>10</v>
      </c>
      <c r="B96" s="26">
        <v>10.07</v>
      </c>
      <c r="C96" s="27" t="s">
        <v>193</v>
      </c>
      <c r="D96" s="26" t="s">
        <v>22</v>
      </c>
      <c r="E96" s="33" t="s">
        <v>30</v>
      </c>
      <c r="F96" s="29" t="s">
        <v>421</v>
      </c>
      <c r="G96" s="26" t="s">
        <v>192</v>
      </c>
      <c r="H96" s="26"/>
      <c r="I96" s="31" t="s">
        <v>26</v>
      </c>
      <c r="J96" s="32" t="s">
        <v>26</v>
      </c>
      <c r="K96" s="6" t="str">
        <f t="shared" si="8"/>
        <v>IG2</v>
      </c>
      <c r="L96" s="4">
        <v>0</v>
      </c>
      <c r="M96" s="4">
        <v>0</v>
      </c>
      <c r="N96" s="4">
        <v>0</v>
      </c>
      <c r="O96" s="4">
        <v>0</v>
      </c>
    </row>
    <row r="97" spans="1:15" ht="29">
      <c r="A97" s="42" t="s">
        <v>13</v>
      </c>
      <c r="B97" s="23">
        <v>11</v>
      </c>
      <c r="C97" s="25" t="s">
        <v>195</v>
      </c>
      <c r="D97" s="23"/>
      <c r="E97" s="23"/>
      <c r="F97" s="34"/>
      <c r="G97" s="23" t="s">
        <v>194</v>
      </c>
      <c r="H97" s="23"/>
      <c r="I97" s="23"/>
      <c r="J97" s="23"/>
      <c r="K97" s="23"/>
      <c r="L97" s="23"/>
      <c r="M97" s="23"/>
      <c r="N97" s="23"/>
      <c r="O97" s="23"/>
    </row>
    <row r="98" spans="1:15" ht="57">
      <c r="A98" s="43">
        <v>11</v>
      </c>
      <c r="B98" s="26">
        <v>11.01</v>
      </c>
      <c r="C98" s="27" t="s">
        <v>502</v>
      </c>
      <c r="D98" s="26" t="s">
        <v>54</v>
      </c>
      <c r="E98" s="28" t="s">
        <v>479</v>
      </c>
      <c r="F98" s="29" t="s">
        <v>428</v>
      </c>
      <c r="G98" s="26" t="s">
        <v>197</v>
      </c>
      <c r="H98" s="30" t="s">
        <v>26</v>
      </c>
      <c r="I98" s="31" t="s">
        <v>26</v>
      </c>
      <c r="J98" s="32" t="s">
        <v>26</v>
      </c>
      <c r="K98" s="6" t="str">
        <f>IF(ISBLANK(H98),IF(ISBLANK(I98),"IG3","IG2"),"IG1")</f>
        <v>IG1</v>
      </c>
      <c r="L98" s="4">
        <v>0</v>
      </c>
      <c r="M98" s="4">
        <v>0</v>
      </c>
      <c r="N98" s="4" t="s">
        <v>361</v>
      </c>
      <c r="O98" s="4" t="s">
        <v>361</v>
      </c>
    </row>
    <row r="99" spans="1:15" ht="28.5">
      <c r="A99" s="43">
        <v>11</v>
      </c>
      <c r="B99" s="26">
        <v>11.02</v>
      </c>
      <c r="C99" s="27" t="s">
        <v>199</v>
      </c>
      <c r="D99" s="26" t="s">
        <v>54</v>
      </c>
      <c r="E99" s="28" t="s">
        <v>196</v>
      </c>
      <c r="F99" s="29" t="s">
        <v>428</v>
      </c>
      <c r="G99" s="26" t="s">
        <v>198</v>
      </c>
      <c r="H99" s="30" t="s">
        <v>26</v>
      </c>
      <c r="I99" s="31" t="s">
        <v>26</v>
      </c>
      <c r="J99" s="32" t="s">
        <v>26</v>
      </c>
      <c r="K99" s="6" t="str">
        <f>IF(ISBLANK(H99),IF(ISBLANK(I99),"IG3","IG2"),"IG1")</f>
        <v>IG1</v>
      </c>
      <c r="L99" s="4">
        <v>0</v>
      </c>
      <c r="M99" s="4">
        <v>0</v>
      </c>
      <c r="N99" s="4">
        <v>0</v>
      </c>
      <c r="O99" s="4">
        <v>0</v>
      </c>
    </row>
    <row r="100" spans="1:15" ht="28.5">
      <c r="A100" s="43">
        <v>11</v>
      </c>
      <c r="B100" s="26">
        <v>11.03</v>
      </c>
      <c r="C100" s="27" t="s">
        <v>201</v>
      </c>
      <c r="D100" s="26" t="s">
        <v>54</v>
      </c>
      <c r="E100" s="33" t="s">
        <v>47</v>
      </c>
      <c r="F100" s="29" t="s">
        <v>428</v>
      </c>
      <c r="G100" s="26" t="s">
        <v>200</v>
      </c>
      <c r="H100" s="30" t="s">
        <v>26</v>
      </c>
      <c r="I100" s="31" t="s">
        <v>26</v>
      </c>
      <c r="J100" s="32" t="s">
        <v>26</v>
      </c>
      <c r="K100" s="6" t="str">
        <f>IF(ISBLANK(H100),IF(ISBLANK(I100),"IG3","IG2"),"IG1")</f>
        <v>IG1</v>
      </c>
      <c r="L100" s="4">
        <v>0</v>
      </c>
      <c r="M100" s="4">
        <v>0</v>
      </c>
      <c r="N100" s="4">
        <v>0</v>
      </c>
      <c r="O100" s="4">
        <v>0</v>
      </c>
    </row>
    <row r="101" spans="1:15" ht="28.5">
      <c r="A101" s="43">
        <v>11</v>
      </c>
      <c r="B101" s="26">
        <v>11.04</v>
      </c>
      <c r="C101" s="36" t="s">
        <v>203</v>
      </c>
      <c r="D101" s="26" t="s">
        <v>54</v>
      </c>
      <c r="E101" s="28" t="s">
        <v>196</v>
      </c>
      <c r="F101" s="29" t="s">
        <v>428</v>
      </c>
      <c r="G101" s="26" t="s">
        <v>202</v>
      </c>
      <c r="H101" s="30" t="s">
        <v>26</v>
      </c>
      <c r="I101" s="31" t="s">
        <v>26</v>
      </c>
      <c r="J101" s="32" t="s">
        <v>26</v>
      </c>
      <c r="K101" s="6" t="str">
        <f>IF(ISBLANK(H101),IF(ISBLANK(I101),"IG3","IG2"),"IG1")</f>
        <v>IG1</v>
      </c>
      <c r="L101" s="4">
        <v>0</v>
      </c>
      <c r="M101" s="4">
        <v>0</v>
      </c>
      <c r="N101" s="4">
        <v>0</v>
      </c>
      <c r="O101" s="4">
        <v>0</v>
      </c>
    </row>
    <row r="102" spans="1:15">
      <c r="A102" s="43">
        <v>11</v>
      </c>
      <c r="B102" s="26">
        <v>11.05</v>
      </c>
      <c r="C102" s="27" t="s">
        <v>205</v>
      </c>
      <c r="D102" s="26" t="s">
        <v>54</v>
      </c>
      <c r="E102" s="28" t="s">
        <v>196</v>
      </c>
      <c r="F102" s="29" t="s">
        <v>428</v>
      </c>
      <c r="G102" s="26" t="s">
        <v>204</v>
      </c>
      <c r="H102" s="27"/>
      <c r="I102" s="31" t="s">
        <v>26</v>
      </c>
      <c r="J102" s="32" t="s">
        <v>26</v>
      </c>
      <c r="K102" s="6" t="str">
        <f>IF(ISBLANK(H102),IF(ISBLANK(I102),"IG3","IG2"),"IG1")</f>
        <v>IG2</v>
      </c>
      <c r="L102" s="4">
        <v>0</v>
      </c>
      <c r="M102" s="4">
        <v>0</v>
      </c>
      <c r="N102" s="4">
        <v>0</v>
      </c>
      <c r="O102" s="4">
        <v>0</v>
      </c>
    </row>
    <row r="103" spans="1:15" ht="29">
      <c r="A103" s="42">
        <v>12</v>
      </c>
      <c r="B103" s="23">
        <v>12</v>
      </c>
      <c r="C103" s="25" t="s">
        <v>207</v>
      </c>
      <c r="D103" s="23"/>
      <c r="E103" s="23"/>
      <c r="F103" s="34"/>
      <c r="G103" s="23" t="s">
        <v>206</v>
      </c>
      <c r="H103" s="25"/>
      <c r="I103" s="25"/>
      <c r="J103" s="25"/>
      <c r="K103" s="23"/>
      <c r="L103" s="23"/>
      <c r="M103" s="23"/>
      <c r="N103" s="23"/>
      <c r="O103" s="23"/>
    </row>
    <row r="104" spans="1:15" ht="42.75">
      <c r="A104" s="43">
        <v>12</v>
      </c>
      <c r="B104" s="26">
        <v>12.01</v>
      </c>
      <c r="C104" s="27" t="s">
        <v>503</v>
      </c>
      <c r="D104" s="26" t="s">
        <v>71</v>
      </c>
      <c r="E104" s="33" t="s">
        <v>47</v>
      </c>
      <c r="F104" s="29" t="s">
        <v>420</v>
      </c>
      <c r="G104" s="26" t="s">
        <v>208</v>
      </c>
      <c r="H104" s="30" t="s">
        <v>26</v>
      </c>
      <c r="I104" s="31" t="s">
        <v>26</v>
      </c>
      <c r="J104" s="32" t="s">
        <v>26</v>
      </c>
      <c r="K104" s="6" t="str">
        <f t="shared" ref="K104:K111" si="9">IF(ISBLANK(H104),IF(ISBLANK(I104),"IG3","IG2"),"IG1")</f>
        <v>IG1</v>
      </c>
      <c r="L104" s="4">
        <v>0</v>
      </c>
      <c r="M104" s="4">
        <v>0</v>
      </c>
      <c r="N104" s="4">
        <v>0</v>
      </c>
      <c r="O104" s="4">
        <v>0</v>
      </c>
    </row>
    <row r="105" spans="1:15" ht="42.75">
      <c r="A105" s="43">
        <v>12</v>
      </c>
      <c r="B105" s="26">
        <v>12.02</v>
      </c>
      <c r="C105" s="27" t="s">
        <v>504</v>
      </c>
      <c r="D105" s="26" t="s">
        <v>71</v>
      </c>
      <c r="E105" s="33" t="s">
        <v>47</v>
      </c>
      <c r="F105" s="29" t="s">
        <v>418</v>
      </c>
      <c r="G105" s="26" t="s">
        <v>209</v>
      </c>
      <c r="H105" s="27"/>
      <c r="I105" s="31" t="s">
        <v>26</v>
      </c>
      <c r="J105" s="32" t="s">
        <v>26</v>
      </c>
      <c r="K105" s="6" t="str">
        <f t="shared" si="9"/>
        <v>IG2</v>
      </c>
      <c r="L105" s="4">
        <v>0</v>
      </c>
      <c r="M105" s="4">
        <v>0</v>
      </c>
      <c r="N105" s="4" t="s">
        <v>361</v>
      </c>
      <c r="O105" s="4" t="s">
        <v>361</v>
      </c>
    </row>
    <row r="106" spans="1:15" ht="28.5">
      <c r="A106" s="43">
        <v>12</v>
      </c>
      <c r="B106" s="26">
        <v>12.03</v>
      </c>
      <c r="C106" s="27" t="s">
        <v>505</v>
      </c>
      <c r="D106" s="26" t="s">
        <v>71</v>
      </c>
      <c r="E106" s="33" t="s">
        <v>47</v>
      </c>
      <c r="F106" s="29" t="s">
        <v>420</v>
      </c>
      <c r="G106" s="26" t="s">
        <v>210</v>
      </c>
      <c r="H106" s="27"/>
      <c r="I106" s="31" t="s">
        <v>26</v>
      </c>
      <c r="J106" s="32" t="s">
        <v>26</v>
      </c>
      <c r="K106" s="6" t="str">
        <f t="shared" si="9"/>
        <v>IG2</v>
      </c>
      <c r="L106" s="4">
        <v>0</v>
      </c>
      <c r="M106" s="4">
        <v>0</v>
      </c>
      <c r="N106" s="4">
        <v>0</v>
      </c>
      <c r="O106" s="4">
        <v>0</v>
      </c>
    </row>
    <row r="107" spans="1:15" ht="42.75">
      <c r="A107" s="43">
        <v>12</v>
      </c>
      <c r="B107" s="26">
        <v>12.04</v>
      </c>
      <c r="C107" s="27" t="s">
        <v>212</v>
      </c>
      <c r="D107" s="26" t="s">
        <v>71</v>
      </c>
      <c r="E107" s="28" t="s">
        <v>479</v>
      </c>
      <c r="F107" s="29" t="s">
        <v>418</v>
      </c>
      <c r="G107" s="26" t="s">
        <v>211</v>
      </c>
      <c r="H107" s="27"/>
      <c r="I107" s="31" t="s">
        <v>26</v>
      </c>
      <c r="J107" s="32" t="s">
        <v>26</v>
      </c>
      <c r="K107" s="6" t="str">
        <f t="shared" si="9"/>
        <v>IG2</v>
      </c>
      <c r="L107" s="4">
        <v>0</v>
      </c>
      <c r="M107" s="4">
        <v>0</v>
      </c>
      <c r="N107" s="4" t="s">
        <v>361</v>
      </c>
      <c r="O107" s="4" t="s">
        <v>361</v>
      </c>
    </row>
    <row r="108" spans="1:15" ht="28.5">
      <c r="A108" s="43">
        <v>12</v>
      </c>
      <c r="B108" s="26">
        <v>12.05</v>
      </c>
      <c r="C108" s="27" t="s">
        <v>214</v>
      </c>
      <c r="D108" s="26" t="s">
        <v>71</v>
      </c>
      <c r="E108" s="33" t="s">
        <v>47</v>
      </c>
      <c r="F108" s="29" t="s">
        <v>418</v>
      </c>
      <c r="G108" s="26" t="s">
        <v>213</v>
      </c>
      <c r="H108" s="27"/>
      <c r="I108" s="31" t="s">
        <v>26</v>
      </c>
      <c r="J108" s="32" t="s">
        <v>26</v>
      </c>
      <c r="K108" s="6" t="str">
        <f t="shared" si="9"/>
        <v>IG2</v>
      </c>
      <c r="L108" s="4">
        <v>0</v>
      </c>
      <c r="M108" s="4">
        <v>0</v>
      </c>
      <c r="N108" s="4">
        <v>0</v>
      </c>
      <c r="O108" s="4">
        <v>0</v>
      </c>
    </row>
    <row r="109" spans="1:15" ht="42.75">
      <c r="A109" s="43">
        <v>12</v>
      </c>
      <c r="B109" s="26">
        <v>12.06</v>
      </c>
      <c r="C109" s="36" t="s">
        <v>506</v>
      </c>
      <c r="D109" s="26" t="s">
        <v>71</v>
      </c>
      <c r="E109" s="33" t="s">
        <v>47</v>
      </c>
      <c r="F109" s="29" t="s">
        <v>418</v>
      </c>
      <c r="G109" s="26" t="s">
        <v>215</v>
      </c>
      <c r="H109" s="27"/>
      <c r="I109" s="31" t="s">
        <v>26</v>
      </c>
      <c r="J109" s="32" t="s">
        <v>26</v>
      </c>
      <c r="K109" s="6" t="str">
        <f t="shared" si="9"/>
        <v>IG2</v>
      </c>
      <c r="L109" s="4">
        <v>0</v>
      </c>
      <c r="M109" s="4">
        <v>0</v>
      </c>
      <c r="N109" s="4">
        <v>0</v>
      </c>
      <c r="O109" s="4">
        <v>0</v>
      </c>
    </row>
    <row r="110" spans="1:15" ht="42.75">
      <c r="A110" s="43">
        <v>12</v>
      </c>
      <c r="B110" s="26">
        <v>12.07</v>
      </c>
      <c r="C110" s="36" t="s">
        <v>217</v>
      </c>
      <c r="D110" s="26" t="s">
        <v>22</v>
      </c>
      <c r="E110" s="33" t="s">
        <v>47</v>
      </c>
      <c r="F110" s="29" t="s">
        <v>429</v>
      </c>
      <c r="G110" s="41" t="s">
        <v>216</v>
      </c>
      <c r="H110" s="27"/>
      <c r="I110" s="31" t="s">
        <v>26</v>
      </c>
      <c r="J110" s="32" t="s">
        <v>26</v>
      </c>
      <c r="K110" s="6" t="str">
        <f t="shared" si="9"/>
        <v>IG2</v>
      </c>
      <c r="L110" s="4">
        <v>0</v>
      </c>
      <c r="M110" s="4">
        <v>0</v>
      </c>
      <c r="N110" s="4">
        <v>0</v>
      </c>
      <c r="O110" s="4">
        <v>0</v>
      </c>
    </row>
    <row r="111" spans="1:15" ht="42.75">
      <c r="A111" s="43">
        <v>12</v>
      </c>
      <c r="B111" s="26">
        <v>12.08</v>
      </c>
      <c r="C111" s="27" t="s">
        <v>219</v>
      </c>
      <c r="D111" s="26" t="s">
        <v>22</v>
      </c>
      <c r="E111" s="33" t="s">
        <v>47</v>
      </c>
      <c r="F111" s="29" t="s">
        <v>422</v>
      </c>
      <c r="G111" s="41" t="s">
        <v>218</v>
      </c>
      <c r="H111" s="26"/>
      <c r="I111" s="26"/>
      <c r="J111" s="32" t="s">
        <v>26</v>
      </c>
      <c r="K111" s="6" t="str">
        <f t="shared" si="9"/>
        <v>IG3</v>
      </c>
      <c r="L111" s="4">
        <v>0</v>
      </c>
      <c r="M111" s="4">
        <v>0</v>
      </c>
      <c r="N111" s="4">
        <v>0</v>
      </c>
      <c r="O111" s="4">
        <v>0</v>
      </c>
    </row>
    <row r="112" spans="1:15" ht="29">
      <c r="A112" s="42" t="s">
        <v>7</v>
      </c>
      <c r="B112" s="23">
        <v>13</v>
      </c>
      <c r="C112" s="25" t="s">
        <v>221</v>
      </c>
      <c r="D112" s="23"/>
      <c r="E112" s="23"/>
      <c r="F112" s="34"/>
      <c r="G112" s="23" t="s">
        <v>220</v>
      </c>
      <c r="H112" s="23"/>
      <c r="I112" s="23"/>
      <c r="J112" s="23"/>
      <c r="K112" s="23"/>
      <c r="L112" s="23"/>
      <c r="M112" s="23"/>
      <c r="N112" s="23"/>
      <c r="O112" s="23"/>
    </row>
    <row r="113" spans="1:15" ht="42.75">
      <c r="A113" s="43">
        <v>13</v>
      </c>
      <c r="B113" s="26">
        <v>13.01</v>
      </c>
      <c r="C113" s="36" t="s">
        <v>223</v>
      </c>
      <c r="D113" s="26" t="s">
        <v>71</v>
      </c>
      <c r="E113" s="33" t="s">
        <v>30</v>
      </c>
      <c r="F113" s="29" t="s">
        <v>410</v>
      </c>
      <c r="G113" s="26" t="s">
        <v>222</v>
      </c>
      <c r="H113" s="26"/>
      <c r="I113" s="31" t="s">
        <v>26</v>
      </c>
      <c r="J113" s="32" t="s">
        <v>26</v>
      </c>
      <c r="K113" s="6" t="str">
        <f t="shared" ref="K113:K123" si="10">IF(ISBLANK(H113),IF(ISBLANK(I113),"IG3","IG2"),"IG1")</f>
        <v>IG2</v>
      </c>
      <c r="L113" s="4">
        <v>0</v>
      </c>
      <c r="M113" s="4">
        <v>0</v>
      </c>
      <c r="N113" s="4">
        <v>0</v>
      </c>
      <c r="O113" s="4">
        <v>0</v>
      </c>
    </row>
    <row r="114" spans="1:15" ht="28.5">
      <c r="A114" s="43">
        <v>13</v>
      </c>
      <c r="B114" s="26">
        <v>13.02</v>
      </c>
      <c r="C114" s="27" t="s">
        <v>225</v>
      </c>
      <c r="D114" s="26" t="s">
        <v>22</v>
      </c>
      <c r="E114" s="33" t="s">
        <v>30</v>
      </c>
      <c r="F114" s="29" t="s">
        <v>421</v>
      </c>
      <c r="G114" s="26" t="s">
        <v>224</v>
      </c>
      <c r="H114" s="26"/>
      <c r="I114" s="31" t="s">
        <v>26</v>
      </c>
      <c r="J114" s="32" t="s">
        <v>26</v>
      </c>
      <c r="K114" s="6" t="str">
        <f t="shared" si="10"/>
        <v>IG2</v>
      </c>
      <c r="L114" s="4">
        <v>0</v>
      </c>
      <c r="M114" s="4">
        <v>0</v>
      </c>
      <c r="N114" s="4">
        <v>0</v>
      </c>
      <c r="O114" s="4">
        <v>0</v>
      </c>
    </row>
    <row r="115" spans="1:15" ht="42.75">
      <c r="A115" s="43">
        <v>13</v>
      </c>
      <c r="B115" s="26">
        <v>13.03</v>
      </c>
      <c r="C115" s="36" t="s">
        <v>227</v>
      </c>
      <c r="D115" s="26" t="s">
        <v>71</v>
      </c>
      <c r="E115" s="33" t="s">
        <v>30</v>
      </c>
      <c r="F115" s="29" t="s">
        <v>419</v>
      </c>
      <c r="G115" s="26" t="s">
        <v>226</v>
      </c>
      <c r="H115" s="26"/>
      <c r="I115" s="31" t="s">
        <v>26</v>
      </c>
      <c r="J115" s="32" t="s">
        <v>26</v>
      </c>
      <c r="K115" s="6" t="str">
        <f t="shared" si="10"/>
        <v>IG2</v>
      </c>
      <c r="L115" s="4">
        <v>0</v>
      </c>
      <c r="M115" s="4">
        <v>0</v>
      </c>
      <c r="N115" s="4">
        <v>0</v>
      </c>
      <c r="O115" s="4">
        <v>0</v>
      </c>
    </row>
    <row r="116" spans="1:15" ht="28.5">
      <c r="A116" s="43">
        <v>13</v>
      </c>
      <c r="B116" s="26">
        <v>13.04</v>
      </c>
      <c r="C116" s="27" t="s">
        <v>229</v>
      </c>
      <c r="D116" s="26" t="s">
        <v>71</v>
      </c>
      <c r="E116" s="33" t="s">
        <v>47</v>
      </c>
      <c r="F116" s="29" t="s">
        <v>418</v>
      </c>
      <c r="G116" s="26" t="s">
        <v>228</v>
      </c>
      <c r="H116" s="26"/>
      <c r="I116" s="31" t="s">
        <v>26</v>
      </c>
      <c r="J116" s="32" t="s">
        <v>26</v>
      </c>
      <c r="K116" s="6" t="str">
        <f t="shared" si="10"/>
        <v>IG2</v>
      </c>
      <c r="L116" s="4">
        <v>0</v>
      </c>
      <c r="M116" s="4">
        <v>0</v>
      </c>
      <c r="N116" s="4">
        <v>0</v>
      </c>
      <c r="O116" s="4">
        <v>0</v>
      </c>
    </row>
    <row r="117" spans="1:15" ht="57">
      <c r="A117" s="43">
        <v>13</v>
      </c>
      <c r="B117" s="26">
        <v>13.05</v>
      </c>
      <c r="C117" s="36" t="s">
        <v>231</v>
      </c>
      <c r="D117" s="26" t="s">
        <v>22</v>
      </c>
      <c r="E117" s="33" t="s">
        <v>47</v>
      </c>
      <c r="F117" s="29" t="s">
        <v>429</v>
      </c>
      <c r="G117" s="26" t="s">
        <v>230</v>
      </c>
      <c r="H117" s="26"/>
      <c r="I117" s="31" t="s">
        <v>26</v>
      </c>
      <c r="J117" s="32" t="s">
        <v>26</v>
      </c>
      <c r="K117" s="6" t="str">
        <f t="shared" si="10"/>
        <v>IG2</v>
      </c>
      <c r="L117" s="4">
        <v>0</v>
      </c>
      <c r="M117" s="4">
        <v>0</v>
      </c>
      <c r="N117" s="4">
        <v>0</v>
      </c>
      <c r="O117" s="4">
        <v>0</v>
      </c>
    </row>
    <row r="118" spans="1:15">
      <c r="A118" s="43">
        <v>13</v>
      </c>
      <c r="B118" s="26">
        <v>13.06</v>
      </c>
      <c r="C118" s="27" t="s">
        <v>233</v>
      </c>
      <c r="D118" s="26" t="s">
        <v>71</v>
      </c>
      <c r="E118" s="33" t="s">
        <v>30</v>
      </c>
      <c r="F118" s="29" t="s">
        <v>410</v>
      </c>
      <c r="G118" s="26" t="s">
        <v>232</v>
      </c>
      <c r="H118" s="26"/>
      <c r="I118" s="31" t="s">
        <v>26</v>
      </c>
      <c r="J118" s="32" t="s">
        <v>26</v>
      </c>
      <c r="K118" s="6" t="str">
        <f t="shared" si="10"/>
        <v>IG2</v>
      </c>
      <c r="L118" s="4">
        <v>0</v>
      </c>
      <c r="M118" s="4">
        <v>0</v>
      </c>
      <c r="N118" s="4">
        <v>0</v>
      </c>
      <c r="O118" s="4">
        <v>0</v>
      </c>
    </row>
    <row r="119" spans="1:15" ht="42.75">
      <c r="A119" s="43">
        <v>13</v>
      </c>
      <c r="B119" s="26">
        <v>13.07</v>
      </c>
      <c r="C119" s="36" t="s">
        <v>235</v>
      </c>
      <c r="D119" s="26" t="s">
        <v>22</v>
      </c>
      <c r="E119" s="33" t="s">
        <v>47</v>
      </c>
      <c r="F119" s="29" t="s">
        <v>421</v>
      </c>
      <c r="G119" s="26" t="s">
        <v>234</v>
      </c>
      <c r="H119" s="26"/>
      <c r="I119" s="26"/>
      <c r="J119" s="32" t="s">
        <v>26</v>
      </c>
      <c r="K119" s="6" t="str">
        <f t="shared" si="10"/>
        <v>IG3</v>
      </c>
      <c r="L119" s="4">
        <v>0</v>
      </c>
      <c r="M119" s="4">
        <v>0</v>
      </c>
      <c r="N119" s="4">
        <v>0</v>
      </c>
      <c r="O119" s="4">
        <v>0</v>
      </c>
    </row>
    <row r="120" spans="1:15" ht="28.5">
      <c r="A120" s="43">
        <v>13</v>
      </c>
      <c r="B120" s="26">
        <v>13.08</v>
      </c>
      <c r="C120" s="27" t="s">
        <v>237</v>
      </c>
      <c r="D120" s="26" t="s">
        <v>71</v>
      </c>
      <c r="E120" s="33" t="s">
        <v>47</v>
      </c>
      <c r="F120" s="29" t="s">
        <v>419</v>
      </c>
      <c r="G120" s="26" t="s">
        <v>236</v>
      </c>
      <c r="H120" s="26"/>
      <c r="I120" s="26"/>
      <c r="J120" s="32" t="s">
        <v>26</v>
      </c>
      <c r="K120" s="6" t="str">
        <f t="shared" si="10"/>
        <v>IG3</v>
      </c>
      <c r="L120" s="4">
        <v>0</v>
      </c>
      <c r="M120" s="4">
        <v>0</v>
      </c>
      <c r="N120" s="4">
        <v>0</v>
      </c>
      <c r="O120" s="4">
        <v>0</v>
      </c>
    </row>
    <row r="121" spans="1:15" ht="28.5">
      <c r="A121" s="43">
        <v>13</v>
      </c>
      <c r="B121" s="26">
        <v>13.09</v>
      </c>
      <c r="C121" s="27" t="s">
        <v>239</v>
      </c>
      <c r="D121" s="26" t="s">
        <v>22</v>
      </c>
      <c r="E121" s="33" t="s">
        <v>47</v>
      </c>
      <c r="F121" s="29" t="s">
        <v>418</v>
      </c>
      <c r="G121" s="26" t="s">
        <v>238</v>
      </c>
      <c r="H121" s="26"/>
      <c r="I121" s="26"/>
      <c r="J121" s="32" t="s">
        <v>26</v>
      </c>
      <c r="K121" s="6" t="str">
        <f t="shared" si="10"/>
        <v>IG3</v>
      </c>
      <c r="L121" s="4">
        <v>0</v>
      </c>
      <c r="M121" s="4">
        <v>0</v>
      </c>
      <c r="N121" s="4">
        <v>0</v>
      </c>
      <c r="O121" s="4">
        <v>0</v>
      </c>
    </row>
    <row r="122" spans="1:15" ht="28.5">
      <c r="A122" s="43">
        <v>13</v>
      </c>
      <c r="B122" s="40">
        <v>13.1</v>
      </c>
      <c r="C122" s="27" t="s">
        <v>241</v>
      </c>
      <c r="D122" s="26" t="s">
        <v>71</v>
      </c>
      <c r="E122" s="33" t="s">
        <v>47</v>
      </c>
      <c r="F122" s="29" t="s">
        <v>419</v>
      </c>
      <c r="G122" s="26" t="s">
        <v>240</v>
      </c>
      <c r="H122" s="26"/>
      <c r="I122" s="26"/>
      <c r="J122" s="32" t="s">
        <v>26</v>
      </c>
      <c r="K122" s="6" t="str">
        <f t="shared" si="10"/>
        <v>IG3</v>
      </c>
      <c r="L122" s="4">
        <v>0</v>
      </c>
      <c r="M122" s="4">
        <v>0</v>
      </c>
      <c r="N122" s="4">
        <v>0</v>
      </c>
      <c r="O122" s="4">
        <v>0</v>
      </c>
    </row>
    <row r="123" spans="1:15" ht="28.5">
      <c r="A123" s="43">
        <v>13</v>
      </c>
      <c r="B123" s="26">
        <v>13.11</v>
      </c>
      <c r="C123" s="27" t="s">
        <v>243</v>
      </c>
      <c r="D123" s="26" t="s">
        <v>71</v>
      </c>
      <c r="E123" s="33" t="s">
        <v>30</v>
      </c>
      <c r="F123" s="29" t="s">
        <v>410</v>
      </c>
      <c r="G123" s="26" t="s">
        <v>242</v>
      </c>
      <c r="H123" s="26"/>
      <c r="I123" s="26"/>
      <c r="J123" s="32" t="s">
        <v>26</v>
      </c>
      <c r="K123" s="6" t="str">
        <f t="shared" si="10"/>
        <v>IG3</v>
      </c>
      <c r="L123" s="4">
        <v>0</v>
      </c>
      <c r="M123" s="4">
        <v>0</v>
      </c>
      <c r="N123" s="4" t="s">
        <v>361</v>
      </c>
      <c r="O123" s="4" t="s">
        <v>361</v>
      </c>
    </row>
    <row r="124" spans="1:15" ht="29">
      <c r="A124" s="42">
        <v>14</v>
      </c>
      <c r="B124" s="23">
        <v>14</v>
      </c>
      <c r="C124" s="25" t="s">
        <v>245</v>
      </c>
      <c r="D124" s="23"/>
      <c r="E124" s="23"/>
      <c r="F124" s="34"/>
      <c r="G124" s="23" t="s">
        <v>244</v>
      </c>
      <c r="H124" s="25"/>
      <c r="I124" s="25"/>
      <c r="J124" s="25"/>
      <c r="K124" s="23"/>
      <c r="L124" s="23"/>
      <c r="M124" s="23"/>
      <c r="N124" s="23"/>
      <c r="O124" s="23"/>
    </row>
    <row r="125" spans="1:15" ht="57">
      <c r="A125" s="43">
        <v>14</v>
      </c>
      <c r="B125" s="26">
        <v>14.01</v>
      </c>
      <c r="C125" s="27" t="s">
        <v>248</v>
      </c>
      <c r="D125" s="26" t="s">
        <v>246</v>
      </c>
      <c r="E125" s="33" t="s">
        <v>479</v>
      </c>
      <c r="F125" s="29" t="s">
        <v>430</v>
      </c>
      <c r="G125" s="26" t="s">
        <v>247</v>
      </c>
      <c r="H125" s="30" t="s">
        <v>26</v>
      </c>
      <c r="I125" s="31" t="s">
        <v>26</v>
      </c>
      <c r="J125" s="32" t="s">
        <v>26</v>
      </c>
      <c r="K125" s="6" t="str">
        <f t="shared" ref="K125:K133" si="11">IF(ISBLANK(H125),IF(ISBLANK(I125),"IG3","IG2"),"IG1")</f>
        <v>IG1</v>
      </c>
      <c r="L125" s="4">
        <v>0</v>
      </c>
      <c r="M125" s="4">
        <v>0</v>
      </c>
      <c r="N125" s="4" t="s">
        <v>361</v>
      </c>
      <c r="O125" s="4" t="s">
        <v>361</v>
      </c>
    </row>
    <row r="126" spans="1:15" ht="42.75">
      <c r="A126" s="43">
        <v>14</v>
      </c>
      <c r="B126" s="26">
        <v>14.02</v>
      </c>
      <c r="C126" s="27" t="s">
        <v>507</v>
      </c>
      <c r="D126" s="26" t="s">
        <v>246</v>
      </c>
      <c r="E126" s="33" t="s">
        <v>47</v>
      </c>
      <c r="F126" s="29" t="s">
        <v>430</v>
      </c>
      <c r="G126" s="26" t="s">
        <v>249</v>
      </c>
      <c r="H126" s="30" t="s">
        <v>26</v>
      </c>
      <c r="I126" s="31" t="s">
        <v>26</v>
      </c>
      <c r="J126" s="32" t="s">
        <v>26</v>
      </c>
      <c r="K126" s="6" t="str">
        <f t="shared" si="11"/>
        <v>IG1</v>
      </c>
      <c r="L126" s="4">
        <v>0</v>
      </c>
      <c r="M126" s="4">
        <v>0</v>
      </c>
      <c r="N126" s="4" t="s">
        <v>361</v>
      </c>
      <c r="O126" s="4" t="s">
        <v>361</v>
      </c>
    </row>
    <row r="127" spans="1:15" ht="28.5">
      <c r="A127" s="43">
        <v>14</v>
      </c>
      <c r="B127" s="26">
        <v>14.03</v>
      </c>
      <c r="C127" s="27" t="s">
        <v>251</v>
      </c>
      <c r="D127" s="26" t="s">
        <v>246</v>
      </c>
      <c r="E127" s="33" t="s">
        <v>47</v>
      </c>
      <c r="F127" s="29" t="s">
        <v>430</v>
      </c>
      <c r="G127" s="26" t="s">
        <v>250</v>
      </c>
      <c r="H127" s="30" t="s">
        <v>26</v>
      </c>
      <c r="I127" s="31" t="s">
        <v>26</v>
      </c>
      <c r="J127" s="32" t="s">
        <v>26</v>
      </c>
      <c r="K127" s="6" t="str">
        <f t="shared" si="11"/>
        <v>IG1</v>
      </c>
      <c r="L127" s="4">
        <v>0</v>
      </c>
      <c r="M127" s="4">
        <v>0</v>
      </c>
      <c r="N127" s="4" t="s">
        <v>361</v>
      </c>
      <c r="O127" s="4" t="s">
        <v>361</v>
      </c>
    </row>
    <row r="128" spans="1:15" ht="57">
      <c r="A128" s="43">
        <v>14</v>
      </c>
      <c r="B128" s="26">
        <v>14.04</v>
      </c>
      <c r="C128" s="27" t="s">
        <v>253</v>
      </c>
      <c r="D128" s="26" t="s">
        <v>246</v>
      </c>
      <c r="E128" s="33" t="s">
        <v>47</v>
      </c>
      <c r="F128" s="29" t="s">
        <v>430</v>
      </c>
      <c r="G128" s="26" t="s">
        <v>252</v>
      </c>
      <c r="H128" s="30" t="s">
        <v>26</v>
      </c>
      <c r="I128" s="31" t="s">
        <v>26</v>
      </c>
      <c r="J128" s="32" t="s">
        <v>26</v>
      </c>
      <c r="K128" s="6" t="str">
        <f t="shared" si="11"/>
        <v>IG1</v>
      </c>
      <c r="L128" s="4">
        <v>0</v>
      </c>
      <c r="M128" s="4">
        <v>0</v>
      </c>
      <c r="N128" s="4" t="s">
        <v>361</v>
      </c>
      <c r="O128" s="4" t="s">
        <v>361</v>
      </c>
    </row>
    <row r="129" spans="1:15" ht="42.75">
      <c r="A129" s="43">
        <v>14</v>
      </c>
      <c r="B129" s="26">
        <v>14.05</v>
      </c>
      <c r="C129" s="36" t="s">
        <v>255</v>
      </c>
      <c r="D129" s="26" t="s">
        <v>246</v>
      </c>
      <c r="E129" s="33" t="s">
        <v>47</v>
      </c>
      <c r="F129" s="29" t="s">
        <v>430</v>
      </c>
      <c r="G129" s="26" t="s">
        <v>254</v>
      </c>
      <c r="H129" s="30" t="s">
        <v>26</v>
      </c>
      <c r="I129" s="31" t="s">
        <v>26</v>
      </c>
      <c r="J129" s="32" t="s">
        <v>26</v>
      </c>
      <c r="K129" s="6" t="str">
        <f t="shared" si="11"/>
        <v>IG1</v>
      </c>
      <c r="L129" s="4">
        <v>0</v>
      </c>
      <c r="M129" s="4">
        <v>0</v>
      </c>
      <c r="N129" s="4" t="s">
        <v>361</v>
      </c>
      <c r="O129" s="4" t="s">
        <v>361</v>
      </c>
    </row>
    <row r="130" spans="1:15" ht="42.75">
      <c r="A130" s="43">
        <v>14</v>
      </c>
      <c r="B130" s="26">
        <v>14.06</v>
      </c>
      <c r="C130" s="27" t="s">
        <v>257</v>
      </c>
      <c r="D130" s="26" t="s">
        <v>246</v>
      </c>
      <c r="E130" s="33" t="s">
        <v>47</v>
      </c>
      <c r="F130" s="29" t="s">
        <v>430</v>
      </c>
      <c r="G130" s="26" t="s">
        <v>256</v>
      </c>
      <c r="H130" s="30" t="s">
        <v>26</v>
      </c>
      <c r="I130" s="31" t="s">
        <v>26</v>
      </c>
      <c r="J130" s="32" t="s">
        <v>26</v>
      </c>
      <c r="K130" s="6" t="str">
        <f t="shared" si="11"/>
        <v>IG1</v>
      </c>
      <c r="L130" s="4">
        <v>0</v>
      </c>
      <c r="M130" s="4">
        <v>0</v>
      </c>
      <c r="N130" s="4" t="s">
        <v>361</v>
      </c>
      <c r="O130" s="4" t="s">
        <v>361</v>
      </c>
    </row>
    <row r="131" spans="1:15" ht="57">
      <c r="A131" s="43">
        <v>14</v>
      </c>
      <c r="B131" s="26">
        <v>14.07</v>
      </c>
      <c r="C131" s="27" t="s">
        <v>259</v>
      </c>
      <c r="D131" s="26" t="s">
        <v>246</v>
      </c>
      <c r="E131" s="33" t="s">
        <v>47</v>
      </c>
      <c r="F131" s="29" t="s">
        <v>430</v>
      </c>
      <c r="G131" s="41" t="s">
        <v>258</v>
      </c>
      <c r="H131" s="30" t="s">
        <v>26</v>
      </c>
      <c r="I131" s="31" t="s">
        <v>26</v>
      </c>
      <c r="J131" s="32" t="s">
        <v>26</v>
      </c>
      <c r="K131" s="6" t="str">
        <f t="shared" si="11"/>
        <v>IG1</v>
      </c>
      <c r="L131" s="4">
        <v>0</v>
      </c>
      <c r="M131" s="4">
        <v>0</v>
      </c>
      <c r="N131" s="4" t="s">
        <v>361</v>
      </c>
      <c r="O131" s="4" t="s">
        <v>361</v>
      </c>
    </row>
    <row r="132" spans="1:15" ht="57">
      <c r="A132" s="43">
        <v>14</v>
      </c>
      <c r="B132" s="26">
        <v>14.08</v>
      </c>
      <c r="C132" s="27" t="s">
        <v>261</v>
      </c>
      <c r="D132" s="26" t="s">
        <v>246</v>
      </c>
      <c r="E132" s="33" t="s">
        <v>47</v>
      </c>
      <c r="F132" s="29" t="s">
        <v>430</v>
      </c>
      <c r="G132" s="26" t="s">
        <v>260</v>
      </c>
      <c r="H132" s="30" t="s">
        <v>26</v>
      </c>
      <c r="I132" s="31" t="s">
        <v>26</v>
      </c>
      <c r="J132" s="32" t="s">
        <v>26</v>
      </c>
      <c r="K132" s="6" t="str">
        <f t="shared" si="11"/>
        <v>IG1</v>
      </c>
      <c r="L132" s="4">
        <v>0</v>
      </c>
      <c r="M132" s="4">
        <v>0</v>
      </c>
      <c r="N132" s="4" t="s">
        <v>361</v>
      </c>
      <c r="O132" s="4" t="s">
        <v>361</v>
      </c>
    </row>
    <row r="133" spans="1:15" ht="42.75">
      <c r="A133" s="43">
        <v>14</v>
      </c>
      <c r="B133" s="26">
        <v>14.09</v>
      </c>
      <c r="C133" s="36" t="s">
        <v>263</v>
      </c>
      <c r="D133" s="26" t="s">
        <v>246</v>
      </c>
      <c r="E133" s="33" t="s">
        <v>47</v>
      </c>
      <c r="F133" s="29" t="s">
        <v>430</v>
      </c>
      <c r="G133" s="26" t="s">
        <v>262</v>
      </c>
      <c r="H133" s="27"/>
      <c r="I133" s="31" t="s">
        <v>26</v>
      </c>
      <c r="J133" s="32" t="s">
        <v>26</v>
      </c>
      <c r="K133" s="6" t="str">
        <f t="shared" si="11"/>
        <v>IG2</v>
      </c>
      <c r="L133" s="4">
        <v>0</v>
      </c>
      <c r="M133" s="4">
        <v>0</v>
      </c>
      <c r="N133" s="4" t="s">
        <v>361</v>
      </c>
      <c r="O133" s="4" t="s">
        <v>361</v>
      </c>
    </row>
    <row r="134" spans="1:15" ht="43.5">
      <c r="A134" s="42">
        <v>15</v>
      </c>
      <c r="B134" s="23">
        <v>15</v>
      </c>
      <c r="C134" s="25" t="s">
        <v>265</v>
      </c>
      <c r="D134" s="23"/>
      <c r="E134" s="23"/>
      <c r="F134" s="34"/>
      <c r="G134" s="23" t="s">
        <v>264</v>
      </c>
      <c r="H134" s="25"/>
      <c r="I134" s="25"/>
      <c r="J134" s="25"/>
      <c r="K134" s="23"/>
      <c r="L134" s="23"/>
      <c r="M134" s="23"/>
      <c r="N134" s="23"/>
      <c r="O134" s="23"/>
    </row>
    <row r="135" spans="1:15" ht="42.75">
      <c r="A135" s="43">
        <v>15</v>
      </c>
      <c r="B135" s="26">
        <v>15.01</v>
      </c>
      <c r="C135" s="35" t="s">
        <v>267</v>
      </c>
      <c r="D135" s="26" t="s">
        <v>246</v>
      </c>
      <c r="E135" s="28" t="s">
        <v>23</v>
      </c>
      <c r="F135" s="29" t="s">
        <v>431</v>
      </c>
      <c r="G135" s="26" t="s">
        <v>266</v>
      </c>
      <c r="H135" s="30" t="s">
        <v>26</v>
      </c>
      <c r="I135" s="31" t="s">
        <v>26</v>
      </c>
      <c r="J135" s="32" t="s">
        <v>26</v>
      </c>
      <c r="K135" s="6" t="str">
        <f t="shared" ref="K135:K141" si="12">IF(ISBLANK(H135),IF(ISBLANK(I135),"IG3","IG2"),"IG1")</f>
        <v>IG1</v>
      </c>
      <c r="L135" s="4">
        <v>0</v>
      </c>
      <c r="M135" s="4">
        <v>0</v>
      </c>
      <c r="N135" s="4" t="s">
        <v>361</v>
      </c>
      <c r="O135" s="4" t="s">
        <v>361</v>
      </c>
    </row>
    <row r="136" spans="1:15" ht="42.75">
      <c r="A136" s="43">
        <v>15</v>
      </c>
      <c r="B136" s="26">
        <v>15.02</v>
      </c>
      <c r="C136" s="27" t="s">
        <v>269</v>
      </c>
      <c r="D136" s="26" t="s">
        <v>246</v>
      </c>
      <c r="E136" s="28" t="s">
        <v>479</v>
      </c>
      <c r="F136" s="29" t="s">
        <v>431</v>
      </c>
      <c r="G136" s="26" t="s">
        <v>268</v>
      </c>
      <c r="H136" s="27"/>
      <c r="I136" s="31" t="s">
        <v>26</v>
      </c>
      <c r="J136" s="32" t="s">
        <v>26</v>
      </c>
      <c r="K136" s="6" t="str">
        <f t="shared" si="12"/>
        <v>IG2</v>
      </c>
      <c r="L136" s="4">
        <v>0</v>
      </c>
      <c r="M136" s="4">
        <v>0</v>
      </c>
      <c r="N136" s="4" t="s">
        <v>361</v>
      </c>
      <c r="O136" s="4" t="s">
        <v>361</v>
      </c>
    </row>
    <row r="137" spans="1:15" ht="57">
      <c r="A137" s="43">
        <v>15</v>
      </c>
      <c r="B137" s="26">
        <v>15.03</v>
      </c>
      <c r="C137" s="27" t="s">
        <v>271</v>
      </c>
      <c r="D137" s="26" t="s">
        <v>246</v>
      </c>
      <c r="E137" s="28" t="s">
        <v>479</v>
      </c>
      <c r="F137" s="29" t="s">
        <v>431</v>
      </c>
      <c r="G137" s="26" t="s">
        <v>270</v>
      </c>
      <c r="H137" s="27"/>
      <c r="I137" s="31" t="s">
        <v>26</v>
      </c>
      <c r="J137" s="32" t="s">
        <v>26</v>
      </c>
      <c r="K137" s="6" t="str">
        <f t="shared" si="12"/>
        <v>IG2</v>
      </c>
      <c r="L137" s="4">
        <v>0</v>
      </c>
      <c r="M137" s="4">
        <v>0</v>
      </c>
      <c r="N137" s="4" t="s">
        <v>361</v>
      </c>
      <c r="O137" s="4" t="s">
        <v>361</v>
      </c>
    </row>
    <row r="138" spans="1:15" ht="71.25">
      <c r="A138" s="43">
        <v>15</v>
      </c>
      <c r="B138" s="26">
        <v>15.04</v>
      </c>
      <c r="C138" s="36" t="s">
        <v>273</v>
      </c>
      <c r="D138" s="26" t="s">
        <v>246</v>
      </c>
      <c r="E138" s="33" t="s">
        <v>479</v>
      </c>
      <c r="F138" s="29" t="s">
        <v>431</v>
      </c>
      <c r="G138" s="26" t="s">
        <v>272</v>
      </c>
      <c r="H138" s="27"/>
      <c r="I138" s="31" t="s">
        <v>26</v>
      </c>
      <c r="J138" s="32" t="s">
        <v>26</v>
      </c>
      <c r="K138" s="6" t="str">
        <f t="shared" si="12"/>
        <v>IG2</v>
      </c>
      <c r="L138" s="4">
        <v>0</v>
      </c>
      <c r="M138" s="4">
        <v>0</v>
      </c>
      <c r="N138" s="4" t="s">
        <v>361</v>
      </c>
      <c r="O138" s="4" t="s">
        <v>361</v>
      </c>
    </row>
    <row r="139" spans="1:15" ht="71.25">
      <c r="A139" s="43">
        <v>15</v>
      </c>
      <c r="B139" s="26">
        <v>15.05</v>
      </c>
      <c r="C139" s="36" t="s">
        <v>275</v>
      </c>
      <c r="D139" s="26" t="s">
        <v>246</v>
      </c>
      <c r="E139" s="28" t="s">
        <v>479</v>
      </c>
      <c r="F139" s="29" t="s">
        <v>431</v>
      </c>
      <c r="G139" s="26" t="s">
        <v>274</v>
      </c>
      <c r="H139" s="27"/>
      <c r="I139" s="27"/>
      <c r="J139" s="32" t="s">
        <v>26</v>
      </c>
      <c r="K139" s="6" t="str">
        <f t="shared" si="12"/>
        <v>IG3</v>
      </c>
      <c r="L139" s="4">
        <v>0</v>
      </c>
      <c r="M139" s="4">
        <v>0</v>
      </c>
      <c r="N139" s="4" t="s">
        <v>361</v>
      </c>
      <c r="O139" s="4" t="s">
        <v>361</v>
      </c>
    </row>
    <row r="140" spans="1:15" ht="42.75">
      <c r="A140" s="43">
        <v>15</v>
      </c>
      <c r="B140" s="26">
        <v>15.06</v>
      </c>
      <c r="C140" s="36" t="s">
        <v>277</v>
      </c>
      <c r="D140" s="26" t="s">
        <v>54</v>
      </c>
      <c r="E140" s="33" t="s">
        <v>30</v>
      </c>
      <c r="F140" s="29" t="s">
        <v>431</v>
      </c>
      <c r="G140" s="26" t="s">
        <v>276</v>
      </c>
      <c r="H140" s="27"/>
      <c r="I140" s="27"/>
      <c r="J140" s="32" t="s">
        <v>26</v>
      </c>
      <c r="K140" s="6" t="str">
        <f t="shared" si="12"/>
        <v>IG3</v>
      </c>
      <c r="L140" s="4">
        <v>0</v>
      </c>
      <c r="M140" s="4">
        <v>0</v>
      </c>
      <c r="N140" s="4" t="s">
        <v>361</v>
      </c>
      <c r="O140" s="4" t="s">
        <v>361</v>
      </c>
    </row>
    <row r="141" spans="1:15" ht="28.5">
      <c r="A141" s="43">
        <v>15</v>
      </c>
      <c r="B141" s="26">
        <v>15.07</v>
      </c>
      <c r="C141" s="35" t="s">
        <v>279</v>
      </c>
      <c r="D141" s="26" t="s">
        <v>54</v>
      </c>
      <c r="E141" s="33" t="s">
        <v>47</v>
      </c>
      <c r="F141" s="29" t="s">
        <v>431</v>
      </c>
      <c r="G141" s="26" t="s">
        <v>278</v>
      </c>
      <c r="H141" s="27"/>
      <c r="I141" s="27"/>
      <c r="J141" s="32" t="s">
        <v>26</v>
      </c>
      <c r="K141" s="6" t="str">
        <f t="shared" si="12"/>
        <v>IG3</v>
      </c>
      <c r="L141" s="4">
        <v>0</v>
      </c>
      <c r="M141" s="4">
        <v>0</v>
      </c>
      <c r="N141" s="4" t="s">
        <v>361</v>
      </c>
      <c r="O141" s="4" t="s">
        <v>361</v>
      </c>
    </row>
    <row r="142" spans="1:15" ht="29">
      <c r="A142" s="42" t="s">
        <v>14</v>
      </c>
      <c r="B142" s="23">
        <v>16</v>
      </c>
      <c r="C142" s="25" t="s">
        <v>281</v>
      </c>
      <c r="D142" s="23"/>
      <c r="E142" s="23"/>
      <c r="F142" s="34"/>
      <c r="G142" s="23" t="s">
        <v>280</v>
      </c>
      <c r="H142" s="23"/>
      <c r="I142" s="23"/>
      <c r="J142" s="23"/>
      <c r="K142" s="23"/>
      <c r="L142" s="23"/>
      <c r="M142" s="23"/>
      <c r="N142" s="23"/>
      <c r="O142" s="23"/>
    </row>
    <row r="143" spans="1:15" ht="57">
      <c r="A143" s="43">
        <v>16</v>
      </c>
      <c r="B143" s="26">
        <v>16.010000000000002</v>
      </c>
      <c r="C143" s="45" t="s">
        <v>283</v>
      </c>
      <c r="D143" s="26" t="s">
        <v>39</v>
      </c>
      <c r="E143" s="33" t="s">
        <v>479</v>
      </c>
      <c r="F143" s="29" t="s">
        <v>432</v>
      </c>
      <c r="G143" s="26" t="s">
        <v>282</v>
      </c>
      <c r="H143" s="27"/>
      <c r="I143" s="31" t="s">
        <v>26</v>
      </c>
      <c r="J143" s="32" t="s">
        <v>26</v>
      </c>
      <c r="K143" s="6" t="str">
        <f t="shared" ref="K143:K156" si="13">IF(ISBLANK(H143),IF(ISBLANK(I143),"IG3","IG2"),"IG1")</f>
        <v>IG2</v>
      </c>
      <c r="L143" s="4">
        <v>0</v>
      </c>
      <c r="M143" s="4">
        <v>0</v>
      </c>
      <c r="N143" s="4" t="s">
        <v>361</v>
      </c>
      <c r="O143" s="4" t="s">
        <v>361</v>
      </c>
    </row>
    <row r="144" spans="1:15" ht="142.5">
      <c r="A144" s="43">
        <v>16</v>
      </c>
      <c r="B144" s="26">
        <v>16.02</v>
      </c>
      <c r="C144" s="35" t="s">
        <v>508</v>
      </c>
      <c r="D144" s="26" t="s">
        <v>39</v>
      </c>
      <c r="E144" s="33" t="s">
        <v>479</v>
      </c>
      <c r="F144" s="29" t="s">
        <v>432</v>
      </c>
      <c r="G144" s="26" t="s">
        <v>284</v>
      </c>
      <c r="H144" s="27"/>
      <c r="I144" s="31" t="s">
        <v>26</v>
      </c>
      <c r="J144" s="32" t="s">
        <v>26</v>
      </c>
      <c r="K144" s="6" t="str">
        <f t="shared" si="13"/>
        <v>IG2</v>
      </c>
      <c r="L144" s="4">
        <v>0</v>
      </c>
      <c r="M144" s="4">
        <v>0</v>
      </c>
      <c r="N144" s="4" t="s">
        <v>361</v>
      </c>
      <c r="O144" s="4" t="s">
        <v>361</v>
      </c>
    </row>
    <row r="145" spans="1:15" ht="42.75">
      <c r="A145" s="43">
        <v>16</v>
      </c>
      <c r="B145" s="26">
        <v>16.03</v>
      </c>
      <c r="C145" s="36" t="s">
        <v>286</v>
      </c>
      <c r="D145" s="26" t="s">
        <v>39</v>
      </c>
      <c r="E145" s="33" t="s">
        <v>30</v>
      </c>
      <c r="F145" s="29" t="s">
        <v>432</v>
      </c>
      <c r="G145" s="26" t="s">
        <v>285</v>
      </c>
      <c r="H145" s="27"/>
      <c r="I145" s="31" t="s">
        <v>26</v>
      </c>
      <c r="J145" s="32" t="s">
        <v>26</v>
      </c>
      <c r="K145" s="6" t="str">
        <f t="shared" si="13"/>
        <v>IG2</v>
      </c>
      <c r="L145" s="4">
        <v>0</v>
      </c>
      <c r="M145" s="4">
        <v>0</v>
      </c>
      <c r="N145" s="4" t="s">
        <v>361</v>
      </c>
      <c r="O145" s="4" t="s">
        <v>361</v>
      </c>
    </row>
    <row r="146" spans="1:15" ht="57">
      <c r="A146" s="43">
        <v>16</v>
      </c>
      <c r="B146" s="26">
        <v>16.04</v>
      </c>
      <c r="C146" s="37" t="s">
        <v>287</v>
      </c>
      <c r="D146" s="26" t="s">
        <v>39</v>
      </c>
      <c r="E146" s="33" t="s">
        <v>23</v>
      </c>
      <c r="F146" s="29" t="s">
        <v>432</v>
      </c>
      <c r="G146" s="26" t="s">
        <v>458</v>
      </c>
      <c r="H146" s="27"/>
      <c r="I146" s="31" t="s">
        <v>26</v>
      </c>
      <c r="J146" s="32" t="s">
        <v>26</v>
      </c>
      <c r="K146" s="6" t="str">
        <f t="shared" si="13"/>
        <v>IG2</v>
      </c>
      <c r="L146" s="4">
        <v>0</v>
      </c>
      <c r="M146" s="4">
        <v>0</v>
      </c>
      <c r="N146" s="4" t="s">
        <v>361</v>
      </c>
      <c r="O146" s="4" t="s">
        <v>361</v>
      </c>
    </row>
    <row r="147" spans="1:15" ht="42.75">
      <c r="A147" s="43">
        <v>16</v>
      </c>
      <c r="B147" s="26">
        <v>16.05</v>
      </c>
      <c r="C147" s="27" t="s">
        <v>289</v>
      </c>
      <c r="D147" s="26" t="s">
        <v>39</v>
      </c>
      <c r="E147" s="33" t="s">
        <v>47</v>
      </c>
      <c r="F147" s="29" t="s">
        <v>432</v>
      </c>
      <c r="G147" s="26" t="s">
        <v>288</v>
      </c>
      <c r="H147" s="27"/>
      <c r="I147" s="31" t="s">
        <v>26</v>
      </c>
      <c r="J147" s="32" t="s">
        <v>26</v>
      </c>
      <c r="K147" s="6" t="str">
        <f t="shared" si="13"/>
        <v>IG2</v>
      </c>
      <c r="L147" s="4">
        <v>0</v>
      </c>
      <c r="M147" s="4">
        <v>0</v>
      </c>
      <c r="N147" s="4" t="s">
        <v>361</v>
      </c>
      <c r="O147" s="4" t="s">
        <v>361</v>
      </c>
    </row>
    <row r="148" spans="1:15" ht="71.25">
      <c r="A148" s="43">
        <v>16</v>
      </c>
      <c r="B148" s="26">
        <v>16.059999999999999</v>
      </c>
      <c r="C148" s="27" t="s">
        <v>291</v>
      </c>
      <c r="D148" s="26" t="s">
        <v>39</v>
      </c>
      <c r="E148" s="33" t="s">
        <v>479</v>
      </c>
      <c r="F148" s="29" t="s">
        <v>432</v>
      </c>
      <c r="G148" s="26" t="s">
        <v>290</v>
      </c>
      <c r="H148" s="27"/>
      <c r="I148" s="31" t="s">
        <v>26</v>
      </c>
      <c r="J148" s="32" t="s">
        <v>26</v>
      </c>
      <c r="K148" s="6" t="str">
        <f t="shared" si="13"/>
        <v>IG2</v>
      </c>
      <c r="L148" s="4">
        <v>0</v>
      </c>
      <c r="M148" s="4">
        <v>0</v>
      </c>
      <c r="N148" s="4" t="s">
        <v>361</v>
      </c>
      <c r="O148" s="4" t="s">
        <v>361</v>
      </c>
    </row>
    <row r="149" spans="1:15" ht="57">
      <c r="A149" s="43">
        <v>16</v>
      </c>
      <c r="B149" s="26">
        <v>16.07</v>
      </c>
      <c r="C149" s="27" t="s">
        <v>293</v>
      </c>
      <c r="D149" s="26" t="s">
        <v>39</v>
      </c>
      <c r="E149" s="33" t="s">
        <v>47</v>
      </c>
      <c r="F149" s="29" t="s">
        <v>417</v>
      </c>
      <c r="G149" s="26" t="s">
        <v>292</v>
      </c>
      <c r="H149" s="27"/>
      <c r="I149" s="31" t="s">
        <v>26</v>
      </c>
      <c r="J149" s="32" t="s">
        <v>26</v>
      </c>
      <c r="K149" s="6" t="str">
        <f t="shared" si="13"/>
        <v>IG2</v>
      </c>
      <c r="L149" s="4">
        <v>0</v>
      </c>
      <c r="M149" s="4">
        <v>0</v>
      </c>
      <c r="N149" s="4" t="s">
        <v>361</v>
      </c>
      <c r="O149" s="4" t="s">
        <v>361</v>
      </c>
    </row>
    <row r="150" spans="1:15" ht="28.5">
      <c r="A150" s="43">
        <v>16</v>
      </c>
      <c r="B150" s="26">
        <v>16.079999999999998</v>
      </c>
      <c r="C150" s="27" t="s">
        <v>295</v>
      </c>
      <c r="D150" s="26" t="s">
        <v>39</v>
      </c>
      <c r="E150" s="33" t="s">
        <v>47</v>
      </c>
      <c r="F150" s="29" t="s">
        <v>432</v>
      </c>
      <c r="G150" s="26" t="s">
        <v>294</v>
      </c>
      <c r="H150" s="27"/>
      <c r="I150" s="31" t="s">
        <v>26</v>
      </c>
      <c r="J150" s="32" t="s">
        <v>26</v>
      </c>
      <c r="K150" s="6" t="str">
        <f t="shared" si="13"/>
        <v>IG2</v>
      </c>
      <c r="L150" s="4">
        <v>0</v>
      </c>
      <c r="M150" s="4">
        <v>0</v>
      </c>
      <c r="N150" s="4" t="s">
        <v>361</v>
      </c>
      <c r="O150" s="4" t="s">
        <v>361</v>
      </c>
    </row>
    <row r="151" spans="1:15" ht="57">
      <c r="A151" s="43">
        <v>16</v>
      </c>
      <c r="B151" s="26">
        <v>16.09</v>
      </c>
      <c r="C151" s="27" t="s">
        <v>297</v>
      </c>
      <c r="D151" s="26" t="s">
        <v>39</v>
      </c>
      <c r="E151" s="33" t="s">
        <v>47</v>
      </c>
      <c r="F151" s="29" t="s">
        <v>430</v>
      </c>
      <c r="G151" s="26" t="s">
        <v>296</v>
      </c>
      <c r="H151" s="27"/>
      <c r="I151" s="31" t="s">
        <v>26</v>
      </c>
      <c r="J151" s="32" t="s">
        <v>26</v>
      </c>
      <c r="K151" s="6" t="str">
        <f t="shared" si="13"/>
        <v>IG2</v>
      </c>
      <c r="L151" s="4">
        <v>0</v>
      </c>
      <c r="M151" s="4">
        <v>0</v>
      </c>
      <c r="N151" s="4" t="s">
        <v>361</v>
      </c>
      <c r="O151" s="4" t="s">
        <v>361</v>
      </c>
    </row>
    <row r="152" spans="1:15" ht="85.5">
      <c r="A152" s="43">
        <v>16</v>
      </c>
      <c r="B152" s="38">
        <v>16.100000000000001</v>
      </c>
      <c r="C152" s="27" t="s">
        <v>299</v>
      </c>
      <c r="D152" s="26" t="s">
        <v>39</v>
      </c>
      <c r="E152" s="33" t="s">
        <v>47</v>
      </c>
      <c r="F152" s="29" t="s">
        <v>432</v>
      </c>
      <c r="G152" s="26" t="s">
        <v>298</v>
      </c>
      <c r="H152" s="27"/>
      <c r="I152" s="31" t="s">
        <v>26</v>
      </c>
      <c r="J152" s="32" t="s">
        <v>26</v>
      </c>
      <c r="K152" s="6" t="str">
        <f t="shared" si="13"/>
        <v>IG2</v>
      </c>
      <c r="L152" s="4">
        <v>0</v>
      </c>
      <c r="M152" s="4">
        <v>0</v>
      </c>
      <c r="N152" s="4" t="s">
        <v>361</v>
      </c>
      <c r="O152" s="4" t="s">
        <v>361</v>
      </c>
    </row>
    <row r="153" spans="1:15" ht="85.5">
      <c r="A153" s="43">
        <v>16</v>
      </c>
      <c r="B153" s="26">
        <v>16.11</v>
      </c>
      <c r="C153" s="27" t="s">
        <v>509</v>
      </c>
      <c r="D153" s="26" t="s">
        <v>39</v>
      </c>
      <c r="E153" s="33" t="s">
        <v>47</v>
      </c>
      <c r="F153" s="29" t="s">
        <v>432</v>
      </c>
      <c r="G153" s="26" t="s">
        <v>300</v>
      </c>
      <c r="H153" s="27"/>
      <c r="I153" s="31" t="s">
        <v>26</v>
      </c>
      <c r="J153" s="32" t="s">
        <v>26</v>
      </c>
      <c r="K153" s="6" t="str">
        <f t="shared" si="13"/>
        <v>IG2</v>
      </c>
      <c r="L153" s="4">
        <v>0</v>
      </c>
      <c r="M153" s="4">
        <v>0</v>
      </c>
      <c r="N153" s="4" t="s">
        <v>361</v>
      </c>
      <c r="O153" s="4" t="s">
        <v>361</v>
      </c>
    </row>
    <row r="154" spans="1:15" ht="28.5">
      <c r="A154" s="43">
        <v>16</v>
      </c>
      <c r="B154" s="26">
        <v>16.12</v>
      </c>
      <c r="C154" s="36" t="s">
        <v>302</v>
      </c>
      <c r="D154" s="26" t="s">
        <v>39</v>
      </c>
      <c r="E154" s="33" t="s">
        <v>47</v>
      </c>
      <c r="F154" s="29" t="s">
        <v>433</v>
      </c>
      <c r="G154" s="26" t="s">
        <v>301</v>
      </c>
      <c r="H154" s="27"/>
      <c r="I154" s="27"/>
      <c r="J154" s="32" t="s">
        <v>26</v>
      </c>
      <c r="K154" s="6" t="str">
        <f t="shared" si="13"/>
        <v>IG3</v>
      </c>
      <c r="L154" s="4">
        <v>0</v>
      </c>
      <c r="M154" s="4">
        <v>0</v>
      </c>
      <c r="N154" s="4">
        <v>0</v>
      </c>
      <c r="O154" s="4">
        <v>0</v>
      </c>
    </row>
    <row r="155" spans="1:15" ht="57">
      <c r="A155" s="43">
        <v>16</v>
      </c>
      <c r="B155" s="26">
        <v>16.13</v>
      </c>
      <c r="C155" s="27" t="s">
        <v>304</v>
      </c>
      <c r="D155" s="26" t="s">
        <v>39</v>
      </c>
      <c r="E155" s="33" t="s">
        <v>30</v>
      </c>
      <c r="F155" s="29" t="s">
        <v>434</v>
      </c>
      <c r="G155" s="26" t="s">
        <v>303</v>
      </c>
      <c r="H155" s="27"/>
      <c r="I155" s="27"/>
      <c r="J155" s="32" t="s">
        <v>26</v>
      </c>
      <c r="K155" s="6" t="str">
        <f t="shared" si="13"/>
        <v>IG3</v>
      </c>
      <c r="L155" s="4">
        <v>0</v>
      </c>
      <c r="M155" s="4">
        <v>0</v>
      </c>
      <c r="N155" s="4" t="s">
        <v>361</v>
      </c>
      <c r="O155" s="4" t="s">
        <v>361</v>
      </c>
    </row>
    <row r="156" spans="1:15" ht="57">
      <c r="A156" s="43">
        <v>16</v>
      </c>
      <c r="B156" s="26">
        <v>16.14</v>
      </c>
      <c r="C156" s="27" t="s">
        <v>306</v>
      </c>
      <c r="D156" s="26" t="s">
        <v>39</v>
      </c>
      <c r="E156" s="33" t="s">
        <v>47</v>
      </c>
      <c r="F156" s="29" t="s">
        <v>432</v>
      </c>
      <c r="G156" s="26" t="s">
        <v>305</v>
      </c>
      <c r="H156" s="27"/>
      <c r="I156" s="27"/>
      <c r="J156" s="32" t="s">
        <v>26</v>
      </c>
      <c r="K156" s="6" t="str">
        <f t="shared" si="13"/>
        <v>IG3</v>
      </c>
      <c r="L156" s="4">
        <v>0</v>
      </c>
      <c r="M156" s="4">
        <v>0</v>
      </c>
      <c r="N156" s="4" t="s">
        <v>361</v>
      </c>
      <c r="O156" s="4" t="s">
        <v>361</v>
      </c>
    </row>
    <row r="157" spans="1:15" ht="43.5">
      <c r="A157" s="42">
        <v>17</v>
      </c>
      <c r="B157" s="23">
        <v>17</v>
      </c>
      <c r="C157" s="25" t="s">
        <v>308</v>
      </c>
      <c r="D157" s="23"/>
      <c r="E157" s="23"/>
      <c r="F157" s="34"/>
      <c r="G157" s="23" t="s">
        <v>307</v>
      </c>
      <c r="H157" s="23"/>
      <c r="I157" s="23"/>
      <c r="J157" s="23"/>
      <c r="K157" s="23"/>
      <c r="L157" s="23"/>
      <c r="M157" s="23"/>
      <c r="N157" s="23"/>
      <c r="O157" s="23"/>
    </row>
    <row r="158" spans="1:15" ht="85.5">
      <c r="A158" s="43">
        <v>17</v>
      </c>
      <c r="B158" s="26">
        <v>17.010000000000002</v>
      </c>
      <c r="C158" s="27" t="s">
        <v>510</v>
      </c>
      <c r="D158" s="26" t="s">
        <v>246</v>
      </c>
      <c r="E158" s="33" t="s">
        <v>27</v>
      </c>
      <c r="F158" s="29" t="s">
        <v>435</v>
      </c>
      <c r="G158" s="26" t="s">
        <v>309</v>
      </c>
      <c r="H158" s="30" t="s">
        <v>26</v>
      </c>
      <c r="I158" s="31" t="s">
        <v>26</v>
      </c>
      <c r="J158" s="32" t="s">
        <v>26</v>
      </c>
      <c r="K158" s="6" t="str">
        <f t="shared" ref="K158:K166" si="14">IF(ISBLANK(H158),IF(ISBLANK(I158),"IG3","IG2"),"IG1")</f>
        <v>IG1</v>
      </c>
      <c r="L158" s="4">
        <v>0</v>
      </c>
      <c r="M158" s="4">
        <v>0</v>
      </c>
      <c r="N158" s="4" t="s">
        <v>361</v>
      </c>
      <c r="O158" s="4" t="s">
        <v>361</v>
      </c>
    </row>
    <row r="159" spans="1:15" ht="57">
      <c r="A159" s="43">
        <v>17</v>
      </c>
      <c r="B159" s="26">
        <v>17.02</v>
      </c>
      <c r="C159" s="27" t="s">
        <v>511</v>
      </c>
      <c r="D159" s="26" t="s">
        <v>246</v>
      </c>
      <c r="E159" s="33" t="s">
        <v>479</v>
      </c>
      <c r="F159" s="29" t="s">
        <v>435</v>
      </c>
      <c r="G159" s="26" t="s">
        <v>310</v>
      </c>
      <c r="H159" s="30" t="s">
        <v>26</v>
      </c>
      <c r="I159" s="31" t="s">
        <v>26</v>
      </c>
      <c r="J159" s="32" t="s">
        <v>26</v>
      </c>
      <c r="K159" s="6" t="str">
        <f t="shared" si="14"/>
        <v>IG1</v>
      </c>
      <c r="L159" s="4">
        <v>0</v>
      </c>
      <c r="M159" s="4">
        <v>0</v>
      </c>
      <c r="N159" s="4" t="s">
        <v>361</v>
      </c>
      <c r="O159" s="4" t="s">
        <v>361</v>
      </c>
    </row>
    <row r="160" spans="1:15" ht="57">
      <c r="A160" s="43">
        <v>17</v>
      </c>
      <c r="B160" s="26">
        <v>17.03</v>
      </c>
      <c r="C160" s="27" t="s">
        <v>512</v>
      </c>
      <c r="D160" s="26" t="s">
        <v>246</v>
      </c>
      <c r="E160" s="33" t="s">
        <v>479</v>
      </c>
      <c r="F160" s="29" t="s">
        <v>435</v>
      </c>
      <c r="G160" s="26" t="s">
        <v>311</v>
      </c>
      <c r="H160" s="30" t="s">
        <v>26</v>
      </c>
      <c r="I160" s="31" t="s">
        <v>26</v>
      </c>
      <c r="J160" s="32" t="s">
        <v>26</v>
      </c>
      <c r="K160" s="6" t="str">
        <f t="shared" si="14"/>
        <v>IG1</v>
      </c>
      <c r="L160" s="4">
        <v>0</v>
      </c>
      <c r="M160" s="4">
        <v>0</v>
      </c>
      <c r="N160" s="4" t="s">
        <v>361</v>
      </c>
      <c r="O160" s="4" t="s">
        <v>361</v>
      </c>
    </row>
    <row r="161" spans="1:20" ht="42.75">
      <c r="A161" s="43">
        <v>17</v>
      </c>
      <c r="B161" s="26">
        <v>17.04</v>
      </c>
      <c r="C161" s="27" t="s">
        <v>513</v>
      </c>
      <c r="D161" s="26" t="s">
        <v>246</v>
      </c>
      <c r="E161" s="33" t="s">
        <v>479</v>
      </c>
      <c r="F161" s="29" t="s">
        <v>435</v>
      </c>
      <c r="G161" s="26" t="s">
        <v>312</v>
      </c>
      <c r="H161" s="27"/>
      <c r="I161" s="31" t="s">
        <v>26</v>
      </c>
      <c r="J161" s="32" t="s">
        <v>26</v>
      </c>
      <c r="K161" s="6" t="str">
        <f t="shared" si="14"/>
        <v>IG2</v>
      </c>
      <c r="L161" s="4">
        <v>0</v>
      </c>
      <c r="M161" s="4">
        <v>0</v>
      </c>
      <c r="N161" s="4" t="s">
        <v>361</v>
      </c>
      <c r="O161" s="4" t="s">
        <v>361</v>
      </c>
    </row>
    <row r="162" spans="1:20" ht="42.75">
      <c r="A162" s="43">
        <v>17</v>
      </c>
      <c r="B162" s="26">
        <v>17.05</v>
      </c>
      <c r="C162" s="36" t="s">
        <v>514</v>
      </c>
      <c r="D162" s="26" t="s">
        <v>246</v>
      </c>
      <c r="E162" s="33" t="s">
        <v>27</v>
      </c>
      <c r="F162" s="29" t="s">
        <v>435</v>
      </c>
      <c r="G162" s="26" t="s">
        <v>313</v>
      </c>
      <c r="H162" s="27"/>
      <c r="I162" s="31" t="s">
        <v>26</v>
      </c>
      <c r="J162" s="32" t="s">
        <v>26</v>
      </c>
      <c r="K162" s="6" t="str">
        <f t="shared" si="14"/>
        <v>IG2</v>
      </c>
      <c r="L162" s="4">
        <v>0</v>
      </c>
      <c r="M162" s="4">
        <v>0</v>
      </c>
      <c r="N162" s="4" t="s">
        <v>361</v>
      </c>
      <c r="O162" s="4" t="s">
        <v>361</v>
      </c>
    </row>
    <row r="163" spans="1:20" ht="57">
      <c r="A163" s="43">
        <v>17</v>
      </c>
      <c r="B163" s="26">
        <v>17.059999999999999</v>
      </c>
      <c r="C163" s="27" t="s">
        <v>515</v>
      </c>
      <c r="D163" s="26" t="s">
        <v>246</v>
      </c>
      <c r="E163" s="33" t="s">
        <v>27</v>
      </c>
      <c r="F163" s="29" t="s">
        <v>435</v>
      </c>
      <c r="G163" s="26" t="s">
        <v>314</v>
      </c>
      <c r="H163" s="27"/>
      <c r="I163" s="31" t="s">
        <v>26</v>
      </c>
      <c r="J163" s="32" t="s">
        <v>26</v>
      </c>
      <c r="K163" s="6" t="str">
        <f t="shared" si="14"/>
        <v>IG2</v>
      </c>
      <c r="L163" s="4">
        <v>0</v>
      </c>
      <c r="M163" s="4">
        <v>0</v>
      </c>
      <c r="N163" s="4" t="s">
        <v>361</v>
      </c>
      <c r="O163" s="4" t="s">
        <v>361</v>
      </c>
    </row>
    <row r="164" spans="1:20" ht="42.75">
      <c r="A164" s="43">
        <v>17</v>
      </c>
      <c r="B164" s="26">
        <v>17.07</v>
      </c>
      <c r="C164" s="27" t="s">
        <v>316</v>
      </c>
      <c r="D164" s="26" t="s">
        <v>246</v>
      </c>
      <c r="E164" s="28" t="s">
        <v>196</v>
      </c>
      <c r="F164" s="29" t="s">
        <v>435</v>
      </c>
      <c r="G164" s="26" t="s">
        <v>315</v>
      </c>
      <c r="H164" s="27"/>
      <c r="I164" s="31" t="s">
        <v>26</v>
      </c>
      <c r="J164" s="32" t="s">
        <v>26</v>
      </c>
      <c r="K164" s="6" t="str">
        <f t="shared" si="14"/>
        <v>IG2</v>
      </c>
      <c r="L164" s="4">
        <v>0</v>
      </c>
      <c r="M164" s="4">
        <v>0</v>
      </c>
      <c r="N164" s="4" t="s">
        <v>361</v>
      </c>
      <c r="O164" s="4" t="s">
        <v>361</v>
      </c>
    </row>
    <row r="165" spans="1:20" ht="28.5">
      <c r="A165" s="43">
        <v>17</v>
      </c>
      <c r="B165" s="26">
        <v>17.079999999999998</v>
      </c>
      <c r="C165" s="27" t="s">
        <v>318</v>
      </c>
      <c r="D165" s="26" t="s">
        <v>246</v>
      </c>
      <c r="E165" s="28" t="s">
        <v>196</v>
      </c>
      <c r="F165" s="29" t="s">
        <v>435</v>
      </c>
      <c r="G165" s="26" t="s">
        <v>317</v>
      </c>
      <c r="H165" s="27"/>
      <c r="I165" s="31" t="s">
        <v>26</v>
      </c>
      <c r="J165" s="32" t="s">
        <v>26</v>
      </c>
      <c r="K165" s="6" t="str">
        <f t="shared" si="14"/>
        <v>IG2</v>
      </c>
      <c r="L165" s="4">
        <v>0</v>
      </c>
      <c r="M165" s="4">
        <v>0</v>
      </c>
      <c r="N165" s="4" t="s">
        <v>361</v>
      </c>
      <c r="O165" s="4" t="s">
        <v>361</v>
      </c>
    </row>
    <row r="166" spans="1:20" ht="57">
      <c r="A166" s="43">
        <v>17</v>
      </c>
      <c r="B166" s="26">
        <v>17.09</v>
      </c>
      <c r="C166" s="36" t="s">
        <v>320</v>
      </c>
      <c r="D166" s="26" t="s">
        <v>246</v>
      </c>
      <c r="E166" s="28" t="s">
        <v>196</v>
      </c>
      <c r="F166" s="29" t="s">
        <v>435</v>
      </c>
      <c r="G166" s="26" t="s">
        <v>319</v>
      </c>
      <c r="H166" s="27"/>
      <c r="I166" s="27"/>
      <c r="J166" s="32" t="s">
        <v>26</v>
      </c>
      <c r="K166" s="6" t="str">
        <f t="shared" si="14"/>
        <v>IG3</v>
      </c>
      <c r="L166" s="4">
        <v>0</v>
      </c>
      <c r="M166" s="4">
        <v>0</v>
      </c>
      <c r="N166" s="4" t="s">
        <v>361</v>
      </c>
      <c r="O166" s="4" t="s">
        <v>361</v>
      </c>
    </row>
    <row r="167" spans="1:20" ht="43.5">
      <c r="A167" s="42" t="s">
        <v>8</v>
      </c>
      <c r="B167" s="23">
        <v>18</v>
      </c>
      <c r="C167" s="25" t="s">
        <v>322</v>
      </c>
      <c r="D167" s="23"/>
      <c r="E167" s="23"/>
      <c r="F167" s="34"/>
      <c r="G167" s="23" t="s">
        <v>321</v>
      </c>
      <c r="H167" s="23"/>
      <c r="I167" s="23"/>
      <c r="J167" s="23"/>
      <c r="K167" s="23"/>
      <c r="L167" s="23"/>
      <c r="M167" s="23"/>
      <c r="N167" s="23"/>
      <c r="O167" s="23"/>
    </row>
    <row r="168" spans="1:20" ht="71.25">
      <c r="A168" s="43">
        <v>18</v>
      </c>
      <c r="B168" s="26">
        <v>18.010000000000002</v>
      </c>
      <c r="C168" s="27" t="s">
        <v>516</v>
      </c>
      <c r="D168" s="26" t="s">
        <v>246</v>
      </c>
      <c r="E168" s="28" t="s">
        <v>479</v>
      </c>
      <c r="F168" s="29" t="s">
        <v>434</v>
      </c>
      <c r="G168" s="26" t="s">
        <v>323</v>
      </c>
      <c r="H168" s="26"/>
      <c r="I168" s="31" t="s">
        <v>26</v>
      </c>
      <c r="J168" s="32" t="s">
        <v>26</v>
      </c>
      <c r="K168" s="6" t="str">
        <f>IF(ISBLANK(H168),IF(ISBLANK(I168),"IG3","IG2"),"IG1")</f>
        <v>IG2</v>
      </c>
      <c r="L168" s="4">
        <v>0</v>
      </c>
      <c r="M168" s="4">
        <v>0</v>
      </c>
      <c r="N168" s="4" t="s">
        <v>361</v>
      </c>
      <c r="O168" s="4" t="s">
        <v>361</v>
      </c>
    </row>
    <row r="169" spans="1:20" ht="57">
      <c r="A169" s="43">
        <v>18</v>
      </c>
      <c r="B169" s="26">
        <v>18.02</v>
      </c>
      <c r="C169" s="27" t="s">
        <v>325</v>
      </c>
      <c r="D169" s="26" t="s">
        <v>71</v>
      </c>
      <c r="E169" s="28" t="s">
        <v>30</v>
      </c>
      <c r="F169" s="29" t="s">
        <v>434</v>
      </c>
      <c r="G169" s="26" t="s">
        <v>324</v>
      </c>
      <c r="H169" s="26"/>
      <c r="I169" s="31" t="s">
        <v>26</v>
      </c>
      <c r="J169" s="32" t="s">
        <v>26</v>
      </c>
      <c r="K169" s="6" t="str">
        <f>IF(ISBLANK(H169),IF(ISBLANK(I169),"IG3","IG2"),"IG1")</f>
        <v>IG2</v>
      </c>
      <c r="L169" s="4">
        <v>0</v>
      </c>
      <c r="M169" s="4">
        <v>0</v>
      </c>
      <c r="N169" s="4" t="s">
        <v>361</v>
      </c>
      <c r="O169" s="4" t="s">
        <v>361</v>
      </c>
    </row>
    <row r="170" spans="1:20" ht="42.75">
      <c r="A170" s="43">
        <v>18</v>
      </c>
      <c r="B170" s="26">
        <v>18.03</v>
      </c>
      <c r="C170" s="27" t="s">
        <v>517</v>
      </c>
      <c r="D170" s="26" t="s">
        <v>71</v>
      </c>
      <c r="E170" s="33" t="s">
        <v>47</v>
      </c>
      <c r="F170" s="29" t="s">
        <v>434</v>
      </c>
      <c r="G170" s="26" t="s">
        <v>326</v>
      </c>
      <c r="H170" s="26"/>
      <c r="I170" s="31" t="s">
        <v>26</v>
      </c>
      <c r="J170" s="32" t="s">
        <v>26</v>
      </c>
      <c r="K170" s="6" t="str">
        <f>IF(ISBLANK(H170),IF(ISBLANK(I170),"IG3","IG2"),"IG1")</f>
        <v>IG2</v>
      </c>
      <c r="L170" s="4">
        <v>0</v>
      </c>
      <c r="M170" s="4">
        <v>0</v>
      </c>
      <c r="N170" s="4" t="s">
        <v>361</v>
      </c>
      <c r="O170" s="4" t="s">
        <v>361</v>
      </c>
    </row>
    <row r="171" spans="1:20" ht="28.5">
      <c r="A171" s="43">
        <v>18</v>
      </c>
      <c r="B171" s="26">
        <v>18.04</v>
      </c>
      <c r="C171" s="27" t="s">
        <v>328</v>
      </c>
      <c r="D171" s="26" t="s">
        <v>71</v>
      </c>
      <c r="E171" s="33" t="s">
        <v>47</v>
      </c>
      <c r="F171" s="29" t="s">
        <v>434</v>
      </c>
      <c r="G171" s="26" t="s">
        <v>327</v>
      </c>
      <c r="H171" s="27"/>
      <c r="I171" s="27"/>
      <c r="J171" s="32" t="s">
        <v>26</v>
      </c>
      <c r="K171" s="6" t="str">
        <f>IF(ISBLANK(H171),IF(ISBLANK(I171),"IG3","IG2"),"IG1")</f>
        <v>IG3</v>
      </c>
      <c r="L171" s="4">
        <v>0</v>
      </c>
      <c r="M171" s="4">
        <v>0</v>
      </c>
      <c r="N171" s="4" t="s">
        <v>361</v>
      </c>
      <c r="O171" s="4" t="s">
        <v>361</v>
      </c>
    </row>
    <row r="172" spans="1:20" ht="28.5">
      <c r="A172" s="43">
        <v>18</v>
      </c>
      <c r="B172" s="26">
        <v>18.05</v>
      </c>
      <c r="C172" s="27" t="s">
        <v>330</v>
      </c>
      <c r="D172" s="26" t="s">
        <v>246</v>
      </c>
      <c r="E172" s="28" t="s">
        <v>30</v>
      </c>
      <c r="F172" s="29" t="s">
        <v>434</v>
      </c>
      <c r="G172" s="26" t="s">
        <v>329</v>
      </c>
      <c r="H172" s="26"/>
      <c r="I172" s="26"/>
      <c r="J172" s="32" t="s">
        <v>26</v>
      </c>
      <c r="K172" s="6" t="str">
        <f>IF(ISBLANK(H172),IF(ISBLANK(I172),"IG3","IG2"),"IG1")</f>
        <v>IG3</v>
      </c>
      <c r="L172" s="4">
        <v>0</v>
      </c>
      <c r="M172" s="4">
        <v>0</v>
      </c>
      <c r="N172" s="4" t="s">
        <v>361</v>
      </c>
      <c r="O172" s="4" t="s">
        <v>361</v>
      </c>
    </row>
    <row r="175" spans="1:20" customFormat="1" ht="63.5" customHeight="1">
      <c r="A175" s="46" t="s">
        <v>519</v>
      </c>
      <c r="B175" s="46"/>
      <c r="C175" s="46"/>
      <c r="D175" s="46"/>
      <c r="E175" s="46"/>
      <c r="F175" s="46"/>
      <c r="G175" s="46"/>
      <c r="H175" s="46"/>
      <c r="I175" s="46"/>
      <c r="J175" s="46"/>
      <c r="K175" s="46"/>
      <c r="L175" s="46"/>
      <c r="M175" s="46"/>
      <c r="N175" s="46"/>
      <c r="O175" s="46"/>
      <c r="P175" s="46"/>
      <c r="Q175" s="15"/>
      <c r="R175" s="15"/>
      <c r="S175" s="15"/>
      <c r="T175" s="15"/>
    </row>
  </sheetData>
  <autoFilter ref="A1:O172" xr:uid="{DD75C045-304B-4BAD-BCCB-FAFC61479C0C}">
    <sortState xmlns:xlrd2="http://schemas.microsoft.com/office/spreadsheetml/2017/richdata2" ref="A2:O172">
      <sortCondition ref="B1:B172"/>
    </sortState>
  </autoFilter>
  <dataConsolidate/>
  <mergeCells count="1">
    <mergeCell ref="A175:P175"/>
  </mergeCells>
  <conditionalFormatting sqref="L1:O7 L9:O15 L17:O30 L32:O43 L45:O50 L52:O59 L61:O67 L69:O80 L82:O88 L90:O96 L98:O102 L104:O111 L113:O123 L125:O133 L135:O141 L143:O156 L158:O166 L168:O1048576">
    <cfRule type="containsBlanks" priority="1" stopIfTrue="1">
      <formula>LEN(TRIM(L1))=0</formula>
    </cfRule>
    <cfRule type="cellIs" dxfId="17" priority="3" operator="equal">
      <formula>"Not Applicable"</formula>
    </cfRule>
    <cfRule type="cellIs" dxfId="16" priority="4" operator="equal">
      <formula>1</formula>
    </cfRule>
    <cfRule type="cellIs" dxfId="15" priority="5" operator="equal">
      <formula>0.75</formula>
    </cfRule>
    <cfRule type="cellIs" dxfId="14" priority="6" operator="equal">
      <formula>0.5</formula>
    </cfRule>
    <cfRule type="cellIs" dxfId="13" priority="7" operator="equal">
      <formula>0.25</formula>
    </cfRule>
    <cfRule type="cellIs" dxfId="12" priority="8" operator="equal">
      <formula>0</formula>
    </cfRule>
  </conditionalFormatting>
  <hyperlinks>
    <hyperlink ref="A175" r:id="rId1" display="http://creativecommons.org/licenses/by-sa/4.0/" xr:uid="{10F2F8DD-A9F4-4F50-85E4-8CA22E552B3A}"/>
    <hyperlink ref="A175:O175" r:id="rId2" display="This document, is a derivative of &quot;CIS Controls Initial Assessment Tool&quot; by AuditScripts, used under CC BY. This document is licensed under CC BY by Improsec A/S." xr:uid="{75609B6C-B9E0-4E28-972F-7DDFA424A123}"/>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xWindow="1486" yWindow="351" count="4">
        <x14:dataValidation type="list" errorStyle="warning" allowBlank="1" showInputMessage="1" showErrorMessage="1" promptTitle="Policy Status" prompt="0% No Policy_x000a_25% Informal Policy_x000a_50% Partial Written Policy_x000a_75% Written Policy_x000a_100% Approved Written Policy" xr:uid="{822EBD75-89F7-4D0B-857E-358150BA72F7}">
          <x14:formula1>
            <xm:f>Values!$A$2:$A$6</xm:f>
          </x14:formula1>
          <xm:sqref>L168:L172 L9:L15 L17:L30 L32:L43 L45:L50 L52:L59 L61:L67 L69:L80 L82:L88 L90:L96 L98:L102 L104:L111 L113:L123 L125:L133 L135:L141 L143:L156 L158:L166 L3:L7</xm:sqref>
        </x14:dataValidation>
        <x14:dataValidation type="list" errorStyle="warning" allowBlank="1" showInputMessage="1" showErrorMessage="1" promptTitle="Implementation Status" prompt="0% Not Implemented_x000a_25% Parts of Policy Implemented_x000a_50% Implemented on Some Systems_x000a_75% Implemented on Most Systems_x000a_100% Implemented on All Systems" xr:uid="{B3987F45-520A-4D05-AFB6-FFD7AE3A1D78}">
          <x14:formula1>
            <xm:f>Values!$A$2:$A$6</xm:f>
          </x14:formula1>
          <xm:sqref>M3:M7 M9:M15 M17:M30 M32:M43 M45:M50 M52:M59 M61:M67 M69:M80 M82:M88 M90:M96 M98:M102 M104:M111 M113:M123 M125:M133 M135:M141 M143:M156 M158:M166 M168:M172</xm:sqref>
        </x14:dataValidation>
        <x14:dataValidation type="list" errorStyle="warning" allowBlank="1" showInputMessage="1" showErrorMessage="1" promptTitle="Automation Status" prompt="0% Not Automated_x000a_25% Parts of Policy Automated_x000a_50% Automated on Some Systems_x000a_75% Automated on Most Systems_x000a_100% Automated on All Systems" xr:uid="{4F17C68E-FA14-471D-A63C-FBA01968A842}">
          <x14:formula1>
            <xm:f>Values!$A$2:$A$6</xm:f>
          </x14:formula1>
          <xm:sqref>N3:N7 O4 O11 O28 O42 O49 O59 N69:N80 N82:N88 N90:N96 O62 O98 O107 O123 N125:O133 N135:O141 O155:O156 N158:O166 N11:N15 N9:O10 O21 N17:O20 O23:O24 N21:N30 O33 N32:O32 N33:N43 O45 N45:N50 O57 N52:N59 N62:N67 N61:O61 N98:N102 O105 N104:N111 N113:N123 O153 N143:O152 N153:N156 N168:O172</xm:sqref>
        </x14:dataValidation>
        <x14:dataValidation type="list" errorStyle="warning" allowBlank="1" showInputMessage="1" showErrorMessage="1" promptTitle="Reporting Status" prompt="0% Not Reported_x000a_25% Parts of Policy Reported_x000a_50% Reported on Some Systems_x000a_75% Reported on Most Systems_x000a_100% Reported on All Systems" xr:uid="{79C3969E-00F6-402D-87B6-0CD7B2C8D25F}">
          <x14:formula1>
            <xm:f>Values!$A$2:$A$6</xm:f>
          </x14:formula1>
          <xm:sqref>O52:O56 O5:O7 O12:O15 O29:O30 O43 O50 O58 O69:O80 O82:O88 O90:O96 O63:O67 O99:O102 O108:O111 O113:O122 O106 O104 O154 O3 O22 O25:O27 O34:O41 O46:O48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15022-DAE3-4847-B5EC-59D5A3FE51C2}">
  <dimension ref="A1:T21"/>
  <sheetViews>
    <sheetView zoomScaleNormal="100" workbookViewId="0">
      <selection activeCell="A21" sqref="A21:XFD21"/>
    </sheetView>
  </sheetViews>
  <sheetFormatPr baseColWidth="10" defaultColWidth="8.7265625" defaultRowHeight="14.75"/>
  <cols>
    <col min="1" max="1" width="9" style="8" customWidth="1"/>
    <col min="2" max="2" width="10.7265625" bestFit="1" customWidth="1"/>
    <col min="3" max="3" width="13.86328125" bestFit="1" customWidth="1"/>
    <col min="4" max="4" width="11.54296875" bestFit="1" customWidth="1"/>
    <col min="5" max="5" width="11.26953125" bestFit="1" customWidth="1"/>
    <col min="6" max="6" width="16" bestFit="1" customWidth="1"/>
    <col min="7" max="9" width="15.54296875" bestFit="1" customWidth="1"/>
  </cols>
  <sheetData>
    <row r="1" spans="1:9" ht="29.5">
      <c r="A1" s="19" t="s">
        <v>362</v>
      </c>
      <c r="B1" s="20" t="s">
        <v>371</v>
      </c>
      <c r="C1" s="20" t="s">
        <v>372</v>
      </c>
      <c r="D1" s="20" t="s">
        <v>373</v>
      </c>
      <c r="E1" s="20" t="s">
        <v>374</v>
      </c>
      <c r="F1" s="20" t="s">
        <v>375</v>
      </c>
      <c r="G1" s="20" t="s">
        <v>438</v>
      </c>
      <c r="H1" s="20" t="s">
        <v>437</v>
      </c>
      <c r="I1" s="20" t="s">
        <v>436</v>
      </c>
    </row>
    <row r="2" spans="1:9">
      <c r="A2" s="8">
        <v>1</v>
      </c>
      <c r="B2" s="21">
        <f>AVERAGEIFS('Controls V8'!L$3:L$172,'Controls V8'!$A$3:$A$172,Calculations!$A2)</f>
        <v>0</v>
      </c>
      <c r="C2" s="21">
        <f>AVERAGEIFS('Controls V8'!M$3:M$172,'Controls V8'!$A$3:$A$172,Calculations!$A2)</f>
        <v>0</v>
      </c>
      <c r="D2" s="21">
        <f>AVERAGEIFS('Controls V8'!N$3:N$172,'Controls V8'!$A$3:$A$172,Calculations!$A2)</f>
        <v>0</v>
      </c>
      <c r="E2" s="21">
        <f>AVERAGEIFS('Controls V8'!O$3:O$172,'Controls V8'!$A$3:$A$172,Calculations!$A2)</f>
        <v>0</v>
      </c>
      <c r="F2" s="21">
        <f>AVERAGE(B2:E2)</f>
        <v>0</v>
      </c>
      <c r="G2" s="21">
        <f>AVERAGEIFS('Controls V8'!M$3:M$172,'Controls V8'!$A$3:$A$172,Calculations!$A2,'Controls V8'!$K$3:$K$172,"IG1")</f>
        <v>0</v>
      </c>
      <c r="H2" s="21">
        <f>AVERAGEIFS('Controls V8'!M$3:M$172,'Controls V8'!$A$3:$A$172,Calculations!$A2,'Controls V8'!$K$3:$K$172,"IG2")</f>
        <v>0</v>
      </c>
      <c r="I2" s="21">
        <f>AVERAGEIFS('Controls V8'!M$3:M$172,'Controls V8'!$A$3:$A$172,Calculations!$A2,'Controls V8'!$K$3:$K$172,"IG3")</f>
        <v>0</v>
      </c>
    </row>
    <row r="3" spans="1:9">
      <c r="A3" s="8">
        <v>2</v>
      </c>
      <c r="B3" s="21">
        <f>AVERAGEIFS('Controls V8'!L$3:L$172,'Controls V8'!$A$3:$A$172,Calculations!$A3)</f>
        <v>0</v>
      </c>
      <c r="C3" s="21">
        <f>AVERAGEIFS('Controls V8'!M$3:M$172,'Controls V8'!$A$3:$A$172,Calculations!$A3)</f>
        <v>0</v>
      </c>
      <c r="D3" s="21">
        <f>AVERAGEIFS('Controls V8'!N$3:N$172,'Controls V8'!$A$3:$A$172,Calculations!$A3)</f>
        <v>0</v>
      </c>
      <c r="E3" s="21">
        <f>AVERAGEIFS('Controls V8'!O$3:O$172,'Controls V8'!$A$3:$A$172,Calculations!$A3)</f>
        <v>0</v>
      </c>
      <c r="F3" s="21">
        <f t="shared" ref="F3:F19" si="0">AVERAGE(B3:E3)</f>
        <v>0</v>
      </c>
      <c r="G3" s="21">
        <f>AVERAGEIFS('Controls V8'!M$3:M$172,'Controls V8'!$A$3:$A$172,Calculations!$A3,'Controls V8'!$K$3:$K$172,"IG1")</f>
        <v>0</v>
      </c>
      <c r="H3" s="21">
        <f>AVERAGEIFS('Controls V8'!M$3:M$172,'Controls V8'!$A$3:$A$172,Calculations!$A3,'Controls V8'!$K$3:$K$172,"IG2")</f>
        <v>0</v>
      </c>
      <c r="I3" s="21">
        <f>AVERAGEIFS('Controls V8'!M$3:M$172,'Controls V8'!$A$3:$A$172,Calculations!$A3,'Controls V8'!$K$3:$K$172,"IG3")</f>
        <v>0</v>
      </c>
    </row>
    <row r="4" spans="1:9">
      <c r="A4" s="8">
        <v>3</v>
      </c>
      <c r="B4" s="21">
        <f>AVERAGEIFS('Controls V8'!L$3:L$172,'Controls V8'!$A$3:$A$172,Calculations!$A4)</f>
        <v>0</v>
      </c>
      <c r="C4" s="21">
        <f>AVERAGEIFS('Controls V8'!M$3:M$172,'Controls V8'!$A$3:$A$172,Calculations!$A4)</f>
        <v>0</v>
      </c>
      <c r="D4" s="21">
        <f>AVERAGEIFS('Controls V8'!N$3:N$172,'Controls V8'!$A$3:$A$172,Calculations!$A4)</f>
        <v>0</v>
      </c>
      <c r="E4" s="21">
        <f>AVERAGEIFS('Controls V8'!O$3:O$172,'Controls V8'!$A$3:$A$172,Calculations!$A4)</f>
        <v>0</v>
      </c>
      <c r="F4" s="21">
        <f t="shared" si="0"/>
        <v>0</v>
      </c>
      <c r="G4" s="21">
        <f>AVERAGEIFS('Controls V8'!M$3:M$172,'Controls V8'!$A$3:$A$172,Calculations!$A4,'Controls V8'!$K$3:$K$172,"IG1")</f>
        <v>0</v>
      </c>
      <c r="H4" s="21">
        <f>AVERAGEIFS('Controls V8'!M$3:M$172,'Controls V8'!$A$3:$A$172,Calculations!$A4,'Controls V8'!$K$3:$K$172,"IG2")</f>
        <v>0</v>
      </c>
      <c r="I4" s="21">
        <f>AVERAGEIFS('Controls V8'!M$3:M$172,'Controls V8'!$A$3:$A$172,Calculations!$A4,'Controls V8'!$K$3:$K$172,"IG3")</f>
        <v>0</v>
      </c>
    </row>
    <row r="5" spans="1:9">
      <c r="A5" s="8">
        <v>4</v>
      </c>
      <c r="B5" s="21">
        <f>AVERAGEIFS('Controls V8'!L$3:L$172,'Controls V8'!$A$3:$A$172,Calculations!$A5)</f>
        <v>0</v>
      </c>
      <c r="C5" s="21">
        <f>AVERAGEIFS('Controls V8'!M$3:M$172,'Controls V8'!$A$3:$A$172,Calculations!$A5)</f>
        <v>0</v>
      </c>
      <c r="D5" s="21">
        <f>AVERAGEIFS('Controls V8'!N$3:N$172,'Controls V8'!$A$3:$A$172,Calculations!$A5)</f>
        <v>0</v>
      </c>
      <c r="E5" s="21">
        <f>AVERAGEIFS('Controls V8'!O$3:O$172,'Controls V8'!$A$3:$A$172,Calculations!$A5)</f>
        <v>0</v>
      </c>
      <c r="F5" s="21">
        <f t="shared" si="0"/>
        <v>0</v>
      </c>
      <c r="G5" s="21">
        <f>AVERAGEIFS('Controls V8'!M$3:M$172,'Controls V8'!$A$3:$A$172,Calculations!$A5,'Controls V8'!$K$3:$K$172,"IG1")</f>
        <v>0</v>
      </c>
      <c r="H5" s="21">
        <f>AVERAGEIFS('Controls V8'!M$3:M$172,'Controls V8'!$A$3:$A$172,Calculations!$A5,'Controls V8'!$K$3:$K$172,"IG2")</f>
        <v>0</v>
      </c>
      <c r="I5" s="21">
        <f>AVERAGEIFS('Controls V8'!M$3:M$172,'Controls V8'!$A$3:$A$172,Calculations!$A5,'Controls V8'!$K$3:$K$172,"IG3")</f>
        <v>0</v>
      </c>
    </row>
    <row r="6" spans="1:9">
      <c r="A6" s="8">
        <v>5</v>
      </c>
      <c r="B6" s="21">
        <f>AVERAGEIFS('Controls V8'!L$3:L$172,'Controls V8'!$A$3:$A$172,Calculations!$A6)</f>
        <v>0</v>
      </c>
      <c r="C6" s="21">
        <f>AVERAGEIFS('Controls V8'!M$3:M$172,'Controls V8'!$A$3:$A$172,Calculations!$A6)</f>
        <v>0</v>
      </c>
      <c r="D6" s="21">
        <f>AVERAGEIFS('Controls V8'!N$3:N$172,'Controls V8'!$A$3:$A$172,Calculations!$A6)</f>
        <v>0</v>
      </c>
      <c r="E6" s="21">
        <f>AVERAGEIFS('Controls V8'!O$3:O$172,'Controls V8'!$A$3:$A$172,Calculations!$A6)</f>
        <v>0</v>
      </c>
      <c r="F6" s="21">
        <f t="shared" si="0"/>
        <v>0</v>
      </c>
      <c r="G6" s="21">
        <f>AVERAGEIFS('Controls V8'!M$3:M$172,'Controls V8'!$A$3:$A$172,Calculations!$A6,'Controls V8'!$K$3:$K$172,"IG1")</f>
        <v>0</v>
      </c>
      <c r="H6" s="21">
        <f>AVERAGEIFS('Controls V8'!M$3:M$172,'Controls V8'!$A$3:$A$172,Calculations!$A6,'Controls V8'!$K$3:$K$172,"IG2")</f>
        <v>0</v>
      </c>
      <c r="I6" s="21"/>
    </row>
    <row r="7" spans="1:9">
      <c r="A7" s="8">
        <v>6</v>
      </c>
      <c r="B7" s="21">
        <f>AVERAGEIFS('Controls V8'!L$3:L$172,'Controls V8'!$A$3:$A$172,Calculations!$A7)</f>
        <v>0</v>
      </c>
      <c r="C7" s="21">
        <f>AVERAGEIFS('Controls V8'!M$3:M$172,'Controls V8'!$A$3:$A$172,Calculations!$A7)</f>
        <v>0</v>
      </c>
      <c r="D7" s="21">
        <f>AVERAGEIFS('Controls V8'!N$3:N$172,'Controls V8'!$A$3:$A$172,Calculations!$A7)</f>
        <v>0</v>
      </c>
      <c r="E7" s="21">
        <f>AVERAGEIFS('Controls V8'!O$3:O$172,'Controls V8'!$A$3:$A$172,Calculations!$A7)</f>
        <v>0</v>
      </c>
      <c r="F7" s="21">
        <f t="shared" si="0"/>
        <v>0</v>
      </c>
      <c r="G7" s="21">
        <f>AVERAGEIFS('Controls V8'!M$3:M$172,'Controls V8'!$A$3:$A$172,Calculations!$A7,'Controls V8'!$K$3:$K$172,"IG1")</f>
        <v>0</v>
      </c>
      <c r="H7" s="21">
        <f>AVERAGEIFS('Controls V8'!M$3:M$172,'Controls V8'!$A$3:$A$172,Calculations!$A7,'Controls V8'!$K$3:$K$172,"IG2")</f>
        <v>0</v>
      </c>
      <c r="I7" s="21">
        <f>AVERAGEIFS('Controls V8'!M$3:M$172,'Controls V8'!$A$3:$A$172,Calculations!$A7,'Controls V8'!$K$3:$K$172,"IG3")</f>
        <v>0</v>
      </c>
    </row>
    <row r="8" spans="1:9">
      <c r="A8" s="8">
        <v>7</v>
      </c>
      <c r="B8" s="21">
        <f>AVERAGEIFS('Controls V8'!L$3:L$172,'Controls V8'!$A$3:$A$172,Calculations!$A8)</f>
        <v>0</v>
      </c>
      <c r="C8" s="21">
        <f>AVERAGEIFS('Controls V8'!M$3:M$172,'Controls V8'!$A$3:$A$172,Calculations!$A8)</f>
        <v>0</v>
      </c>
      <c r="D8" s="21">
        <f>AVERAGEIFS('Controls V8'!N$3:N$172,'Controls V8'!$A$3:$A$172,Calculations!$A8)</f>
        <v>0</v>
      </c>
      <c r="E8" s="21">
        <f>AVERAGEIFS('Controls V8'!O$3:O$172,'Controls V8'!$A$3:$A$172,Calculations!$A8)</f>
        <v>0</v>
      </c>
      <c r="F8" s="21">
        <f t="shared" si="0"/>
        <v>0</v>
      </c>
      <c r="G8" s="21">
        <f>AVERAGEIFS('Controls V8'!M$3:M$172,'Controls V8'!$A$3:$A$172,Calculations!$A8,'Controls V8'!$K$3:$K$172,"IG1")</f>
        <v>0</v>
      </c>
      <c r="H8" s="21">
        <f>AVERAGEIFS('Controls V8'!M$3:M$172,'Controls V8'!$A$3:$A$172,Calculations!$A8,'Controls V8'!$K$3:$K$172,"IG2")</f>
        <v>0</v>
      </c>
      <c r="I8" s="21"/>
    </row>
    <row r="9" spans="1:9">
      <c r="A9" s="8">
        <v>8</v>
      </c>
      <c r="B9" s="21">
        <f>AVERAGEIFS('Controls V8'!L$3:L$172,'Controls V8'!$A$3:$A$172,Calculations!$A9)</f>
        <v>0</v>
      </c>
      <c r="C9" s="21">
        <f>AVERAGEIFS('Controls V8'!M$3:M$172,'Controls V8'!$A$3:$A$172,Calculations!$A9)</f>
        <v>0</v>
      </c>
      <c r="D9" s="21">
        <f>AVERAGEIFS('Controls V8'!N$3:N$172,'Controls V8'!$A$3:$A$172,Calculations!$A9)</f>
        <v>0</v>
      </c>
      <c r="E9" s="21">
        <f>AVERAGEIFS('Controls V8'!O$3:O$172,'Controls V8'!$A$3:$A$172,Calculations!$A9)</f>
        <v>0</v>
      </c>
      <c r="F9" s="21">
        <f t="shared" si="0"/>
        <v>0</v>
      </c>
      <c r="G9" s="21">
        <f>AVERAGEIFS('Controls V8'!M$3:M$172,'Controls V8'!$A$3:$A$172,Calculations!$A9,'Controls V8'!$K$3:$K$172,"IG1")</f>
        <v>0</v>
      </c>
      <c r="H9" s="21">
        <f>AVERAGEIFS('Controls V8'!M$3:M$172,'Controls V8'!$A$3:$A$172,Calculations!$A9,'Controls V8'!$K$3:$K$172,"IG2")</f>
        <v>0</v>
      </c>
      <c r="I9" s="21">
        <f>AVERAGEIFS('Controls V8'!M$3:M$172,'Controls V8'!$A$3:$A$172,Calculations!$A9,'Controls V8'!$K$3:$K$172,"IG3")</f>
        <v>0</v>
      </c>
    </row>
    <row r="10" spans="1:9">
      <c r="A10" s="8">
        <v>9</v>
      </c>
      <c r="B10" s="21">
        <f>AVERAGEIFS('Controls V8'!L$3:L$172,'Controls V8'!$A$3:$A$172,Calculations!$A10)</f>
        <v>0</v>
      </c>
      <c r="C10" s="21">
        <f>AVERAGEIFS('Controls V8'!M$3:M$172,'Controls V8'!$A$3:$A$172,Calculations!$A10)</f>
        <v>0</v>
      </c>
      <c r="D10" s="21">
        <f>AVERAGEIFS('Controls V8'!N$3:N$172,'Controls V8'!$A$3:$A$172,Calculations!$A10)</f>
        <v>0</v>
      </c>
      <c r="E10" s="21">
        <f>AVERAGEIFS('Controls V8'!O$3:O$172,'Controls V8'!$A$3:$A$172,Calculations!$A10)</f>
        <v>0</v>
      </c>
      <c r="F10" s="21">
        <f t="shared" si="0"/>
        <v>0</v>
      </c>
      <c r="G10" s="21">
        <f>AVERAGEIFS('Controls V8'!M$3:M$172,'Controls V8'!$A$3:$A$172,Calculations!$A10,'Controls V8'!$K$3:$K$172,"IG1")</f>
        <v>0</v>
      </c>
      <c r="H10" s="21">
        <f>AVERAGEIFS('Controls V8'!M$3:M$172,'Controls V8'!$A$3:$A$172,Calculations!$A10,'Controls V8'!$K$3:$K$172,"IG2")</f>
        <v>0</v>
      </c>
      <c r="I10" s="21">
        <f>AVERAGEIFS('Controls V8'!M$3:M$172,'Controls V8'!$A$3:$A$172,Calculations!$A10,'Controls V8'!$K$3:$K$172,"IG3")</f>
        <v>0</v>
      </c>
    </row>
    <row r="11" spans="1:9">
      <c r="A11" s="8">
        <v>10</v>
      </c>
      <c r="B11" s="21">
        <f>AVERAGEIFS('Controls V8'!L$3:L$172,'Controls V8'!$A$3:$A$172,Calculations!$A11)</f>
        <v>0</v>
      </c>
      <c r="C11" s="21">
        <f>AVERAGEIFS('Controls V8'!M$3:M$172,'Controls V8'!$A$3:$A$172,Calculations!$A11)</f>
        <v>0</v>
      </c>
      <c r="D11" s="21">
        <f>AVERAGEIFS('Controls V8'!N$3:N$172,'Controls V8'!$A$3:$A$172,Calculations!$A11)</f>
        <v>0</v>
      </c>
      <c r="E11" s="21">
        <f>AVERAGEIFS('Controls V8'!O$3:O$172,'Controls V8'!$A$3:$A$172,Calculations!$A11)</f>
        <v>0</v>
      </c>
      <c r="F11" s="21">
        <f t="shared" si="0"/>
        <v>0</v>
      </c>
      <c r="G11" s="21">
        <f>AVERAGEIFS('Controls V8'!M$3:M$172,'Controls V8'!$A$3:$A$172,Calculations!$A11,'Controls V8'!$K$3:$K$172,"IG1")</f>
        <v>0</v>
      </c>
      <c r="H11" s="21">
        <f>AVERAGEIFS('Controls V8'!M$3:M$172,'Controls V8'!$A$3:$A$172,Calculations!$A11,'Controls V8'!$K$3:$K$172,"IG2")</f>
        <v>0</v>
      </c>
      <c r="I11" s="21"/>
    </row>
    <row r="12" spans="1:9">
      <c r="A12" s="8">
        <v>11</v>
      </c>
      <c r="B12" s="21">
        <f>AVERAGEIFS('Controls V8'!L$3:L$172,'Controls V8'!$A$3:$A$172,Calculations!$A12)</f>
        <v>0</v>
      </c>
      <c r="C12" s="21">
        <f>AVERAGEIFS('Controls V8'!M$3:M$172,'Controls V8'!$A$3:$A$172,Calculations!$A12)</f>
        <v>0</v>
      </c>
      <c r="D12" s="21">
        <f>AVERAGEIFS('Controls V8'!N$3:N$172,'Controls V8'!$A$3:$A$172,Calculations!$A12)</f>
        <v>0</v>
      </c>
      <c r="E12" s="21">
        <f>AVERAGEIFS('Controls V8'!O$3:O$172,'Controls V8'!$A$3:$A$172,Calculations!$A12)</f>
        <v>0</v>
      </c>
      <c r="F12" s="21">
        <f t="shared" si="0"/>
        <v>0</v>
      </c>
      <c r="G12" s="21">
        <f>AVERAGEIFS('Controls V8'!M$3:M$172,'Controls V8'!$A$3:$A$172,Calculations!$A12,'Controls V8'!$K$3:$K$172,"IG1")</f>
        <v>0</v>
      </c>
      <c r="H12" s="21">
        <f>AVERAGEIFS('Controls V8'!M$3:M$172,'Controls V8'!$A$3:$A$172,Calculations!$A12,'Controls V8'!$K$3:$K$172,"IG2")</f>
        <v>0</v>
      </c>
      <c r="I12" s="21"/>
    </row>
    <row r="13" spans="1:9">
      <c r="A13" s="8">
        <v>12</v>
      </c>
      <c r="B13" s="21">
        <f>AVERAGEIFS('Controls V8'!L$3:L$172,'Controls V8'!$A$3:$A$172,Calculations!$A13)</f>
        <v>0</v>
      </c>
      <c r="C13" s="21">
        <f>AVERAGEIFS('Controls V8'!M$3:M$172,'Controls V8'!$A$3:$A$172,Calculations!$A13)</f>
        <v>0</v>
      </c>
      <c r="D13" s="21">
        <f>AVERAGEIFS('Controls V8'!N$3:N$172,'Controls V8'!$A$3:$A$172,Calculations!$A13)</f>
        <v>0</v>
      </c>
      <c r="E13" s="21">
        <f>AVERAGEIFS('Controls V8'!O$3:O$172,'Controls V8'!$A$3:$A$172,Calculations!$A13)</f>
        <v>0</v>
      </c>
      <c r="F13" s="21">
        <f t="shared" si="0"/>
        <v>0</v>
      </c>
      <c r="G13" s="21">
        <f>AVERAGEIFS('Controls V8'!M$3:M$172,'Controls V8'!$A$3:$A$172,Calculations!$A13,'Controls V8'!$K$3:$K$172,"IG1")</f>
        <v>0</v>
      </c>
      <c r="H13" s="21">
        <f>AVERAGEIFS('Controls V8'!M$3:M$172,'Controls V8'!$A$3:$A$172,Calculations!$A13,'Controls V8'!$K$3:$K$172,"IG2")</f>
        <v>0</v>
      </c>
      <c r="I13" s="21">
        <f>AVERAGEIFS('Controls V8'!M$3:M$172,'Controls V8'!$A$3:$A$172,Calculations!$A13,'Controls V8'!$K$3:$K$172,"IG3")</f>
        <v>0</v>
      </c>
    </row>
    <row r="14" spans="1:9">
      <c r="A14" s="8">
        <v>13</v>
      </c>
      <c r="B14" s="21">
        <f>AVERAGEIFS('Controls V8'!L$3:L$172,'Controls V8'!$A$3:$A$172,Calculations!$A14)</f>
        <v>0</v>
      </c>
      <c r="C14" s="21">
        <f>AVERAGEIFS('Controls V8'!M$3:M$172,'Controls V8'!$A$3:$A$172,Calculations!$A14)</f>
        <v>0</v>
      </c>
      <c r="D14" s="21">
        <f>AVERAGEIFS('Controls V8'!N$3:N$172,'Controls V8'!$A$3:$A$172,Calculations!$A14)</f>
        <v>0</v>
      </c>
      <c r="E14" s="21">
        <f>AVERAGEIFS('Controls V8'!O$3:O$172,'Controls V8'!$A$3:$A$172,Calculations!$A14)</f>
        <v>0</v>
      </c>
      <c r="F14" s="21">
        <f t="shared" si="0"/>
        <v>0</v>
      </c>
      <c r="G14" s="21"/>
      <c r="H14" s="21">
        <f>AVERAGEIFS('Controls V8'!M$3:M$172,'Controls V8'!$A$3:$A$172,Calculations!$A14,'Controls V8'!$K$3:$K$172,"IG2")</f>
        <v>0</v>
      </c>
      <c r="I14" s="21">
        <f>AVERAGEIFS('Controls V8'!M$3:M$172,'Controls V8'!$A$3:$A$172,Calculations!$A14,'Controls V8'!$K$3:$K$172,"IG3")</f>
        <v>0</v>
      </c>
    </row>
    <row r="15" spans="1:9">
      <c r="A15" s="8">
        <v>14</v>
      </c>
      <c r="B15" s="21">
        <f>AVERAGEIFS('Controls V8'!L$3:L$172,'Controls V8'!$A$3:$A$172,Calculations!$A15)</f>
        <v>0</v>
      </c>
      <c r="C15" s="21">
        <f>AVERAGEIFS('Controls V8'!M$3:M$172,'Controls V8'!$A$3:$A$172,Calculations!$A15)</f>
        <v>0</v>
      </c>
      <c r="D15" s="21"/>
      <c r="E15" s="21"/>
      <c r="F15" s="21">
        <f t="shared" si="0"/>
        <v>0</v>
      </c>
      <c r="G15" s="21">
        <f>AVERAGEIFS('Controls V8'!M$3:M$172,'Controls V8'!$A$3:$A$172,Calculations!$A15,'Controls V8'!$K$3:$K$172,"IG1")</f>
        <v>0</v>
      </c>
      <c r="H15" s="21">
        <f>AVERAGEIFS('Controls V8'!M$3:M$172,'Controls V8'!$A$3:$A$172,Calculations!$A15,'Controls V8'!$K$3:$K$172,"IG2")</f>
        <v>0</v>
      </c>
      <c r="I15" s="21"/>
    </row>
    <row r="16" spans="1:9">
      <c r="A16" s="8">
        <v>15</v>
      </c>
      <c r="B16" s="21">
        <f>AVERAGEIFS('Controls V8'!L$3:L$172,'Controls V8'!$A$3:$A$172,Calculations!$A16)</f>
        <v>0</v>
      </c>
      <c r="C16" s="21">
        <f>AVERAGEIFS('Controls V8'!M$3:M$172,'Controls V8'!$A$3:$A$172,Calculations!$A16)</f>
        <v>0</v>
      </c>
      <c r="D16" s="21"/>
      <c r="E16" s="21"/>
      <c r="F16" s="21">
        <f t="shared" si="0"/>
        <v>0</v>
      </c>
      <c r="G16" s="21">
        <f>AVERAGEIFS('Controls V8'!M$3:M$172,'Controls V8'!$A$3:$A$172,Calculations!$A16,'Controls V8'!$K$3:$K$172,"IG1")</f>
        <v>0</v>
      </c>
      <c r="H16" s="21">
        <f>AVERAGEIFS('Controls V8'!M$3:M$172,'Controls V8'!$A$3:$A$172,Calculations!$A16,'Controls V8'!$K$3:$K$172,"IG2")</f>
        <v>0</v>
      </c>
      <c r="I16" s="21">
        <f>AVERAGEIFS('Controls V8'!M$3:M$172,'Controls V8'!$A$3:$A$172,Calculations!$A16,'Controls V8'!$K$3:$K$172,"IG3")</f>
        <v>0</v>
      </c>
    </row>
    <row r="17" spans="1:20">
      <c r="A17" s="8">
        <v>16</v>
      </c>
      <c r="B17" s="21">
        <f>AVERAGEIFS('Controls V8'!L$3:L$172,'Controls V8'!$A$3:$A$172,Calculations!$A17)</f>
        <v>0</v>
      </c>
      <c r="C17" s="21">
        <f>AVERAGEIFS('Controls V8'!M$3:M$172,'Controls V8'!$A$3:$A$172,Calculations!$A17)</f>
        <v>0</v>
      </c>
      <c r="D17" s="21">
        <f>AVERAGEIFS('Controls V8'!N$3:N$172,'Controls V8'!$A$3:$A$172,Calculations!$A17)</f>
        <v>0</v>
      </c>
      <c r="E17" s="21">
        <f>AVERAGEIFS('Controls V8'!O$3:O$172,'Controls V8'!$A$3:$A$172,Calculations!$A17)</f>
        <v>0</v>
      </c>
      <c r="F17" s="21">
        <f t="shared" si="0"/>
        <v>0</v>
      </c>
      <c r="G17" s="21"/>
      <c r="H17" s="21">
        <f>AVERAGEIFS('Controls V8'!M$3:M$172,'Controls V8'!$A$3:$A$172,Calculations!$A17,'Controls V8'!$K$3:$K$172,"IG2")</f>
        <v>0</v>
      </c>
      <c r="I17" s="21">
        <f>AVERAGEIFS('Controls V8'!M$3:M$172,'Controls V8'!$A$3:$A$172,Calculations!$A17,'Controls V8'!$K$3:$K$172,"IG3")</f>
        <v>0</v>
      </c>
    </row>
    <row r="18" spans="1:20">
      <c r="A18" s="8">
        <v>17</v>
      </c>
      <c r="B18" s="21">
        <f>AVERAGEIFS('Controls V8'!L$3:L$172,'Controls V8'!$A$3:$A$172,Calculations!$A18)</f>
        <v>0</v>
      </c>
      <c r="C18" s="21">
        <f>AVERAGEIFS('Controls V8'!M$3:M$172,'Controls V8'!$A$3:$A$172,Calculations!$A18)</f>
        <v>0</v>
      </c>
      <c r="D18" s="21"/>
      <c r="E18" s="21"/>
      <c r="F18" s="21">
        <f t="shared" si="0"/>
        <v>0</v>
      </c>
      <c r="G18" s="21">
        <f>AVERAGEIFS('Controls V8'!M$3:M$172,'Controls V8'!$A$3:$A$172,Calculations!$A18,'Controls V8'!$K$3:$K$172,"IG1")</f>
        <v>0</v>
      </c>
      <c r="H18" s="21">
        <f>AVERAGEIFS('Controls V8'!M$3:M$172,'Controls V8'!$A$3:$A$172,Calculations!$A18,'Controls V8'!$K$3:$K$172,"IG2")</f>
        <v>0</v>
      </c>
      <c r="I18" s="21">
        <f>AVERAGEIFS('Controls V8'!M$3:M$172,'Controls V8'!$A$3:$A$172,Calculations!$A18,'Controls V8'!$K$3:$K$172,"IG3")</f>
        <v>0</v>
      </c>
    </row>
    <row r="19" spans="1:20">
      <c r="A19" s="8">
        <v>18</v>
      </c>
      <c r="B19" s="21">
        <f>AVERAGEIFS('Controls V8'!L$3:L$172,'Controls V8'!$A$3:$A$172,Calculations!$A19)</f>
        <v>0</v>
      </c>
      <c r="C19" s="21">
        <f>AVERAGEIFS('Controls V8'!M$3:M$172,'Controls V8'!$A$3:$A$172,Calculations!$A19)</f>
        <v>0</v>
      </c>
      <c r="D19" s="21"/>
      <c r="E19" s="21"/>
      <c r="F19" s="21">
        <f t="shared" si="0"/>
        <v>0</v>
      </c>
      <c r="G19" s="21"/>
      <c r="H19" s="21">
        <f>AVERAGEIFS('Controls V8'!M$3:M$172,'Controls V8'!$A$3:$A$172,Calculations!$A19,'Controls V8'!$K$3:$K$172,"IG2")</f>
        <v>0</v>
      </c>
      <c r="I19" s="21">
        <f>AVERAGEIFS('Controls V8'!M$3:M$172,'Controls V8'!$A$3:$A$172,Calculations!$A19,'Controls V8'!$K$3:$K$172,"IG3")</f>
        <v>0</v>
      </c>
    </row>
    <row r="21" spans="1:20" ht="63.5" customHeight="1">
      <c r="A21" s="46" t="s">
        <v>519</v>
      </c>
      <c r="B21" s="46"/>
      <c r="C21" s="46"/>
      <c r="D21" s="46"/>
      <c r="E21" s="46"/>
      <c r="F21" s="46"/>
      <c r="G21" s="46"/>
      <c r="H21" s="46"/>
      <c r="I21" s="46"/>
      <c r="J21" s="46"/>
      <c r="K21" s="46"/>
      <c r="L21" s="46"/>
      <c r="M21" s="46"/>
      <c r="N21" s="46"/>
      <c r="O21" s="46"/>
      <c r="P21" s="46"/>
      <c r="Q21" s="15"/>
      <c r="R21" s="15"/>
      <c r="S21" s="15"/>
      <c r="T21" s="15"/>
    </row>
  </sheetData>
  <mergeCells count="1">
    <mergeCell ref="A21:P21"/>
  </mergeCells>
  <conditionalFormatting sqref="L21:O21">
    <cfRule type="containsBlanks" priority="1" stopIfTrue="1">
      <formula>LEN(TRIM(L21))=0</formula>
    </cfRule>
    <cfRule type="cellIs" dxfId="11" priority="2" operator="equal">
      <formula>"Not Applicable"</formula>
    </cfRule>
    <cfRule type="cellIs" dxfId="10" priority="3" operator="equal">
      <formula>1</formula>
    </cfRule>
    <cfRule type="cellIs" dxfId="9" priority="4" operator="equal">
      <formula>0.75</formula>
    </cfRule>
    <cfRule type="cellIs" dxfId="8" priority="5" operator="equal">
      <formula>0.5</formula>
    </cfRule>
    <cfRule type="cellIs" dxfId="7" priority="6" operator="equal">
      <formula>0.25</formula>
    </cfRule>
    <cfRule type="cellIs" dxfId="6" priority="7" operator="equal">
      <formula>0</formula>
    </cfRule>
  </conditionalFormatting>
  <hyperlinks>
    <hyperlink ref="A21" r:id="rId1" display="http://creativecommons.org/licenses/by-sa/4.0/" xr:uid="{34DB92B2-3FC4-48C5-AD03-256BB41427B9}"/>
    <hyperlink ref="A21:O21" r:id="rId2" display="This document, is a derivative of &quot;CIS Controls Initial Assessment Tool&quot; by AuditScripts, used under CC BY. This document is licensed under CC BY by Improsec A/S." xr:uid="{B0475D0D-10B8-4BEC-A8D4-7A623E1C5753}"/>
  </hyperlinks>
  <pageMargins left="0.7" right="0.7" top="0.75" bottom="0.75" header="0.3" footer="0.3"/>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EEE8C-F8FA-4729-9543-B371832A1ABD}">
  <dimension ref="A1:T16"/>
  <sheetViews>
    <sheetView zoomScaleNormal="100" workbookViewId="0">
      <selection activeCell="C17" sqref="C17"/>
    </sheetView>
  </sheetViews>
  <sheetFormatPr baseColWidth="10" defaultColWidth="8.7265625" defaultRowHeight="14.75"/>
  <cols>
    <col min="1" max="1" width="17.7265625" bestFit="1" customWidth="1"/>
    <col min="2" max="2" width="23.1328125" bestFit="1" customWidth="1"/>
    <col min="3" max="3" width="29.7265625" bestFit="1" customWidth="1"/>
    <col min="4" max="4" width="27.40625" bestFit="1" customWidth="1"/>
    <col min="5" max="5" width="25.7265625" bestFit="1" customWidth="1"/>
  </cols>
  <sheetData>
    <row r="1" spans="1:20">
      <c r="A1" s="16" t="s">
        <v>364</v>
      </c>
      <c r="B1" s="16" t="s">
        <v>336</v>
      </c>
      <c r="C1" s="16" t="s">
        <v>342</v>
      </c>
      <c r="D1" s="16" t="s">
        <v>348</v>
      </c>
      <c r="E1" s="16" t="s">
        <v>354</v>
      </c>
    </row>
    <row r="2" spans="1:20">
      <c r="A2" s="7">
        <v>0</v>
      </c>
      <c r="B2" s="3" t="s">
        <v>337</v>
      </c>
      <c r="C2" s="3" t="s">
        <v>343</v>
      </c>
      <c r="D2" s="3" t="s">
        <v>349</v>
      </c>
      <c r="E2" s="3" t="s">
        <v>355</v>
      </c>
    </row>
    <row r="3" spans="1:20">
      <c r="A3" s="7">
        <v>0.25</v>
      </c>
      <c r="B3" s="3" t="s">
        <v>338</v>
      </c>
      <c r="C3" s="3" t="s">
        <v>344</v>
      </c>
      <c r="D3" s="3" t="s">
        <v>350</v>
      </c>
      <c r="E3" s="3" t="s">
        <v>356</v>
      </c>
    </row>
    <row r="4" spans="1:20">
      <c r="A4" s="7">
        <v>0.5</v>
      </c>
      <c r="B4" s="3" t="s">
        <v>339</v>
      </c>
      <c r="C4" s="3" t="s">
        <v>345</v>
      </c>
      <c r="D4" s="3" t="s">
        <v>351</v>
      </c>
      <c r="E4" s="3" t="s">
        <v>357</v>
      </c>
    </row>
    <row r="5" spans="1:20">
      <c r="A5" s="7">
        <v>0.75</v>
      </c>
      <c r="B5" s="3" t="s">
        <v>340</v>
      </c>
      <c r="C5" s="3" t="s">
        <v>346</v>
      </c>
      <c r="D5" s="3" t="s">
        <v>352</v>
      </c>
      <c r="E5" s="3" t="s">
        <v>358</v>
      </c>
    </row>
    <row r="6" spans="1:20">
      <c r="A6" s="7">
        <v>1</v>
      </c>
      <c r="B6" s="3" t="s">
        <v>341</v>
      </c>
      <c r="C6" s="3" t="s">
        <v>347</v>
      </c>
      <c r="D6" s="3" t="s">
        <v>353</v>
      </c>
      <c r="E6" s="3" t="s">
        <v>359</v>
      </c>
    </row>
    <row r="7" spans="1:20">
      <c r="A7" s="7"/>
      <c r="B7" s="7"/>
      <c r="C7" s="7"/>
      <c r="D7" s="7"/>
      <c r="E7" s="7"/>
    </row>
    <row r="8" spans="1:20" ht="63.5" customHeight="1">
      <c r="A8" s="46" t="s">
        <v>519</v>
      </c>
      <c r="B8" s="46"/>
      <c r="C8" s="46"/>
      <c r="D8" s="46"/>
      <c r="E8" s="46"/>
      <c r="F8" s="46"/>
      <c r="G8" s="46"/>
      <c r="H8" s="46"/>
      <c r="I8" s="46"/>
      <c r="J8" s="46"/>
      <c r="K8" s="46"/>
      <c r="L8" s="46"/>
      <c r="M8" s="46"/>
      <c r="N8" s="46"/>
      <c r="O8" s="46"/>
      <c r="P8" s="46"/>
      <c r="Q8" s="15"/>
      <c r="R8" s="15"/>
      <c r="S8" s="15"/>
      <c r="T8" s="15"/>
    </row>
    <row r="9" spans="1:20">
      <c r="A9" s="7"/>
      <c r="B9" s="7"/>
      <c r="C9" s="7"/>
      <c r="D9" s="7"/>
      <c r="E9" s="7"/>
    </row>
    <row r="10" spans="1:20">
      <c r="A10" s="7"/>
      <c r="B10" s="7"/>
      <c r="C10" s="7"/>
      <c r="D10" s="7"/>
      <c r="E10" s="7"/>
    </row>
    <row r="11" spans="1:20">
      <c r="A11" s="7"/>
      <c r="B11" s="7"/>
      <c r="C11" s="7"/>
      <c r="D11" s="7"/>
      <c r="E11" s="7"/>
    </row>
    <row r="12" spans="1:20">
      <c r="A12" s="7"/>
      <c r="B12" s="7"/>
      <c r="C12" s="7"/>
      <c r="D12" s="7"/>
      <c r="E12" s="7"/>
    </row>
    <row r="13" spans="1:20">
      <c r="A13" s="7"/>
      <c r="B13" s="7"/>
      <c r="C13" s="7"/>
      <c r="D13" s="7"/>
      <c r="E13" s="7"/>
    </row>
    <row r="14" spans="1:20">
      <c r="A14" s="7"/>
      <c r="B14" s="7"/>
      <c r="C14" s="7"/>
      <c r="D14" s="7"/>
      <c r="E14" s="7"/>
    </row>
    <row r="15" spans="1:20">
      <c r="A15" s="7"/>
      <c r="B15" s="7"/>
      <c r="C15" s="7"/>
      <c r="D15" s="7"/>
      <c r="E15" s="7"/>
    </row>
    <row r="16" spans="1:20">
      <c r="A16" s="7"/>
      <c r="B16" s="7"/>
      <c r="C16" s="7"/>
      <c r="D16" s="7"/>
      <c r="E16" s="7"/>
    </row>
  </sheetData>
  <mergeCells count="1">
    <mergeCell ref="A8:P8"/>
  </mergeCells>
  <conditionalFormatting sqref="L8:O8">
    <cfRule type="containsBlanks" priority="1" stopIfTrue="1">
      <formula>LEN(TRIM(L8))=0</formula>
    </cfRule>
    <cfRule type="cellIs" dxfId="5" priority="2" operator="equal">
      <formula>"Not Applicable"</formula>
    </cfRule>
    <cfRule type="cellIs" dxfId="4" priority="3" operator="equal">
      <formula>1</formula>
    </cfRule>
    <cfRule type="cellIs" dxfId="3" priority="4" operator="equal">
      <formula>0.75</formula>
    </cfRule>
    <cfRule type="cellIs" dxfId="2" priority="5" operator="equal">
      <formula>0.5</formula>
    </cfRule>
    <cfRule type="cellIs" dxfId="1" priority="6" operator="equal">
      <formula>0.25</formula>
    </cfRule>
    <cfRule type="cellIs" dxfId="0" priority="7" operator="equal">
      <formula>0</formula>
    </cfRule>
  </conditionalFormatting>
  <hyperlinks>
    <hyperlink ref="A8" r:id="rId1" display="http://creativecommons.org/licenses/by-sa/4.0/" xr:uid="{D5B08B90-1FFC-4340-8B0E-8795647902EE}"/>
    <hyperlink ref="A8:O8" r:id="rId2" display="This document, is a derivative of &quot;CIS Controls Initial Assessment Tool&quot; by AuditScripts, used under CC BY. This document is licensed under CC BY by Improsec A/S." xr:uid="{0D6300F8-31E6-4932-AD9C-72606C4F12EE}"/>
  </hyperlinks>
  <pageMargins left="0.7" right="0.7" top="0.75" bottom="0.75" header="0.3" footer="0.3"/>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ReadMe</vt:lpstr>
      <vt:lpstr>Dashboard</vt:lpstr>
      <vt:lpstr>Controls V8</vt:lpstr>
      <vt:lpstr>Calculations</vt:lpstr>
      <vt:lpstr>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2022-11-23T10:20:54Z</dcterms:created>
  <dcterms:modified xsi:type="dcterms:W3CDTF">2025-10-18T10:27:25Z</dcterms:modified>
</cp:coreProperties>
</file>