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my_projects\web_based\ASEL PROJECTS\Web Based\Litmus Web Based\LabFinalProject\LitmusApp\LitmusWeb\ReportTemplates\ExcelReportTemplates\"/>
    </mc:Choice>
  </mc:AlternateContent>
  <bookViews>
    <workbookView xWindow="0" yWindow="0" windowWidth="23040" windowHeight="9192"/>
  </bookViews>
  <sheets>
    <sheet name="Sheet1" sheetId="7" r:id="rId1"/>
    <sheet name="Sheet2" sheetId="9" r:id="rId2"/>
    <sheet name="Sheet3" sheetId="10" r:id="rId3"/>
    <sheet name="Sheet4" sheetId="11" r:id="rId4"/>
    <sheet name="Data" sheetId="2" r:id="rId5"/>
    <sheet name="PrvSeason" sheetId="3" r:id="rId6"/>
    <sheet name="CropDay" sheetId="4" r:id="rId7"/>
  </sheets>
  <definedNames>
    <definedName name="_xlnm.Print_Area" localSheetId="1">Sheet2!$A$2:$L$70</definedName>
    <definedName name="_xlnm.Print_Area" localSheetId="2">Sheet3!$A$2:$L$88</definedName>
    <definedName name="_xlnm.Print_Area" localSheetId="3">Sheet4!$A$2:$M$67</definedName>
  </definedNames>
  <calcPr calcId="162913"/>
</workbook>
</file>

<file path=xl/calcChain.xml><?xml version="1.0" encoding="utf-8"?>
<calcChain xmlns="http://schemas.openxmlformats.org/spreadsheetml/2006/main">
  <c r="A1" i="7" l="1"/>
  <c r="C6" i="7"/>
  <c r="E13" i="7" s="1"/>
  <c r="E11" i="7" s="1"/>
  <c r="G11" i="7" s="1"/>
  <c r="E6" i="7"/>
  <c r="H6" i="7"/>
  <c r="J6" i="7"/>
  <c r="M6" i="7"/>
  <c r="N6" i="7"/>
  <c r="C7" i="7"/>
  <c r="H13" i="7" s="1"/>
  <c r="E7" i="7"/>
  <c r="M13" i="7" s="1"/>
  <c r="M11" i="7" s="1"/>
  <c r="O11" i="7" s="1"/>
  <c r="H7" i="7"/>
  <c r="J7" i="7"/>
  <c r="M7" i="7"/>
  <c r="N7" i="7"/>
  <c r="E12" i="7"/>
  <c r="H12" i="7"/>
  <c r="K12" i="7"/>
  <c r="M12" i="7"/>
  <c r="E17" i="7"/>
  <c r="F17" i="7"/>
  <c r="H17" i="7"/>
  <c r="I17" i="7"/>
  <c r="J17" i="7" s="1"/>
  <c r="K17" i="7"/>
  <c r="L17" i="7" s="1"/>
  <c r="M17" i="7"/>
  <c r="E18" i="7"/>
  <c r="F18" i="7"/>
  <c r="H18" i="7"/>
  <c r="I18" i="7"/>
  <c r="J18" i="7" s="1"/>
  <c r="K18" i="7"/>
  <c r="L18" i="7" s="1"/>
  <c r="M18" i="7"/>
  <c r="E19" i="7"/>
  <c r="F19" i="7"/>
  <c r="H19" i="7"/>
  <c r="I19" i="7"/>
  <c r="J19" i="7" s="1"/>
  <c r="K19" i="7"/>
  <c r="M19" i="7"/>
  <c r="E20" i="7"/>
  <c r="F20" i="7"/>
  <c r="G20" i="7" s="1"/>
  <c r="H20" i="7"/>
  <c r="I20" i="7"/>
  <c r="K20" i="7"/>
  <c r="M20" i="7"/>
  <c r="N20" i="7" s="1"/>
  <c r="E21" i="7"/>
  <c r="F21" i="7"/>
  <c r="G21" i="7" s="1"/>
  <c r="H21" i="7"/>
  <c r="I21" i="7"/>
  <c r="K21" i="7"/>
  <c r="M21" i="7"/>
  <c r="N21" i="7" s="1"/>
  <c r="E22" i="7"/>
  <c r="F22" i="7"/>
  <c r="H22" i="7"/>
  <c r="I22" i="7"/>
  <c r="K22" i="7"/>
  <c r="L22" i="7" s="1"/>
  <c r="M22" i="7"/>
  <c r="F23" i="7"/>
  <c r="I23" i="7"/>
  <c r="J23" i="7" s="1"/>
  <c r="M23" i="7"/>
  <c r="E24" i="7"/>
  <c r="F24" i="7"/>
  <c r="G24" i="7" s="1"/>
  <c r="I24" i="7"/>
  <c r="J24" i="7" s="1"/>
  <c r="K24" i="7"/>
  <c r="M24" i="7"/>
  <c r="F25" i="7"/>
  <c r="I25" i="7"/>
  <c r="J22" i="7" s="1"/>
  <c r="K25" i="7"/>
  <c r="L23" i="7" s="1"/>
  <c r="M25" i="7"/>
  <c r="N17" i="7" s="1"/>
  <c r="F26" i="7"/>
  <c r="I26" i="7"/>
  <c r="K26" i="7"/>
  <c r="M26" i="7"/>
  <c r="I27" i="7"/>
  <c r="K27" i="7"/>
  <c r="M27" i="7"/>
  <c r="F28" i="7"/>
  <c r="I28" i="7"/>
  <c r="K28" i="7"/>
  <c r="M28" i="7"/>
  <c r="H31" i="7"/>
  <c r="J31" i="7"/>
  <c r="L31" i="7"/>
  <c r="N31" i="7"/>
  <c r="N38" i="7" s="1"/>
  <c r="N43" i="7" s="1"/>
  <c r="H32" i="7"/>
  <c r="J32" i="7"/>
  <c r="L32" i="7"/>
  <c r="N32" i="7"/>
  <c r="H33" i="7"/>
  <c r="J33" i="7"/>
  <c r="L33" i="7"/>
  <c r="N33" i="7"/>
  <c r="H34" i="7"/>
  <c r="J34" i="7"/>
  <c r="L34" i="7"/>
  <c r="N34" i="7"/>
  <c r="H35" i="7"/>
  <c r="J35" i="7"/>
  <c r="L35" i="7"/>
  <c r="N35" i="7"/>
  <c r="H36" i="7"/>
  <c r="J36" i="7"/>
  <c r="L36" i="7"/>
  <c r="N36" i="7"/>
  <c r="H37" i="7"/>
  <c r="J37" i="7"/>
  <c r="L37" i="7"/>
  <c r="N37" i="7"/>
  <c r="H38" i="7"/>
  <c r="H43" i="7" s="1"/>
  <c r="H39" i="7"/>
  <c r="J39" i="7"/>
  <c r="L39" i="7"/>
  <c r="N39" i="7"/>
  <c r="H41" i="7"/>
  <c r="H44" i="7" s="1"/>
  <c r="J41" i="7"/>
  <c r="L41" i="7"/>
  <c r="N41" i="7"/>
  <c r="H46" i="7"/>
  <c r="H48" i="7"/>
  <c r="N48" i="7"/>
  <c r="G51" i="7"/>
  <c r="H51" i="7"/>
  <c r="N51" i="7"/>
  <c r="O51" i="7"/>
  <c r="G52" i="7"/>
  <c r="H52" i="7"/>
  <c r="N52" i="7"/>
  <c r="O52" i="7"/>
  <c r="G53" i="7"/>
  <c r="H53" i="7"/>
  <c r="N53" i="7"/>
  <c r="O53" i="7"/>
  <c r="G54" i="7"/>
  <c r="H54" i="7"/>
  <c r="N54" i="7"/>
  <c r="O54" i="7"/>
  <c r="G55" i="7"/>
  <c r="H55" i="7"/>
  <c r="N55" i="7"/>
  <c r="O55" i="7"/>
  <c r="G56" i="7"/>
  <c r="H56" i="7"/>
  <c r="N56" i="7"/>
  <c r="O56" i="7"/>
  <c r="G57" i="7"/>
  <c r="H57" i="7"/>
  <c r="N57" i="7"/>
  <c r="O57" i="7"/>
  <c r="G58" i="7"/>
  <c r="H58" i="7"/>
  <c r="N58" i="7"/>
  <c r="O58" i="7"/>
  <c r="G59" i="7"/>
  <c r="H59" i="7"/>
  <c r="N59" i="7"/>
  <c r="O59" i="7"/>
  <c r="G60" i="7"/>
  <c r="H60" i="7"/>
  <c r="N60" i="7"/>
  <c r="O60" i="7"/>
  <c r="G61" i="7"/>
  <c r="H61" i="7"/>
  <c r="N61" i="7"/>
  <c r="O61" i="7"/>
  <c r="G62" i="7"/>
  <c r="H62" i="7"/>
  <c r="N62" i="7"/>
  <c r="O62" i="7"/>
  <c r="G63" i="7"/>
  <c r="H63" i="7"/>
  <c r="N63" i="7"/>
  <c r="O63" i="7"/>
  <c r="G64" i="7"/>
  <c r="H64" i="7"/>
  <c r="N64" i="7"/>
  <c r="O64" i="7"/>
  <c r="G65" i="7"/>
  <c r="H65" i="7"/>
  <c r="N65" i="7"/>
  <c r="O65" i="7"/>
  <c r="G66" i="7"/>
  <c r="H66" i="7"/>
  <c r="N66" i="7"/>
  <c r="O66" i="7"/>
  <c r="G67" i="7"/>
  <c r="H67" i="7"/>
  <c r="N67" i="7"/>
  <c r="O67" i="7"/>
  <c r="G68" i="7"/>
  <c r="H68" i="7"/>
  <c r="N68" i="7"/>
  <c r="O68" i="7"/>
  <c r="G69" i="7"/>
  <c r="H69" i="7"/>
  <c r="N69" i="7"/>
  <c r="O69" i="7"/>
  <c r="C4" i="9"/>
  <c r="D4" i="9"/>
  <c r="G4" i="9"/>
  <c r="H4" i="9"/>
  <c r="I4" i="9"/>
  <c r="L4" i="9"/>
  <c r="C5" i="9"/>
  <c r="D5" i="9"/>
  <c r="F5" i="9"/>
  <c r="G5" i="9"/>
  <c r="H5" i="9"/>
  <c r="I5" i="9"/>
  <c r="K5" i="9"/>
  <c r="L5" i="9"/>
  <c r="D6" i="9"/>
  <c r="F6" i="9"/>
  <c r="I6" i="9"/>
  <c r="K6" i="9"/>
  <c r="C7" i="9"/>
  <c r="D7" i="9"/>
  <c r="E7" i="9"/>
  <c r="H7" i="9"/>
  <c r="I7" i="9"/>
  <c r="J7" i="9"/>
  <c r="C8" i="9"/>
  <c r="D8" i="9"/>
  <c r="E8" i="9"/>
  <c r="H8" i="9"/>
  <c r="I8" i="9"/>
  <c r="J8" i="9"/>
  <c r="C9" i="9"/>
  <c r="D9" i="9"/>
  <c r="E9" i="9"/>
  <c r="H9" i="9"/>
  <c r="I9" i="9"/>
  <c r="J9" i="9"/>
  <c r="C10" i="9"/>
  <c r="D10" i="9"/>
  <c r="E10" i="9"/>
  <c r="F10" i="9"/>
  <c r="H10" i="9"/>
  <c r="I10" i="9"/>
  <c r="J10" i="9"/>
  <c r="K10" i="9"/>
  <c r="C11" i="9"/>
  <c r="D11" i="9"/>
  <c r="E11" i="9"/>
  <c r="F11" i="9"/>
  <c r="H11" i="9"/>
  <c r="I11" i="9"/>
  <c r="J11" i="9"/>
  <c r="K11" i="9"/>
  <c r="C12" i="9"/>
  <c r="D12" i="9"/>
  <c r="E12" i="9"/>
  <c r="F12" i="9"/>
  <c r="H12" i="9"/>
  <c r="I12" i="9"/>
  <c r="J12" i="9"/>
  <c r="K12" i="9"/>
  <c r="C13" i="9"/>
  <c r="D13" i="9"/>
  <c r="E13" i="9"/>
  <c r="F13" i="9"/>
  <c r="H13" i="9"/>
  <c r="I13" i="9"/>
  <c r="J13" i="9"/>
  <c r="K13" i="9"/>
  <c r="C14" i="9"/>
  <c r="D14" i="9"/>
  <c r="E14" i="9"/>
  <c r="H14" i="9"/>
  <c r="I14" i="9"/>
  <c r="J14" i="9"/>
  <c r="C15" i="9"/>
  <c r="D15" i="9"/>
  <c r="E15" i="9"/>
  <c r="G15" i="9"/>
  <c r="H15" i="9"/>
  <c r="I15" i="9"/>
  <c r="J15" i="9"/>
  <c r="L15" i="9"/>
  <c r="C16" i="9"/>
  <c r="D16" i="9"/>
  <c r="E16" i="9"/>
  <c r="H16" i="9"/>
  <c r="I16" i="9"/>
  <c r="J16" i="9"/>
  <c r="C17" i="9"/>
  <c r="D17" i="9"/>
  <c r="E17" i="9"/>
  <c r="H17" i="9"/>
  <c r="I17" i="9"/>
  <c r="J17" i="9"/>
  <c r="C18" i="9"/>
  <c r="D18" i="9"/>
  <c r="E18" i="9"/>
  <c r="G18" i="9"/>
  <c r="H18" i="9"/>
  <c r="I18" i="9"/>
  <c r="J18" i="9"/>
  <c r="L18" i="9"/>
  <c r="C19" i="9"/>
  <c r="D19" i="9"/>
  <c r="E19" i="9"/>
  <c r="H19" i="9"/>
  <c r="I19" i="9"/>
  <c r="J19" i="9"/>
  <c r="C20" i="9"/>
  <c r="D20" i="9"/>
  <c r="E20" i="9"/>
  <c r="G20" i="9"/>
  <c r="H20" i="9"/>
  <c r="I20" i="9"/>
  <c r="J20" i="9"/>
  <c r="L20" i="9"/>
  <c r="C21" i="9"/>
  <c r="D21" i="9"/>
  <c r="E21" i="9"/>
  <c r="H21" i="9"/>
  <c r="I21" i="9"/>
  <c r="J21" i="9"/>
  <c r="C22" i="9"/>
  <c r="D22" i="9"/>
  <c r="E22" i="9"/>
  <c r="H22" i="9"/>
  <c r="I22" i="9"/>
  <c r="J22" i="9"/>
  <c r="C23" i="9"/>
  <c r="D23" i="9"/>
  <c r="E23" i="9"/>
  <c r="G23" i="9"/>
  <c r="H23" i="9"/>
  <c r="I23" i="9"/>
  <c r="J23" i="9"/>
  <c r="L23" i="9"/>
  <c r="C24" i="9"/>
  <c r="D24" i="9"/>
  <c r="E24" i="9"/>
  <c r="H24" i="9"/>
  <c r="I24" i="9"/>
  <c r="J24" i="9"/>
  <c r="C25" i="9"/>
  <c r="D25" i="9"/>
  <c r="E25" i="9"/>
  <c r="G25" i="9"/>
  <c r="H25" i="9"/>
  <c r="I25" i="9"/>
  <c r="J25" i="9"/>
  <c r="L25" i="9"/>
  <c r="C26" i="9"/>
  <c r="D26" i="9"/>
  <c r="E26" i="9"/>
  <c r="H26" i="9"/>
  <c r="I26" i="9"/>
  <c r="J26" i="9"/>
  <c r="C27" i="9"/>
  <c r="D27" i="9"/>
  <c r="E27" i="9"/>
  <c r="G27" i="9"/>
  <c r="H27" i="9"/>
  <c r="I27" i="9"/>
  <c r="J27" i="9"/>
  <c r="L27" i="9"/>
  <c r="C28" i="9"/>
  <c r="D28" i="9"/>
  <c r="E28" i="9"/>
  <c r="H28" i="9"/>
  <c r="I28" i="9"/>
  <c r="J28" i="9"/>
  <c r="C29" i="9"/>
  <c r="D29" i="9"/>
  <c r="E29" i="9"/>
  <c r="G29" i="9"/>
  <c r="H29" i="9"/>
  <c r="I29" i="9"/>
  <c r="J29" i="9"/>
  <c r="L29" i="9"/>
  <c r="C30" i="9"/>
  <c r="D30" i="9"/>
  <c r="E30" i="9"/>
  <c r="H30" i="9"/>
  <c r="I30" i="9"/>
  <c r="J30" i="9"/>
  <c r="C31" i="9"/>
  <c r="D31" i="9"/>
  <c r="E31" i="9"/>
  <c r="G31" i="9"/>
  <c r="H31" i="9"/>
  <c r="I31" i="9"/>
  <c r="J31" i="9"/>
  <c r="L31" i="9"/>
  <c r="C32" i="9"/>
  <c r="D32" i="9"/>
  <c r="E32" i="9"/>
  <c r="H32" i="9"/>
  <c r="I32" i="9"/>
  <c r="J32" i="9"/>
  <c r="C33" i="9"/>
  <c r="D33" i="9"/>
  <c r="E33" i="9"/>
  <c r="H33" i="9"/>
  <c r="I33" i="9"/>
  <c r="J33" i="9"/>
  <c r="C34" i="9"/>
  <c r="D34" i="9"/>
  <c r="E34" i="9"/>
  <c r="H34" i="9"/>
  <c r="I34" i="9"/>
  <c r="J34" i="9"/>
  <c r="C35" i="9"/>
  <c r="D35" i="9"/>
  <c r="E35" i="9"/>
  <c r="H35" i="9"/>
  <c r="I35" i="9"/>
  <c r="J35" i="9"/>
  <c r="C36" i="9"/>
  <c r="D36" i="9"/>
  <c r="E36" i="9"/>
  <c r="H36" i="9"/>
  <c r="I36" i="9"/>
  <c r="J36" i="9"/>
  <c r="C37" i="9"/>
  <c r="D37" i="9"/>
  <c r="E37" i="9"/>
  <c r="H37" i="9"/>
  <c r="I37" i="9"/>
  <c r="J37" i="9"/>
  <c r="C43" i="9"/>
  <c r="M43" i="9" s="1"/>
  <c r="D43" i="9"/>
  <c r="Q43" i="9" s="1"/>
  <c r="E43" i="9"/>
  <c r="U43" i="9" s="1"/>
  <c r="N43" i="9"/>
  <c r="R43" i="9"/>
  <c r="V43" i="9"/>
  <c r="Z43" i="9"/>
  <c r="C44" i="9"/>
  <c r="M44" i="9" s="1"/>
  <c r="D44" i="9"/>
  <c r="Q44" i="9" s="1"/>
  <c r="E44" i="9"/>
  <c r="Y44" i="9" s="1"/>
  <c r="N44" i="9"/>
  <c r="R44" i="9"/>
  <c r="T44" i="9" s="1"/>
  <c r="V44" i="9"/>
  <c r="W44" i="9" s="1"/>
  <c r="H44" i="9" s="1"/>
  <c r="Z44" i="9"/>
  <c r="AB44" i="9" s="1"/>
  <c r="C45" i="9"/>
  <c r="M45" i="9" s="1"/>
  <c r="D45" i="9"/>
  <c r="Q45" i="9" s="1"/>
  <c r="E45" i="9"/>
  <c r="U45" i="9" s="1"/>
  <c r="N45" i="9"/>
  <c r="R45" i="9"/>
  <c r="V45" i="9"/>
  <c r="W45" i="9" s="1"/>
  <c r="H45" i="9" s="1"/>
  <c r="Z45" i="9"/>
  <c r="AA45" i="9" s="1"/>
  <c r="C46" i="9"/>
  <c r="M46" i="9" s="1"/>
  <c r="D46" i="9"/>
  <c r="Q46" i="9" s="1"/>
  <c r="E46" i="9"/>
  <c r="Y46" i="9" s="1"/>
  <c r="N46" i="9"/>
  <c r="R46" i="9"/>
  <c r="V46" i="9"/>
  <c r="Z46" i="9"/>
  <c r="AA46" i="9" s="1"/>
  <c r="C47" i="9"/>
  <c r="M47" i="9" s="1"/>
  <c r="D47" i="9"/>
  <c r="Q47" i="9" s="1"/>
  <c r="E47" i="9"/>
  <c r="Y47" i="9" s="1"/>
  <c r="N47" i="9"/>
  <c r="R47" i="9"/>
  <c r="V47" i="9"/>
  <c r="W47" i="9" s="1"/>
  <c r="H47" i="9" s="1"/>
  <c r="Z47" i="9"/>
  <c r="C48" i="9"/>
  <c r="M48" i="9" s="1"/>
  <c r="D48" i="9"/>
  <c r="Q48" i="9" s="1"/>
  <c r="E48" i="9"/>
  <c r="U48" i="9" s="1"/>
  <c r="C49" i="9"/>
  <c r="D49" i="9"/>
  <c r="Q49" i="9" s="1"/>
  <c r="E49" i="9"/>
  <c r="Y49" i="9" s="1"/>
  <c r="M49" i="9"/>
  <c r="U49" i="9"/>
  <c r="C50" i="9"/>
  <c r="M50" i="9" s="1"/>
  <c r="D50" i="9"/>
  <c r="Q50" i="9" s="1"/>
  <c r="E50" i="9"/>
  <c r="U50" i="9" s="1"/>
  <c r="N50" i="9"/>
  <c r="R50" i="9"/>
  <c r="V50" i="9"/>
  <c r="Z50" i="9"/>
  <c r="AA50" i="9" s="1"/>
  <c r="E53" i="9"/>
  <c r="G53" i="9"/>
  <c r="I53" i="9"/>
  <c r="K53" i="9"/>
  <c r="E54" i="9"/>
  <c r="G54" i="9"/>
  <c r="I54" i="9"/>
  <c r="K54" i="9"/>
  <c r="E55" i="9"/>
  <c r="G55" i="9"/>
  <c r="I55" i="9"/>
  <c r="K55" i="9"/>
  <c r="E56" i="9"/>
  <c r="G56" i="9"/>
  <c r="I56" i="9"/>
  <c r="K56" i="9"/>
  <c r="E57" i="9"/>
  <c r="G57" i="9"/>
  <c r="I57" i="9"/>
  <c r="K57" i="9"/>
  <c r="E58" i="9"/>
  <c r="G58" i="9"/>
  <c r="I58" i="9"/>
  <c r="K58" i="9"/>
  <c r="E59" i="9"/>
  <c r="G59" i="9"/>
  <c r="I59" i="9"/>
  <c r="K59" i="9"/>
  <c r="E60" i="9"/>
  <c r="G60" i="9"/>
  <c r="I60" i="9"/>
  <c r="K60" i="9"/>
  <c r="E61" i="9"/>
  <c r="G61" i="9"/>
  <c r="I61" i="9"/>
  <c r="K61" i="9"/>
  <c r="E62" i="9"/>
  <c r="G62" i="9"/>
  <c r="I62" i="9"/>
  <c r="K62" i="9"/>
  <c r="E63" i="9"/>
  <c r="G63" i="9"/>
  <c r="I63" i="9"/>
  <c r="K63" i="9"/>
  <c r="E64" i="9"/>
  <c r="G64" i="9"/>
  <c r="I64" i="9"/>
  <c r="K64" i="9"/>
  <c r="E65" i="9"/>
  <c r="G65" i="9"/>
  <c r="I65" i="9"/>
  <c r="K65" i="9"/>
  <c r="E66" i="9"/>
  <c r="G66" i="9"/>
  <c r="I66" i="9"/>
  <c r="K66" i="9"/>
  <c r="E67" i="9"/>
  <c r="G67" i="9"/>
  <c r="I67" i="9"/>
  <c r="K67" i="9"/>
  <c r="E68" i="9"/>
  <c r="G68" i="9"/>
  <c r="I68" i="9"/>
  <c r="K68" i="9"/>
  <c r="E69" i="9"/>
  <c r="G69" i="9"/>
  <c r="I69" i="9"/>
  <c r="K69" i="9"/>
  <c r="E70" i="9"/>
  <c r="G70" i="9"/>
  <c r="I70" i="9"/>
  <c r="K70" i="9"/>
  <c r="C5" i="10"/>
  <c r="D5" i="10"/>
  <c r="G5" i="10"/>
  <c r="H5" i="10"/>
  <c r="I5" i="10"/>
  <c r="L5" i="10"/>
  <c r="C6" i="10"/>
  <c r="D6" i="10"/>
  <c r="F6" i="10"/>
  <c r="G6" i="10"/>
  <c r="H6" i="10"/>
  <c r="I6" i="10"/>
  <c r="K6" i="10"/>
  <c r="L6" i="10"/>
  <c r="D7" i="10"/>
  <c r="F7" i="10"/>
  <c r="I7" i="10"/>
  <c r="K7" i="10"/>
  <c r="C8" i="10"/>
  <c r="D8" i="10"/>
  <c r="E8" i="10"/>
  <c r="H8" i="10"/>
  <c r="I8" i="10"/>
  <c r="J8" i="10"/>
  <c r="C9" i="10"/>
  <c r="D9" i="10"/>
  <c r="E9" i="10"/>
  <c r="H9" i="10"/>
  <c r="I9" i="10"/>
  <c r="J9" i="10"/>
  <c r="C10" i="10"/>
  <c r="D10" i="10"/>
  <c r="E10" i="10"/>
  <c r="H10" i="10"/>
  <c r="I10" i="10"/>
  <c r="J10" i="10"/>
  <c r="C11" i="10"/>
  <c r="D11" i="10"/>
  <c r="E11" i="10"/>
  <c r="F11" i="10"/>
  <c r="H11" i="10"/>
  <c r="I11" i="10"/>
  <c r="J11" i="10"/>
  <c r="K11" i="10"/>
  <c r="C12" i="10"/>
  <c r="D12" i="10"/>
  <c r="E12" i="10"/>
  <c r="F12" i="10"/>
  <c r="H12" i="10"/>
  <c r="I12" i="10"/>
  <c r="J12" i="10"/>
  <c r="K12" i="10"/>
  <c r="C13" i="10"/>
  <c r="D13" i="10"/>
  <c r="E13" i="10"/>
  <c r="F13" i="10"/>
  <c r="H13" i="10"/>
  <c r="I13" i="10"/>
  <c r="J13" i="10"/>
  <c r="K13" i="10"/>
  <c r="C15" i="10"/>
  <c r="D15" i="10"/>
  <c r="E15" i="10"/>
  <c r="H15" i="10"/>
  <c r="I15" i="10"/>
  <c r="J15" i="10"/>
  <c r="C16" i="10"/>
  <c r="D16" i="10"/>
  <c r="E16" i="10"/>
  <c r="G16" i="10"/>
  <c r="H16" i="10"/>
  <c r="I16" i="10"/>
  <c r="J16" i="10"/>
  <c r="L16" i="10"/>
  <c r="C17" i="10"/>
  <c r="D17" i="10"/>
  <c r="E17" i="10"/>
  <c r="H17" i="10"/>
  <c r="I17" i="10"/>
  <c r="J17" i="10"/>
  <c r="C18" i="10"/>
  <c r="D18" i="10"/>
  <c r="E18" i="10"/>
  <c r="H18" i="10"/>
  <c r="I18" i="10"/>
  <c r="J18" i="10"/>
  <c r="C19" i="10"/>
  <c r="D19" i="10"/>
  <c r="E19" i="10"/>
  <c r="G19" i="10"/>
  <c r="H19" i="10"/>
  <c r="I19" i="10"/>
  <c r="J19" i="10"/>
  <c r="L19" i="10"/>
  <c r="C20" i="10"/>
  <c r="D20" i="10"/>
  <c r="E20" i="10"/>
  <c r="H20" i="10"/>
  <c r="I20" i="10"/>
  <c r="J20" i="10"/>
  <c r="C21" i="10"/>
  <c r="D21" i="10"/>
  <c r="E21" i="10"/>
  <c r="G21" i="10"/>
  <c r="H21" i="10"/>
  <c r="I21" i="10"/>
  <c r="J21" i="10"/>
  <c r="L21" i="10"/>
  <c r="C22" i="10"/>
  <c r="D22" i="10"/>
  <c r="E22" i="10"/>
  <c r="H22" i="10"/>
  <c r="I22" i="10"/>
  <c r="J22" i="10"/>
  <c r="C23" i="10"/>
  <c r="D23" i="10"/>
  <c r="E23" i="10"/>
  <c r="H23" i="10"/>
  <c r="I23" i="10"/>
  <c r="J23" i="10"/>
  <c r="C24" i="10"/>
  <c r="D24" i="10"/>
  <c r="E24" i="10"/>
  <c r="G24" i="10"/>
  <c r="H24" i="10"/>
  <c r="I24" i="10"/>
  <c r="J24" i="10"/>
  <c r="L24" i="10"/>
  <c r="C25" i="10"/>
  <c r="D25" i="10"/>
  <c r="E25" i="10"/>
  <c r="H25" i="10"/>
  <c r="I25" i="10"/>
  <c r="J25" i="10"/>
  <c r="C26" i="10"/>
  <c r="D26" i="10"/>
  <c r="E26" i="10"/>
  <c r="G26" i="10"/>
  <c r="H26" i="10"/>
  <c r="I26" i="10"/>
  <c r="J26" i="10"/>
  <c r="L26" i="10"/>
  <c r="C27" i="10"/>
  <c r="D27" i="10"/>
  <c r="E27" i="10"/>
  <c r="H27" i="10"/>
  <c r="I27" i="10"/>
  <c r="J27" i="10"/>
  <c r="C28" i="10"/>
  <c r="D28" i="10"/>
  <c r="E28" i="10"/>
  <c r="G28" i="10"/>
  <c r="H28" i="10"/>
  <c r="I28" i="10"/>
  <c r="J28" i="10"/>
  <c r="L28" i="10"/>
  <c r="C29" i="10"/>
  <c r="D29" i="10"/>
  <c r="E29" i="10"/>
  <c r="H29" i="10"/>
  <c r="I29" i="10"/>
  <c r="J29" i="10"/>
  <c r="C30" i="10"/>
  <c r="D30" i="10"/>
  <c r="E30" i="10"/>
  <c r="G30" i="10"/>
  <c r="H30" i="10"/>
  <c r="I30" i="10"/>
  <c r="J30" i="10"/>
  <c r="L30" i="10"/>
  <c r="C31" i="10"/>
  <c r="D31" i="10"/>
  <c r="E31" i="10"/>
  <c r="H31" i="10"/>
  <c r="I31" i="10"/>
  <c r="J31" i="10"/>
  <c r="C32" i="10"/>
  <c r="D32" i="10"/>
  <c r="E32" i="10"/>
  <c r="G32" i="10"/>
  <c r="H32" i="10"/>
  <c r="I32" i="10"/>
  <c r="J32" i="10"/>
  <c r="L32" i="10"/>
  <c r="C33" i="10"/>
  <c r="D33" i="10"/>
  <c r="E33" i="10"/>
  <c r="H33" i="10"/>
  <c r="I33" i="10"/>
  <c r="J33" i="10"/>
  <c r="C34" i="10"/>
  <c r="D34" i="10"/>
  <c r="E34" i="10"/>
  <c r="H34" i="10"/>
  <c r="I34" i="10"/>
  <c r="J34" i="10"/>
  <c r="C35" i="10"/>
  <c r="D35" i="10"/>
  <c r="E35" i="10"/>
  <c r="H35" i="10"/>
  <c r="I35" i="10"/>
  <c r="J35" i="10"/>
  <c r="C36" i="10"/>
  <c r="D36" i="10"/>
  <c r="E36" i="10"/>
  <c r="H36" i="10"/>
  <c r="I36" i="10"/>
  <c r="J36" i="10"/>
  <c r="C37" i="10"/>
  <c r="D37" i="10"/>
  <c r="E37" i="10"/>
  <c r="H37" i="10"/>
  <c r="I37" i="10"/>
  <c r="J37" i="10"/>
  <c r="C38" i="10"/>
  <c r="D38" i="10"/>
  <c r="E38" i="10"/>
  <c r="H38" i="10"/>
  <c r="I38" i="10"/>
  <c r="J38" i="10"/>
  <c r="F43" i="10"/>
  <c r="G43" i="10"/>
  <c r="H43" i="10"/>
  <c r="I43" i="10"/>
  <c r="J43" i="10"/>
  <c r="K43" i="10"/>
  <c r="C44" i="10"/>
  <c r="D44" i="10"/>
  <c r="E44" i="10"/>
  <c r="F44" i="10"/>
  <c r="G44" i="10"/>
  <c r="H44" i="10"/>
  <c r="C45" i="10"/>
  <c r="D45" i="10"/>
  <c r="E45" i="10"/>
  <c r="F45" i="10"/>
  <c r="G45" i="10"/>
  <c r="H45" i="10"/>
  <c r="I45" i="10"/>
  <c r="J45" i="10"/>
  <c r="K45" i="10"/>
  <c r="C46" i="10"/>
  <c r="D46" i="10"/>
  <c r="E46" i="10"/>
  <c r="F46" i="10"/>
  <c r="G46" i="10"/>
  <c r="H46" i="10"/>
  <c r="I46" i="10"/>
  <c r="J46" i="10"/>
  <c r="K46" i="10"/>
  <c r="C47" i="10"/>
  <c r="D47" i="10"/>
  <c r="E47" i="10"/>
  <c r="F47" i="10"/>
  <c r="G47" i="10"/>
  <c r="H47" i="10"/>
  <c r="I47" i="10"/>
  <c r="J47" i="10"/>
  <c r="K47" i="10"/>
  <c r="C48" i="10"/>
  <c r="D48" i="10"/>
  <c r="E48" i="10"/>
  <c r="F48" i="10"/>
  <c r="G48" i="10"/>
  <c r="H48" i="10"/>
  <c r="I48" i="10"/>
  <c r="J48" i="10"/>
  <c r="K48" i="10"/>
  <c r="C49" i="10"/>
  <c r="D49" i="10"/>
  <c r="E49" i="10"/>
  <c r="C50" i="10"/>
  <c r="D50" i="10"/>
  <c r="E50" i="10"/>
  <c r="C51" i="10"/>
  <c r="D51" i="10"/>
  <c r="E51" i="10"/>
  <c r="F51" i="10"/>
  <c r="G51" i="10"/>
  <c r="H51" i="10"/>
  <c r="I51" i="10"/>
  <c r="J51" i="10"/>
  <c r="K51" i="10"/>
  <c r="F54" i="10"/>
  <c r="G54" i="10"/>
  <c r="H54" i="10"/>
  <c r="J54" i="10"/>
  <c r="F55" i="10"/>
  <c r="G55" i="10"/>
  <c r="H55" i="10"/>
  <c r="J55" i="10"/>
  <c r="F56" i="10"/>
  <c r="G56" i="10"/>
  <c r="H56" i="10"/>
  <c r="J56" i="10"/>
  <c r="F57" i="10"/>
  <c r="G57" i="10"/>
  <c r="H57" i="10"/>
  <c r="J57" i="10"/>
  <c r="F58" i="10"/>
  <c r="G58" i="10"/>
  <c r="H58" i="10"/>
  <c r="J58" i="10"/>
  <c r="F59" i="10"/>
  <c r="G59" i="10"/>
  <c r="H59" i="10"/>
  <c r="J59" i="10"/>
  <c r="F60" i="10"/>
  <c r="G60" i="10"/>
  <c r="H60" i="10"/>
  <c r="J60" i="10"/>
  <c r="F61" i="10"/>
  <c r="G61" i="10"/>
  <c r="H61" i="10"/>
  <c r="J61" i="10"/>
  <c r="F62" i="10"/>
  <c r="G62" i="10"/>
  <c r="H62" i="10"/>
  <c r="J62" i="10"/>
  <c r="F63" i="10"/>
  <c r="G63" i="10"/>
  <c r="H63" i="10"/>
  <c r="J63" i="10"/>
  <c r="F64" i="10"/>
  <c r="G64" i="10"/>
  <c r="H64" i="10"/>
  <c r="J64" i="10"/>
  <c r="F65" i="10"/>
  <c r="G65" i="10"/>
  <c r="H65" i="10"/>
  <c r="J65" i="10"/>
  <c r="F66" i="10"/>
  <c r="G66" i="10"/>
  <c r="H66" i="10"/>
  <c r="J66" i="10"/>
  <c r="F67" i="10"/>
  <c r="G67" i="10"/>
  <c r="H67" i="10"/>
  <c r="J67" i="10"/>
  <c r="F68" i="10"/>
  <c r="G68" i="10"/>
  <c r="H68" i="10"/>
  <c r="J68" i="10"/>
  <c r="F69" i="10"/>
  <c r="G69" i="10"/>
  <c r="H69" i="10"/>
  <c r="J69" i="10"/>
  <c r="F70" i="10"/>
  <c r="G70" i="10"/>
  <c r="H70" i="10"/>
  <c r="J70" i="10"/>
  <c r="F71" i="10"/>
  <c r="G71" i="10"/>
  <c r="H71" i="10"/>
  <c r="J71" i="10"/>
  <c r="F72" i="10"/>
  <c r="G72" i="10"/>
  <c r="H72" i="10"/>
  <c r="J72" i="10"/>
  <c r="F73" i="10"/>
  <c r="G73" i="10"/>
  <c r="H73" i="10"/>
  <c r="J73" i="10"/>
  <c r="F74" i="10"/>
  <c r="G74" i="10"/>
  <c r="H74" i="10"/>
  <c r="J74" i="10"/>
  <c r="F75" i="10"/>
  <c r="G75" i="10"/>
  <c r="H75" i="10"/>
  <c r="J75" i="10"/>
  <c r="F76" i="10"/>
  <c r="G76" i="10"/>
  <c r="H76" i="10"/>
  <c r="J76" i="10"/>
  <c r="F77" i="10"/>
  <c r="G77" i="10"/>
  <c r="H77" i="10"/>
  <c r="J77" i="10"/>
  <c r="F78" i="10"/>
  <c r="G78" i="10"/>
  <c r="H78" i="10"/>
  <c r="J78" i="10"/>
  <c r="F79" i="10"/>
  <c r="G79" i="10"/>
  <c r="H79" i="10"/>
  <c r="J79" i="10"/>
  <c r="F81" i="10"/>
  <c r="G81" i="10"/>
  <c r="H81" i="10"/>
  <c r="J81" i="10"/>
  <c r="F83" i="10"/>
  <c r="G83" i="10"/>
  <c r="H83" i="10"/>
  <c r="J83" i="10"/>
  <c r="F86" i="10"/>
  <c r="G86" i="10"/>
  <c r="H86" i="10"/>
  <c r="J86" i="10"/>
  <c r="F87" i="10"/>
  <c r="G87" i="10"/>
  <c r="H87" i="10"/>
  <c r="J87" i="10"/>
  <c r="F88" i="10"/>
  <c r="G88" i="10"/>
  <c r="H88" i="10"/>
  <c r="J88" i="10"/>
  <c r="E3" i="11"/>
  <c r="F3" i="11"/>
  <c r="L3" i="11"/>
  <c r="M3" i="11"/>
  <c r="E4" i="11"/>
  <c r="F4" i="11"/>
  <c r="L4" i="11"/>
  <c r="M4" i="11"/>
  <c r="E5" i="11"/>
  <c r="F5" i="11"/>
  <c r="L5" i="11"/>
  <c r="M5" i="11"/>
  <c r="E6" i="11"/>
  <c r="F6" i="11"/>
  <c r="E7" i="11"/>
  <c r="F7" i="11"/>
  <c r="L7" i="11"/>
  <c r="M7" i="11"/>
  <c r="E8" i="11"/>
  <c r="F8" i="11"/>
  <c r="L8" i="11"/>
  <c r="M8" i="11"/>
  <c r="E9" i="11"/>
  <c r="F9" i="11"/>
  <c r="L9" i="11"/>
  <c r="M9" i="11"/>
  <c r="E10" i="11"/>
  <c r="F10" i="11"/>
  <c r="E11" i="11"/>
  <c r="F11" i="11"/>
  <c r="L11" i="11"/>
  <c r="M11" i="11"/>
  <c r="E12" i="11"/>
  <c r="F12" i="11"/>
  <c r="L12" i="11"/>
  <c r="M12" i="11"/>
  <c r="E15" i="11"/>
  <c r="F15" i="11" s="1"/>
  <c r="G15" i="11"/>
  <c r="H15" i="11" s="1"/>
  <c r="I15" i="11"/>
  <c r="L15" i="11"/>
  <c r="E17" i="11"/>
  <c r="F17" i="11"/>
  <c r="G17" i="11"/>
  <c r="H17" i="11"/>
  <c r="I17" i="11"/>
  <c r="L17" i="11"/>
  <c r="E18" i="11"/>
  <c r="F18" i="11"/>
  <c r="G18" i="11"/>
  <c r="H18" i="11"/>
  <c r="I18" i="11"/>
  <c r="L18" i="11"/>
  <c r="E19" i="11"/>
  <c r="F19" i="11"/>
  <c r="G19" i="11"/>
  <c r="H19" i="11"/>
  <c r="I19" i="11"/>
  <c r="L19" i="11"/>
  <c r="E20" i="11"/>
  <c r="F20" i="11"/>
  <c r="G20" i="11"/>
  <c r="H20" i="11"/>
  <c r="I20" i="11"/>
  <c r="L20" i="11"/>
  <c r="E21" i="11"/>
  <c r="F21" i="11"/>
  <c r="G21" i="11"/>
  <c r="H21" i="11"/>
  <c r="I21" i="11"/>
  <c r="L21" i="11"/>
  <c r="E22" i="11"/>
  <c r="F22" i="11"/>
  <c r="G22" i="11"/>
  <c r="H22" i="11"/>
  <c r="I22" i="11"/>
  <c r="L22" i="11"/>
  <c r="E23" i="11"/>
  <c r="F23" i="11"/>
  <c r="G23" i="11"/>
  <c r="H23" i="11"/>
  <c r="I23" i="11"/>
  <c r="L23" i="11"/>
  <c r="E24" i="11"/>
  <c r="F24" i="11"/>
  <c r="G24" i="11"/>
  <c r="H24" i="11"/>
  <c r="I24" i="11"/>
  <c r="L24" i="11"/>
  <c r="I26" i="11"/>
  <c r="J26" i="11"/>
  <c r="K26" i="11"/>
  <c r="L26" i="11"/>
  <c r="M26" i="11"/>
  <c r="E27" i="11"/>
  <c r="F27" i="11"/>
  <c r="I27" i="11"/>
  <c r="J27" i="11"/>
  <c r="K27" i="11"/>
  <c r="L27" i="11"/>
  <c r="M27" i="11"/>
  <c r="E28" i="11"/>
  <c r="F28" i="11"/>
  <c r="I28" i="11"/>
  <c r="J28" i="11"/>
  <c r="K28" i="11"/>
  <c r="L28" i="11"/>
  <c r="M28" i="11"/>
  <c r="E29" i="11"/>
  <c r="F29" i="11"/>
  <c r="F31" i="11" s="1"/>
  <c r="F33" i="11" s="1"/>
  <c r="E30" i="11"/>
  <c r="E31" i="11" s="1"/>
  <c r="I30" i="11"/>
  <c r="J30" i="11"/>
  <c r="K30" i="11"/>
  <c r="L30" i="11"/>
  <c r="M30" i="11"/>
  <c r="I31" i="11"/>
  <c r="J31" i="11"/>
  <c r="K31" i="11"/>
  <c r="L31" i="11"/>
  <c r="M31" i="11"/>
  <c r="E32" i="11"/>
  <c r="F32" i="11"/>
  <c r="I32" i="11"/>
  <c r="J32" i="11"/>
  <c r="K32" i="11"/>
  <c r="L32" i="11"/>
  <c r="M32" i="11"/>
  <c r="I33" i="11"/>
  <c r="J33" i="11"/>
  <c r="K33" i="11"/>
  <c r="L33" i="11"/>
  <c r="M33" i="11"/>
  <c r="E34" i="11"/>
  <c r="F34" i="11"/>
  <c r="I34" i="11"/>
  <c r="J34" i="11"/>
  <c r="K34" i="11"/>
  <c r="L34" i="11"/>
  <c r="M34" i="11"/>
  <c r="I35" i="11"/>
  <c r="J35" i="11"/>
  <c r="K35" i="11"/>
  <c r="L35" i="11"/>
  <c r="M35" i="11"/>
  <c r="I36" i="11"/>
  <c r="J36" i="11"/>
  <c r="K36" i="11"/>
  <c r="L36" i="11"/>
  <c r="M36" i="11"/>
  <c r="I37" i="11"/>
  <c r="J37" i="11"/>
  <c r="K37" i="11"/>
  <c r="L37" i="11"/>
  <c r="M37" i="11"/>
  <c r="I38" i="11"/>
  <c r="J38" i="11"/>
  <c r="K38" i="11"/>
  <c r="L38" i="11"/>
  <c r="M38" i="11"/>
  <c r="I39" i="11"/>
  <c r="J39" i="11"/>
  <c r="K39" i="11"/>
  <c r="L39" i="11"/>
  <c r="M39" i="11"/>
  <c r="I40" i="11"/>
  <c r="J40" i="11"/>
  <c r="K40" i="11"/>
  <c r="L40" i="11"/>
  <c r="M40" i="11"/>
  <c r="I41" i="11"/>
  <c r="J41" i="11"/>
  <c r="K41" i="11"/>
  <c r="L41" i="11"/>
  <c r="M41" i="11"/>
  <c r="I42" i="11"/>
  <c r="J42" i="11"/>
  <c r="K42" i="11"/>
  <c r="L42" i="11"/>
  <c r="M42" i="11"/>
  <c r="I43" i="11"/>
  <c r="J43" i="11"/>
  <c r="K43" i="11"/>
  <c r="L43" i="11"/>
  <c r="M43" i="11"/>
  <c r="I44" i="11"/>
  <c r="J44" i="11"/>
  <c r="K44" i="11"/>
  <c r="L44" i="11"/>
  <c r="M44" i="11"/>
  <c r="I45" i="11"/>
  <c r="J45" i="11"/>
  <c r="K45" i="11"/>
  <c r="L45" i="11"/>
  <c r="M45" i="11"/>
  <c r="I46" i="11"/>
  <c r="J46" i="11"/>
  <c r="K46" i="11"/>
  <c r="L46" i="11"/>
  <c r="M46" i="11"/>
  <c r="I47" i="11"/>
  <c r="J47" i="11"/>
  <c r="K47" i="11"/>
  <c r="L47" i="11"/>
  <c r="M47" i="11"/>
  <c r="E50" i="11"/>
  <c r="I50" i="11"/>
  <c r="L50" i="11"/>
  <c r="E51" i="11"/>
  <c r="H51" i="11"/>
  <c r="I51" i="11"/>
  <c r="L51" i="11"/>
  <c r="E52" i="11"/>
  <c r="H52" i="11"/>
  <c r="I52" i="11"/>
  <c r="L52" i="11"/>
  <c r="E53" i="11"/>
  <c r="H53" i="11"/>
  <c r="I53" i="11"/>
  <c r="I54" i="11" s="1"/>
  <c r="L53" i="11"/>
  <c r="L54" i="11"/>
  <c r="E33" i="11" l="1"/>
  <c r="W46" i="9"/>
  <c r="H46" i="9" s="1"/>
  <c r="S45" i="9"/>
  <c r="G45" i="9" s="1"/>
  <c r="S50" i="9"/>
  <c r="G50" i="9" s="1"/>
  <c r="S47" i="9"/>
  <c r="G47" i="9" s="1"/>
  <c r="O45" i="9"/>
  <c r="F45" i="9" s="1"/>
  <c r="H43" i="9"/>
  <c r="Y50" i="9"/>
  <c r="O44" i="9"/>
  <c r="F44" i="9" s="1"/>
  <c r="Y45" i="9"/>
  <c r="AA44" i="9"/>
  <c r="U46" i="9"/>
  <c r="O46" i="9"/>
  <c r="F46" i="9" s="1"/>
  <c r="V48" i="9"/>
  <c r="W48" i="9" s="1"/>
  <c r="H48" i="9" s="1"/>
  <c r="H11" i="7"/>
  <c r="I11" i="7" s="1"/>
  <c r="I12" i="7"/>
  <c r="L21" i="7"/>
  <c r="L20" i="7"/>
  <c r="J48" i="7"/>
  <c r="L38" i="7"/>
  <c r="L43" i="7" s="1"/>
  <c r="J20" i="7"/>
  <c r="J25" i="7" s="1"/>
  <c r="J38" i="7"/>
  <c r="J44" i="7" s="1"/>
  <c r="F27" i="7"/>
  <c r="N23" i="7"/>
  <c r="J21" i="7"/>
  <c r="G19" i="7"/>
  <c r="G17" i="7"/>
  <c r="G25" i="7" s="1"/>
  <c r="G12" i="7"/>
  <c r="N46" i="7"/>
  <c r="N24" i="7"/>
  <c r="L24" i="7"/>
  <c r="N18" i="7"/>
  <c r="G23" i="7"/>
  <c r="N19" i="7"/>
  <c r="N25" i="7" s="1"/>
  <c r="N22" i="7"/>
  <c r="L19" i="7"/>
  <c r="L25" i="7" s="1"/>
  <c r="AB47" i="9"/>
  <c r="K47" i="9" s="1"/>
  <c r="AB50" i="9"/>
  <c r="K50" i="9" s="1"/>
  <c r="W50" i="9"/>
  <c r="H50" i="9" s="1"/>
  <c r="AA47" i="9"/>
  <c r="Y48" i="9"/>
  <c r="P44" i="9"/>
  <c r="P46" i="9" s="1"/>
  <c r="I46" i="9" s="1"/>
  <c r="S46" i="9"/>
  <c r="G46" i="9" s="1"/>
  <c r="O47" i="9"/>
  <c r="F47" i="9" s="1"/>
  <c r="T50" i="9"/>
  <c r="J50" i="9" s="1"/>
  <c r="U47" i="9"/>
  <c r="AB46" i="9"/>
  <c r="K46" i="9" s="1"/>
  <c r="T47" i="9"/>
  <c r="J47" i="9" s="1"/>
  <c r="X44" i="9"/>
  <c r="X46" i="9" s="1"/>
  <c r="O50" i="9"/>
  <c r="F50" i="9" s="1"/>
  <c r="T46" i="9"/>
  <c r="J46" i="9" s="1"/>
  <c r="Z48" i="9"/>
  <c r="AA48" i="9" s="1"/>
  <c r="E54" i="11"/>
  <c r="O12" i="7"/>
  <c r="N44" i="7"/>
  <c r="U44" i="9"/>
  <c r="L48" i="7"/>
  <c r="L46" i="7"/>
  <c r="K13" i="7"/>
  <c r="J46" i="7"/>
  <c r="N48" i="9"/>
  <c r="S44" i="9"/>
  <c r="G44" i="9" s="1"/>
  <c r="G22" i="7"/>
  <c r="G18" i="7"/>
  <c r="N47" i="7"/>
  <c r="N45" i="7"/>
  <c r="R48" i="9"/>
  <c r="H47" i="7"/>
  <c r="H45" i="7"/>
  <c r="F43" i="9" l="1"/>
  <c r="V49" i="9"/>
  <c r="G43" i="9"/>
  <c r="X50" i="9"/>
  <c r="X47" i="9"/>
  <c r="P47" i="9"/>
  <c r="I47" i="9" s="1"/>
  <c r="P50" i="9"/>
  <c r="I50" i="9" s="1"/>
  <c r="J45" i="7"/>
  <c r="L44" i="7"/>
  <c r="L47" i="7"/>
  <c r="L45" i="7"/>
  <c r="J47" i="7"/>
  <c r="J43" i="7"/>
  <c r="AB48" i="9"/>
  <c r="K48" i="9" s="1"/>
  <c r="Z49" i="9"/>
  <c r="AB49" i="9" s="1"/>
  <c r="K49" i="9" s="1"/>
  <c r="K44" i="9" s="1"/>
  <c r="S48" i="9"/>
  <c r="G48" i="9" s="1"/>
  <c r="R49" i="9"/>
  <c r="T48" i="9"/>
  <c r="J48" i="9" s="1"/>
  <c r="O48" i="9"/>
  <c r="F48" i="9" s="1"/>
  <c r="P48" i="9"/>
  <c r="I48" i="9" s="1"/>
  <c r="X48" i="9"/>
  <c r="N49" i="9"/>
  <c r="K11" i="7"/>
  <c r="L11" i="7" s="1"/>
  <c r="L12" i="7"/>
  <c r="AA49" i="9"/>
  <c r="W49" i="9"/>
  <c r="H49" i="9" s="1"/>
  <c r="X49" i="9"/>
  <c r="P49" i="9" l="1"/>
  <c r="I49" i="9" s="1"/>
  <c r="I44" i="9" s="1"/>
  <c r="O49" i="9"/>
  <c r="F49" i="9" s="1"/>
  <c r="S49" i="9"/>
  <c r="G49" i="9" s="1"/>
  <c r="T49" i="9"/>
  <c r="J49" i="9" s="1"/>
  <c r="J44" i="9" s="1"/>
</calcChain>
</file>

<file path=xl/comments1.xml><?xml version="1.0" encoding="utf-8"?>
<comments xmlns="http://schemas.openxmlformats.org/spreadsheetml/2006/main">
  <authors>
    <author>bslis</author>
  </authors>
  <commentList>
    <comment ref="H37" authorId="0" shapeId="0">
      <text>
        <r>
          <rPr>
            <b/>
            <sz val="9"/>
            <color rgb="FF000000"/>
            <rFont val="Tahoma"/>
            <family val="2"/>
          </rPr>
          <t>Ravi:</t>
        </r>
        <r>
          <rPr>
            <sz val="9"/>
            <color rgb="FF000000"/>
            <rFont val="Tahoma"/>
            <family val="2"/>
          </rPr>
          <t xml:space="preserve">
Misc + Weather</t>
        </r>
      </text>
    </comment>
    <comment ref="J39" authorId="0" shapeId="0">
      <text>
        <r>
          <rPr>
            <b/>
            <sz val="9"/>
            <color rgb="FF000000"/>
            <rFont val="Tahoma"/>
            <family val="2"/>
          </rPr>
          <t>Ravi:</t>
        </r>
        <r>
          <rPr>
            <sz val="9"/>
            <color rgb="FF000000"/>
            <rFont val="Tahoma"/>
            <family val="2"/>
          </rPr>
          <t xml:space="preserve">
Mechanical+Cogen</t>
        </r>
      </text>
    </comment>
  </commentList>
</comments>
</file>

<file path=xl/comments2.xml><?xml version="1.0" encoding="utf-8"?>
<comments xmlns="http://schemas.openxmlformats.org/spreadsheetml/2006/main">
  <authors>
    <author>bslis</author>
  </authors>
  <commentList>
    <comment ref="H50" authorId="0" shapeId="0">
      <text>
        <r>
          <rPr>
            <b/>
            <sz val="9"/>
            <color rgb="FF000000"/>
            <rFont val="Tahoma"/>
            <family val="2"/>
          </rPr>
          <t>Ravi Bhushan:</t>
        </r>
        <r>
          <rPr>
            <sz val="9"/>
            <color rgb="FF000000"/>
            <rFont val="Tahoma"/>
            <family val="2"/>
          </rPr>
          <t xml:space="preserve">
Formula of purity already implementd. Just need to input Brix and Pol figures.</t>
        </r>
      </text>
    </comment>
  </commentList>
</comments>
</file>

<file path=xl/sharedStrings.xml><?xml version="1.0" encoding="utf-8"?>
<sst xmlns="http://schemas.openxmlformats.org/spreadsheetml/2006/main" count="2865" uniqueCount="1487">
  <si>
    <t>company_name</t>
  </si>
  <si>
    <t>Avadh Sugar &amp; Energy Ltd.</t>
  </si>
  <si>
    <t>unit_name</t>
  </si>
  <si>
    <t>Seohara</t>
  </si>
  <si>
    <t>unit_address</t>
  </si>
  <si>
    <t>Avadh Sugar &amp; Energy Ltd. Unit- Seohara (246746)</t>
  </si>
  <si>
    <t>report_dates</t>
  </si>
  <si>
    <t>01-02-21 To 10-02-21</t>
  </si>
  <si>
    <t>season_start_date</t>
  </si>
  <si>
    <t>report_from_date</t>
  </si>
  <si>
    <t>report_to_date</t>
  </si>
  <si>
    <t>season_year</t>
  </si>
  <si>
    <t>2020-21</t>
  </si>
  <si>
    <t>crop_day</t>
  </si>
  <si>
    <t>od_cane_crushed</t>
  </si>
  <si>
    <t>td_cane_crushed</t>
  </si>
  <si>
    <t>od_cane_early</t>
  </si>
  <si>
    <t>td_cane_early</t>
  </si>
  <si>
    <t>od_cane_early_percent</t>
  </si>
  <si>
    <t>td_cane_early_percent</t>
  </si>
  <si>
    <t>od_cane_general</t>
  </si>
  <si>
    <t>td_cane_general</t>
  </si>
  <si>
    <t>od_cane_general_percent</t>
  </si>
  <si>
    <t>td_cane_general_percent</t>
  </si>
  <si>
    <t>od_cane_reject</t>
  </si>
  <si>
    <t>td_cane_reject</t>
  </si>
  <si>
    <t>od_cane_reject_percent</t>
  </si>
  <si>
    <t>td_cane_reject_percent</t>
  </si>
  <si>
    <t>od_cane_burnt</t>
  </si>
  <si>
    <t>td_cane_burnt</t>
  </si>
  <si>
    <t>od_cane_burnt_percent</t>
  </si>
  <si>
    <t>td_cane_burnt_percent</t>
  </si>
  <si>
    <t>od_cane_farm</t>
  </si>
  <si>
    <t>td_cane_farm</t>
  </si>
  <si>
    <t>od_cane_farm_percent</t>
  </si>
  <si>
    <t>td_cane_farm_percent</t>
  </si>
  <si>
    <t>od_cane_centre</t>
  </si>
  <si>
    <t>td_cane_centre</t>
  </si>
  <si>
    <t>od_cane_centre_percent</t>
  </si>
  <si>
    <t>td_cane_centre_percent</t>
  </si>
  <si>
    <t>od_cane_gate</t>
  </si>
  <si>
    <t>td_cane_gate</t>
  </si>
  <si>
    <t>od_cane_gate_percent</t>
  </si>
  <si>
    <t>td_cane_gate_percent</t>
  </si>
  <si>
    <t>od_sugar_bagged</t>
  </si>
  <si>
    <t>td_sugar_bagged</t>
  </si>
  <si>
    <t>od_sugar_in_process</t>
  </si>
  <si>
    <t>td_sugar_in_process</t>
  </si>
  <si>
    <t>od_net_sugar_made</t>
  </si>
  <si>
    <t>td_net_sugar_made</t>
  </si>
  <si>
    <t>od_estimated_sugar_percent_cane</t>
  </si>
  <si>
    <t>td_estimated_sugar_percent_cane</t>
  </si>
  <si>
    <t>od_pol_in_cane_percent</t>
  </si>
  <si>
    <t>td_pol_in_cane_percent</t>
  </si>
  <si>
    <t>od_net_sugar_bagged</t>
  </si>
  <si>
    <t>td_net_sugar_bagged</t>
  </si>
  <si>
    <t>od_pol_in_cane_qtl</t>
  </si>
  <si>
    <t>td_pol_in_cane_qtl</t>
  </si>
  <si>
    <t>od_pol_in_mixed_juice_qtl</t>
  </si>
  <si>
    <t>td_pol_in_mixed_juice_qtl</t>
  </si>
  <si>
    <t>od_pol_in_bagasse_qtl</t>
  </si>
  <si>
    <t>td_pol_in_bagasse_qtl</t>
  </si>
  <si>
    <t>od_pol_in_press_cake_qtl</t>
  </si>
  <si>
    <t>td_pol_in_press_cake_qtl</t>
  </si>
  <si>
    <t>od_final_molasses_pol_qtl</t>
  </si>
  <si>
    <t>td_final_molasses_pol_qtl</t>
  </si>
  <si>
    <t>od_final_molasses_sent_out</t>
  </si>
  <si>
    <t>od_final_molasses_sent_out_percent_cane</t>
  </si>
  <si>
    <t>td_final_molasses_sentout</t>
  </si>
  <si>
    <t>td_final_molasses_sent_out_percent_cane</t>
  </si>
  <si>
    <t>od_final_molasses_qtl_brix_as_per_avg</t>
  </si>
  <si>
    <t>td_final_molasses_qtl_brix_as_per_avg</t>
  </si>
  <si>
    <t>od_final_molasses_qtl_pol_as_per_avg</t>
  </si>
  <si>
    <t>td_final_molasses_qtl_pol_as_per_avg</t>
  </si>
  <si>
    <t>od_non_sugar_in_final_molasses</t>
  </si>
  <si>
    <t>td_non_sugar_in_final_molasses</t>
  </si>
  <si>
    <t>od_non_sugar_in_final_molasses_percent_cane</t>
  </si>
  <si>
    <t>td_non_sugar_in_final_molasses_percent_cane</t>
  </si>
  <si>
    <t>od_final_molasses_non_sugar_extimated</t>
  </si>
  <si>
    <t>td_final_molasses_non_sugar_extimated</t>
  </si>
  <si>
    <t>od_theoritical_final_molasses_percent_cane</t>
  </si>
  <si>
    <t>td_theoritical_final_molasses_percent_cane</t>
  </si>
  <si>
    <t>od_trs_percent</t>
  </si>
  <si>
    <t>td_trs_percent</t>
  </si>
  <si>
    <t>od_molasses_in_process</t>
  </si>
  <si>
    <t>td_molasses_in_process</t>
  </si>
  <si>
    <t>od_net_molases_made_from_cane</t>
  </si>
  <si>
    <t>td_net_molasses_made_from_cane</t>
  </si>
  <si>
    <t>od_molasses_percent_cane</t>
  </si>
  <si>
    <t>td_molasses_perent_cane</t>
  </si>
  <si>
    <t>od_net_mixed_juice_percent_cane</t>
  </si>
  <si>
    <t>td_net_mixed_juice_percent_cane</t>
  </si>
  <si>
    <t>od_gross_mixed_juice</t>
  </si>
  <si>
    <t>td_gross_mixed_juice</t>
  </si>
  <si>
    <t>od_gross_mixed_juice_percent</t>
  </si>
  <si>
    <t>td_gross_mixed_juice_percent</t>
  </si>
  <si>
    <t>od_water_percent_cane</t>
  </si>
  <si>
    <t>td_water_percent_cane</t>
  </si>
  <si>
    <t>od_total_water</t>
  </si>
  <si>
    <t>td_total_water</t>
  </si>
  <si>
    <t>od_filter_water</t>
  </si>
  <si>
    <t>td_filter_water</t>
  </si>
  <si>
    <t>od_brix_free_cane_water_percent_fiber</t>
  </si>
  <si>
    <t>td_brix_free_cane_water_percent_fiber</t>
  </si>
  <si>
    <t>od_filter_water_percent_cane</t>
  </si>
  <si>
    <t>td_filter_water_percent_cane</t>
  </si>
  <si>
    <t>od_bagasse_percent_cane</t>
  </si>
  <si>
    <t>td_bagasse_percent_cane</t>
  </si>
  <si>
    <t>od_press_cake</t>
  </si>
  <si>
    <t>td_press_cake</t>
  </si>
  <si>
    <t>od_press_cake_percent_cane</t>
  </si>
  <si>
    <t>td_press_cake_percent_cane</t>
  </si>
  <si>
    <t>od_fiber_percent_cane</t>
  </si>
  <si>
    <t>td_fiber_percent_cane</t>
  </si>
  <si>
    <t>od_average_crush_including_stoppage</t>
  </si>
  <si>
    <t>td_average_crush_including_stoppage</t>
  </si>
  <si>
    <t>od_average_crushe_excluding_stoppage</t>
  </si>
  <si>
    <t>td_average_crushe_excluding_stoppage</t>
  </si>
  <si>
    <t>od_icumsa_l31</t>
  </si>
  <si>
    <t>td_icumsa_l31</t>
  </si>
  <si>
    <t>od_icumsa_M31</t>
  </si>
  <si>
    <t>td_icumsa_m31</t>
  </si>
  <si>
    <t>od_icumsa_S31</t>
  </si>
  <si>
    <t>td_icumsa_s31</t>
  </si>
  <si>
    <t>od_icumsa_l30</t>
  </si>
  <si>
    <t>td_icumsa_l30</t>
  </si>
  <si>
    <t>od_icumsa_M30</t>
  </si>
  <si>
    <t>td_icumsa_m30</t>
  </si>
  <si>
    <t>od_icumsa_S30</t>
  </si>
  <si>
    <t>td_icumsa_s30</t>
  </si>
  <si>
    <t>od_sugar_l31</t>
  </si>
  <si>
    <t>td_sugar_l31</t>
  </si>
  <si>
    <t>od_sugar_M31</t>
  </si>
  <si>
    <t>td_sugar_M31</t>
  </si>
  <si>
    <t>od_sugar_S31</t>
  </si>
  <si>
    <t>td_sugar_S31</t>
  </si>
  <si>
    <t>od_sugar_l30</t>
  </si>
  <si>
    <t>td_sugar_l30</t>
  </si>
  <si>
    <t>od_sugar_M30</t>
  </si>
  <si>
    <t>td_sugar_M30</t>
  </si>
  <si>
    <t>od_sugar_S30</t>
  </si>
  <si>
    <t>td_sugar_S30</t>
  </si>
  <si>
    <t>od_sugar_biss</t>
  </si>
  <si>
    <t>td_sugar_biss</t>
  </si>
  <si>
    <t>od_icumsa_raw</t>
  </si>
  <si>
    <t>od_raw_sugar</t>
  </si>
  <si>
    <t>td_raw_sugar</t>
  </si>
  <si>
    <t>od_iu_primary_juice</t>
  </si>
  <si>
    <t>td_iu_primary_juice</t>
  </si>
  <si>
    <t>od_iu_mixed_juice</t>
  </si>
  <si>
    <t>td_iu_mixed_juice</t>
  </si>
  <si>
    <t>od_iu_clear_juice</t>
  </si>
  <si>
    <t>td_iu_clear_juice</t>
  </si>
  <si>
    <t>od_l31_percent</t>
  </si>
  <si>
    <t>td_l31_percent</t>
  </si>
  <si>
    <t>od_M31_percent</t>
  </si>
  <si>
    <t>td_M31_percent</t>
  </si>
  <si>
    <t>od_S31_percent</t>
  </si>
  <si>
    <t>td_S31_percent</t>
  </si>
  <si>
    <t>od_l30_percent</t>
  </si>
  <si>
    <t>td_l30_percent</t>
  </si>
  <si>
    <t>od_M30_percent</t>
  </si>
  <si>
    <t>td_M30_percent</t>
  </si>
  <si>
    <t>od_S30_percent</t>
  </si>
  <si>
    <t>td_S30_percent</t>
  </si>
  <si>
    <t>od_raw_percent</t>
  </si>
  <si>
    <t>td_raw_percent</t>
  </si>
  <si>
    <t>od_biss_percent</t>
  </si>
  <si>
    <t>td_biss_percent</t>
  </si>
  <si>
    <t>od_primary_juice_brix</t>
  </si>
  <si>
    <t>od_primary_juice_pol</t>
  </si>
  <si>
    <t>od_primary_juice_purity</t>
  </si>
  <si>
    <t>td_primary_juice_brix</t>
  </si>
  <si>
    <t>td_primary_juice_pol</t>
  </si>
  <si>
    <t>td_primary_juice_purity</t>
  </si>
  <si>
    <t>od_mixed_juice_brix</t>
  </si>
  <si>
    <t>od_mixed_juice_pol</t>
  </si>
  <si>
    <t>od_mixed_juice_purity</t>
  </si>
  <si>
    <t>td_mixed_juice_brix</t>
  </si>
  <si>
    <t>td_mixed_juice_pol</t>
  </si>
  <si>
    <t>td_mixed_juice_purity</t>
  </si>
  <si>
    <t>od_last_mill_juice_brix</t>
  </si>
  <si>
    <t>od_last_mill_juice_pol</t>
  </si>
  <si>
    <t>od_last_mill_juice_purity</t>
  </si>
  <si>
    <t>td_last_mill_juice_brix</t>
  </si>
  <si>
    <t>td_last_mill_juice_pol</t>
  </si>
  <si>
    <t>td_last_mill_juice_purity</t>
  </si>
  <si>
    <t>od_clear_juice_brix</t>
  </si>
  <si>
    <t>od_clear_juice_pol</t>
  </si>
  <si>
    <t>od_clear_juice_purity</t>
  </si>
  <si>
    <t>td_clear_juice_brix</t>
  </si>
  <si>
    <t>td_clear_juice_pol</t>
  </si>
  <si>
    <t>td_clear_juice_purity</t>
  </si>
  <si>
    <t>od_oliver_brix</t>
  </si>
  <si>
    <t>od_oliver_pol</t>
  </si>
  <si>
    <t>od_oliver_purity</t>
  </si>
  <si>
    <t>td_oliver_brix</t>
  </si>
  <si>
    <t>td_oliver_pol</t>
  </si>
  <si>
    <t>td_oliver_purity</t>
  </si>
  <si>
    <t>od_unsulphured_syrup_brix</t>
  </si>
  <si>
    <t>od_unsulphured_syrup_pol</t>
  </si>
  <si>
    <t>od_unsulphured_syrup_purity</t>
  </si>
  <si>
    <t>td_unsulphured_syrup_brix</t>
  </si>
  <si>
    <t>td_unsulphured_syrup_pol</t>
  </si>
  <si>
    <t>td_unsulphured_syrup_purity</t>
  </si>
  <si>
    <t>od_sulphured_syrup_brix</t>
  </si>
  <si>
    <t>od_sulphured_syrup_pol</t>
  </si>
  <si>
    <t>od_sulphured_syrup_purity</t>
  </si>
  <si>
    <t>td_sulphured_syrup_brix</t>
  </si>
  <si>
    <t>td_sulphured_syrup_pol</t>
  </si>
  <si>
    <t>td_sulphured_syrup_purity</t>
  </si>
  <si>
    <t>od_final_molasses_brix</t>
  </si>
  <si>
    <t>od_final_molasses_pol</t>
  </si>
  <si>
    <t>od_final_molasses_purity</t>
  </si>
  <si>
    <t>td_final_molasses_brix</t>
  </si>
  <si>
    <t>td_final_molasses_pol</t>
  </si>
  <si>
    <t>td_final_molasses_purity</t>
  </si>
  <si>
    <t>od_primary_juice_ph</t>
  </si>
  <si>
    <t>td_combined_pj_ph</t>
  </si>
  <si>
    <t>od_mixed_juice_ph</t>
  </si>
  <si>
    <t>td_combined_mj_ph</t>
  </si>
  <si>
    <t>od_clear_juice_ph</t>
  </si>
  <si>
    <t>td_clear_juice_ph</t>
  </si>
  <si>
    <t>od_sulphered_ph</t>
  </si>
  <si>
    <t>td_sulphured_ph</t>
  </si>
  <si>
    <t>od_unsulphered_ph</t>
  </si>
  <si>
    <t>td_unsulphured_ph</t>
  </si>
  <si>
    <t>od_combined_bagasse_pol</t>
  </si>
  <si>
    <t>td_combined_bagasse_pol</t>
  </si>
  <si>
    <t>od_combined_bagasse_brix</t>
  </si>
  <si>
    <t>td_brix_percent_bagasse</t>
  </si>
  <si>
    <t>od_combined_bagasse_moisture_percent</t>
  </si>
  <si>
    <t>td_combined_bagasse_moisture_percent</t>
  </si>
  <si>
    <t>od_dirt_correction_percent_cane</t>
  </si>
  <si>
    <t>td_dirt_correction_percent_cane</t>
  </si>
  <si>
    <t>od_pol_in_press_cake_percent</t>
  </si>
  <si>
    <t>td_pol_in_press_cake_percent</t>
  </si>
  <si>
    <t>od_virtual_purity_final_molasses</t>
  </si>
  <si>
    <t>td_virtual_purity_final_molasses</t>
  </si>
  <si>
    <t>od_extracted_mixed_juice_added_water</t>
  </si>
  <si>
    <t>td_extracted_mixed_juice_added_water</t>
  </si>
  <si>
    <t>od_lost_juice_per_fiber</t>
  </si>
  <si>
    <t>od_brix_free_cane_water_percent_cane</t>
  </si>
  <si>
    <t>od_milling_ratio</t>
  </si>
  <si>
    <t>od_undiluted_juice_extracted</t>
  </si>
  <si>
    <t>td_undiluted_juice_extracted</t>
  </si>
  <si>
    <t>od_undiluted_lost_percent_fiber</t>
  </si>
  <si>
    <t>td_undiluted_juice_lost_percent_fiber</t>
  </si>
  <si>
    <t>od_dilution_percent_cane</t>
  </si>
  <si>
    <t>od_undiluted_juice_percent_cane</t>
  </si>
  <si>
    <t>td_undiluted_juice_percent_cane</t>
  </si>
  <si>
    <t>od_added_water_percent_fiber</t>
  </si>
  <si>
    <t>td_added_water_percent_fiber</t>
  </si>
  <si>
    <t>od_dilution_percent_primary_juice_to_added_water</t>
  </si>
  <si>
    <t>od_brix_percent_cane</t>
  </si>
  <si>
    <t>td_brix_percent_cane</t>
  </si>
  <si>
    <t>od_pol_in_mixed_juice_percent</t>
  </si>
  <si>
    <t>td_pol_in_mixed_juice_percent_cane</t>
  </si>
  <si>
    <t>od_pol_in_bagasse_percent</t>
  </si>
  <si>
    <t>td_pol_in_bagasse_percent</t>
  </si>
  <si>
    <t>od_fiber_in_bagasse_qtl</t>
  </si>
  <si>
    <t>td_fiber_in_bagasse_qtl</t>
  </si>
  <si>
    <t>od_fiber_percent_bagasse</t>
  </si>
  <si>
    <t>td_fiber_percent_bagasse</t>
  </si>
  <si>
    <t>od_fiber_in_bagasse_percent</t>
  </si>
  <si>
    <t>td_fiber_in_bagasse_percent</t>
  </si>
  <si>
    <t>od_pol_in_press_cake</t>
  </si>
  <si>
    <t>td_pol_in_percent_cane</t>
  </si>
  <si>
    <t>od_moisture_in_press_cake</t>
  </si>
  <si>
    <t>td_moisture_in_press_cake</t>
  </si>
  <si>
    <t>od_pol_in_molasses_percent_cane</t>
  </si>
  <si>
    <t>td_pol_in_molasses_percent_cane</t>
  </si>
  <si>
    <t>od_unknown_loss</t>
  </si>
  <si>
    <t>td_unknown_loss</t>
  </si>
  <si>
    <t>od_unknown_loss_qtl</t>
  </si>
  <si>
    <t>td_unknown_loss_qtl</t>
  </si>
  <si>
    <t>od_total_loss</t>
  </si>
  <si>
    <t>td_total_loss</t>
  </si>
  <si>
    <t>od_total_loss_qtl</t>
  </si>
  <si>
    <t>td_total_loss_qtl</t>
  </si>
  <si>
    <t>od_sugar_in_sugar_percent</t>
  </si>
  <si>
    <t>td_sugar_in_sugar_percent</t>
  </si>
  <si>
    <t>od_sugar_in_sugar_qtl</t>
  </si>
  <si>
    <t>td_sugar_in_sugar_qtl</t>
  </si>
  <si>
    <t>od_dmf</t>
  </si>
  <si>
    <t>td_dmf</t>
  </si>
  <si>
    <t>od_java_ratio</t>
  </si>
  <si>
    <t>td_java_ratio</t>
  </si>
  <si>
    <t>od_clerification_efficiency</t>
  </si>
  <si>
    <t>td_clerification_efficiency</t>
  </si>
  <si>
    <t>od_clerification_factor</t>
  </si>
  <si>
    <t>td_clerification_factor</t>
  </si>
  <si>
    <t>od_mill_extraction</t>
  </si>
  <si>
    <t>td_mill_extraction</t>
  </si>
  <si>
    <t>od_boiling_house_recovery</t>
  </si>
  <si>
    <t>td_boiling_house_recovery</t>
  </si>
  <si>
    <t>od_reduced_mill_extraction_deer</t>
  </si>
  <si>
    <t>td_reduced_mill_extraction_deer</t>
  </si>
  <si>
    <t>od_bhr_basic</t>
  </si>
  <si>
    <t>td_bhr_basic</t>
  </si>
  <si>
    <t>od_reduced_boiling_house_recovery_deer</t>
  </si>
  <si>
    <t>td_reduced_boiling_house_recovery_deer</t>
  </si>
  <si>
    <t>od_reduced_boiling_house_recovery_rao</t>
  </si>
  <si>
    <t>td_reduced_boiling_house_recovery_rao</t>
  </si>
  <si>
    <t>od_reduced_overall_recovery_deer</t>
  </si>
  <si>
    <t>td_reduced_overall_recovery_deer</t>
  </si>
  <si>
    <t>od_reduced_overall_recovery_rao</t>
  </si>
  <si>
    <t>td_reduced_overall_recovery_rao</t>
  </si>
  <si>
    <t>od_erq_mj_to_pj</t>
  </si>
  <si>
    <t>td_erq_mj_to_pj</t>
  </si>
  <si>
    <t>od_erq_lj_to_pj</t>
  </si>
  <si>
    <t>td_erq_lj_to_pj</t>
  </si>
  <si>
    <t>od_nm_p_index</t>
  </si>
  <si>
    <t>td_p_index</t>
  </si>
  <si>
    <t>od_nm_pry_ext</t>
  </si>
  <si>
    <t>td_pry_ext</t>
  </si>
  <si>
    <t>od_cane_purchased</t>
  </si>
  <si>
    <t>td_cane_purchased</t>
  </si>
  <si>
    <t>od_temp_min</t>
  </si>
  <si>
    <t>td_temp_min</t>
  </si>
  <si>
    <t>od_temp_max</t>
  </si>
  <si>
    <t>td_temp_max</t>
  </si>
  <si>
    <t>od_humidity</t>
  </si>
  <si>
    <t>od_rain_fall</t>
  </si>
  <si>
    <t>td_rain_fall</t>
  </si>
  <si>
    <t>od_live_steam_generation</t>
  </si>
  <si>
    <t>td_live_steam_generation</t>
  </si>
  <si>
    <t>od_live_steam_consumption</t>
  </si>
  <si>
    <t>td_live_steam_consumption</t>
  </si>
  <si>
    <t>od_live_steam_consumption_ton</t>
  </si>
  <si>
    <t>td_live_steam_consumption_ton</t>
  </si>
  <si>
    <t>od_power_turnines</t>
  </si>
  <si>
    <t>td_power_turbines</t>
  </si>
  <si>
    <t>od_bleeding_acf</t>
  </si>
  <si>
    <t>td_bleeding_acf</t>
  </si>
  <si>
    <t>od_d_super_heating</t>
  </si>
  <si>
    <t>td_d_super_heating</t>
  </si>
  <si>
    <t>od_drain_pipe_loss</t>
  </si>
  <si>
    <t>td_drain_pipe_loss</t>
  </si>
  <si>
    <t>od_exhaust_steam_generation</t>
  </si>
  <si>
    <t>td_exhaust_steam_generation</t>
  </si>
  <si>
    <t>od_steam_percent_cane</t>
  </si>
  <si>
    <t>td_steam_percent_cane</t>
  </si>
  <si>
    <t>od_steam_consumption_without_d_super_heating</t>
  </si>
  <si>
    <t>td_steam_consumption_without_d_super_heating</t>
  </si>
  <si>
    <t>od_steam_consumption_without_d_super_heating_percent_cane</t>
  </si>
  <si>
    <t>td_steam_consumption_without_d_super_heating_percent_cane</t>
  </si>
  <si>
    <t>od_steam_per_ten_ton_sugar</t>
  </si>
  <si>
    <t>td_steam_per_ten_ton_sugar</t>
  </si>
  <si>
    <t>od_Steam_per_ten_ton_sugar_without_d_superheating</t>
  </si>
  <si>
    <t>td_Steam_per_ten_ton_sugar_without_d_superheating</t>
  </si>
  <si>
    <t>od_power_from_grid</t>
  </si>
  <si>
    <t>td_power_from_grid</t>
  </si>
  <si>
    <t>od_power_from_grid_per_ton_cane</t>
  </si>
  <si>
    <t>td_power_from_grid_per_ton_cane</t>
  </si>
  <si>
    <t>od_power_import_cogen</t>
  </si>
  <si>
    <t>td_power_import_cogen</t>
  </si>
  <si>
    <t>od_power_import_cogen_per_ton_cane</t>
  </si>
  <si>
    <t>td_power_import_cogen_per_ton_cane</t>
  </si>
  <si>
    <t>od_power_from_sugar</t>
  </si>
  <si>
    <t>td_power_from_sugar</t>
  </si>
  <si>
    <t>od_power_from_sugar_per_ton_cane</t>
  </si>
  <si>
    <t>td_power_from_sugar_per_ton_cane</t>
  </si>
  <si>
    <t>od_total_power_consumed</t>
  </si>
  <si>
    <t>od_total_power_consumed_per_ton_cane</t>
  </si>
  <si>
    <t>td_total_power_consumed</t>
  </si>
  <si>
    <t>td_total_power_consumed_per_ton_cane</t>
  </si>
  <si>
    <t>od_total_power_per_qtl_sugar</t>
  </si>
  <si>
    <t>td_total_power_per_qtl_sugar</t>
  </si>
  <si>
    <t>td_total_power_per_ton_sugar</t>
  </si>
  <si>
    <t>od_power_generation_cogen</t>
  </si>
  <si>
    <t>od_power_generation_cogen_per_ton_cane</t>
  </si>
  <si>
    <t>td_power_generation_cogen</t>
  </si>
  <si>
    <t>td_power_generation_cogen_per_ton_cane</t>
  </si>
  <si>
    <t>od_power_export_from_cogen</t>
  </si>
  <si>
    <t>od_power_export_from_cogen_per_ton_cane</t>
  </si>
  <si>
    <t>td_power_export_from_cogen</t>
  </si>
  <si>
    <t>od_power_dg_set</t>
  </si>
  <si>
    <t>td_power_dg_set</t>
  </si>
  <si>
    <t>td_power_export_from_cogen_per_ton_cane</t>
  </si>
  <si>
    <t>od_total_bagasse</t>
  </si>
  <si>
    <t>od_total_bagasse_percent_cane</t>
  </si>
  <si>
    <t>td_total_bagasse</t>
  </si>
  <si>
    <t>td_total_bagasse_percent_cane</t>
  </si>
  <si>
    <t>od_bagasse_consumed</t>
  </si>
  <si>
    <t>od_bagasse_consumed_percent_cane</t>
  </si>
  <si>
    <t>td_bagasse_consumed</t>
  </si>
  <si>
    <t>td_bagasse_consumed_percent_cane</t>
  </si>
  <si>
    <t>od_bagasse_sold</t>
  </si>
  <si>
    <t>od_bagasse_sold_percent_cane</t>
  </si>
  <si>
    <t>td_bagasse_sold</t>
  </si>
  <si>
    <t>td_bagasse_sold_percent_cane</t>
  </si>
  <si>
    <t>od_bagasse_baed</t>
  </si>
  <si>
    <t>td_bagasse_baed</t>
  </si>
  <si>
    <t>od_nm_bagasse_pol_avg</t>
  </si>
  <si>
    <t>od_om_bagasse_pol_avg</t>
  </si>
  <si>
    <t>od_etp_ph</t>
  </si>
  <si>
    <t>td_etp_ph</t>
  </si>
  <si>
    <t>od_etp_tss</t>
  </si>
  <si>
    <t>td_etp_tss</t>
  </si>
  <si>
    <t>od_etp_cod</t>
  </si>
  <si>
    <t>td_etp_code</t>
  </si>
  <si>
    <t>od_etp_bod</t>
  </si>
  <si>
    <t>td_etp_bode</t>
  </si>
  <si>
    <t>od_etp_water_flow</t>
  </si>
  <si>
    <t>td_etp_water_flow</t>
  </si>
  <si>
    <t>od_total_operating_tube_well</t>
  </si>
  <si>
    <t>td_total_operating_tube_well</t>
  </si>
  <si>
    <t>od_exhaust_condensate_recovery</t>
  </si>
  <si>
    <t>td_exhaust_condensate_recovery</t>
  </si>
  <si>
    <t>od_T_c_massecuite_pan</t>
  </si>
  <si>
    <t>td_T_c_massecuite_pan</t>
  </si>
  <si>
    <t>od_water_pan_a</t>
  </si>
  <si>
    <t>od_water_pan_b</t>
  </si>
  <si>
    <t>od_pan_water_c</t>
  </si>
  <si>
    <t>od_water_percent_cane_pan_a</t>
  </si>
  <si>
    <t>od_water_percent_cane_pan_b</t>
  </si>
  <si>
    <t>od_water_percent_cane_pan_c</t>
  </si>
  <si>
    <t>td_water_pan_a</t>
  </si>
  <si>
    <t>td_water_pan_b</t>
  </si>
  <si>
    <t>td_water_pan_c</t>
  </si>
  <si>
    <t>td_water_consumption_percent_cane_pan_a</t>
  </si>
  <si>
    <t>td_water_consumption_percent_cane_pan_b</t>
  </si>
  <si>
    <t>td_water_consumption_percent_cane_pan_c</t>
  </si>
  <si>
    <t>total_pan_water_ton</t>
  </si>
  <si>
    <t>od_bleeding_acf_in_ton</t>
  </si>
  <si>
    <t>td_bleeding_acf_in_ton</t>
  </si>
  <si>
    <t>od_ata3_cogen_in_ton</t>
  </si>
  <si>
    <t>td_ata3_cogen_in_ton</t>
  </si>
  <si>
    <t>od_exhaust_steam_consumption</t>
  </si>
  <si>
    <t>td_exhaust_steam_consumption</t>
  </si>
  <si>
    <t>od_steam_per_ton_cane_percent</t>
  </si>
  <si>
    <t>td_steam_per_ton_cane_percent</t>
  </si>
  <si>
    <t>od_balance_truck_count</t>
  </si>
  <si>
    <t>od_balance_truck_weight</t>
  </si>
  <si>
    <t>od_balance_trolley_count</t>
  </si>
  <si>
    <t>od_balance_trolley_weight</t>
  </si>
  <si>
    <t>od_balance_trippler_count</t>
  </si>
  <si>
    <t>od_balance_trippler_weight</t>
  </si>
  <si>
    <t>od_balance_cart_count</t>
  </si>
  <si>
    <t>od_balance_cart_weight</t>
  </si>
  <si>
    <t>od_a_massecuite_brix</t>
  </si>
  <si>
    <t>td_a_massecuite_brix</t>
  </si>
  <si>
    <t>od_a_massecuite_pol</t>
  </si>
  <si>
    <t>td_a_massecuite_a_pol</t>
  </si>
  <si>
    <t>od_a_massecuite_a_purity</t>
  </si>
  <si>
    <t>td_a_massecuite_purity</t>
  </si>
  <si>
    <t>od_a_massecuite_hl</t>
  </si>
  <si>
    <t>td_a_massecuite_hl</t>
  </si>
  <si>
    <t>od_a1_massecuite_brix</t>
  </si>
  <si>
    <t>td_a1_massecuite_brix</t>
  </si>
  <si>
    <t>od_a1_massecuite_pol</t>
  </si>
  <si>
    <t>td_a1_massecuite_a_pol</t>
  </si>
  <si>
    <t>od_a1_massecuite_a_purity</t>
  </si>
  <si>
    <t>td_a1_massecuite_purity</t>
  </si>
  <si>
    <t>od_a1_massecuite_hl</t>
  </si>
  <si>
    <t>td_a1_massecuite_hl</t>
  </si>
  <si>
    <t>od_b_massecuite_brix</t>
  </si>
  <si>
    <t>td_b_massecuite_brix</t>
  </si>
  <si>
    <t>od_b_massecuite_pol</t>
  </si>
  <si>
    <t>td_b_massecuite_b_pol</t>
  </si>
  <si>
    <t>od_b_massecuite_b_purity</t>
  </si>
  <si>
    <t>td_b_massecuite_purity</t>
  </si>
  <si>
    <t>od_b_massecuite_hl</t>
  </si>
  <si>
    <t>td_b_massecuite_hl</t>
  </si>
  <si>
    <t>od_c_massecuite_brix</t>
  </si>
  <si>
    <t>td_c_massecuite_brix</t>
  </si>
  <si>
    <t>od_c_massecuite_pol</t>
  </si>
  <si>
    <t>td_c_massecuite_c_pol</t>
  </si>
  <si>
    <t>od_c_massecuite_c_purity</t>
  </si>
  <si>
    <t>td_c_massecuite_purity</t>
  </si>
  <si>
    <t>od_c_massecuite_hl</t>
  </si>
  <si>
    <t>td_c_massecuite_hl</t>
  </si>
  <si>
    <t>od_c1_massecuite_brix</t>
  </si>
  <si>
    <t>td_c1_massecuite_brix</t>
  </si>
  <si>
    <t>od_c1_massecuite_pol</t>
  </si>
  <si>
    <t>td_c1_massecuite_c1_pol</t>
  </si>
  <si>
    <t>od_c1_massecuite_c1_purity</t>
  </si>
  <si>
    <t>td_c1_massecuite_purity</t>
  </si>
  <si>
    <t>od_c1_massecuite_hl</t>
  </si>
  <si>
    <t>td_c1_massecuite_hl</t>
  </si>
  <si>
    <t>od_raw_massecuite_brix</t>
  </si>
  <si>
    <t>td_raw_massecuite_brix</t>
  </si>
  <si>
    <t>od_raw_massecuite_pol</t>
  </si>
  <si>
    <t>td_raw_massecuite_pol</t>
  </si>
  <si>
    <t>od_raw_massecuite_purity</t>
  </si>
  <si>
    <t>td_raw_massecuite_purity</t>
  </si>
  <si>
    <t>od_raw_massecuite_hl</t>
  </si>
  <si>
    <t>td_raw_massecuite_hl</t>
  </si>
  <si>
    <t>od_r1_massecuite_brix</t>
  </si>
  <si>
    <t>td_r1_massecuite_brix</t>
  </si>
  <si>
    <t>od_r1_massecuite_pol</t>
  </si>
  <si>
    <t>td_r1_massecuite_pol</t>
  </si>
  <si>
    <t>od_r1_massecuite_purity</t>
  </si>
  <si>
    <t>td_r1_massecuite_purity</t>
  </si>
  <si>
    <t>od_r1_massecuite_hl</t>
  </si>
  <si>
    <t>td_r1_massecuite_hl</t>
  </si>
  <si>
    <t>od_r3_massecuite_brix</t>
  </si>
  <si>
    <t>td_r3_massecuite_brix</t>
  </si>
  <si>
    <t>od_r3_massecuite_pol</t>
  </si>
  <si>
    <t>td_r3_massecuite_pol</t>
  </si>
  <si>
    <t>od_r3_massecuite_purity</t>
  </si>
  <si>
    <t>td_r3_massecuite_purity</t>
  </si>
  <si>
    <t>od_r3_massecuite_hl</t>
  </si>
  <si>
    <t>td_r3_massecuite_hl</t>
  </si>
  <si>
    <t>od_r2_massecuite_brix</t>
  </si>
  <si>
    <t>td_r2_massecuite_brix</t>
  </si>
  <si>
    <t>od_r2_massecuite_pol</t>
  </si>
  <si>
    <t>td_r2_massecuite_pol</t>
  </si>
  <si>
    <t>od_r2_massecuite</t>
  </si>
  <si>
    <t>td_r2_massecuite</t>
  </si>
  <si>
    <t>od_r2_massecuite_hl</t>
  </si>
  <si>
    <t>td_r2_massecuite_hl</t>
  </si>
  <si>
    <t>od_a_heavy_brix</t>
  </si>
  <si>
    <t>td_a_heavy_brix</t>
  </si>
  <si>
    <t>od_a_heavy_pol</t>
  </si>
  <si>
    <t>td_a_heavy_pol</t>
  </si>
  <si>
    <t>od_a_heavy_purity</t>
  </si>
  <si>
    <t>td_a_heavy_purity</t>
  </si>
  <si>
    <t>od_a1_heavy_brix</t>
  </si>
  <si>
    <t>td_a1_heavy_brix</t>
  </si>
  <si>
    <t>od_a1_heavy_pol</t>
  </si>
  <si>
    <t>td_a1_heavy_pol</t>
  </si>
  <si>
    <t>od_a1_heavy_purity</t>
  </si>
  <si>
    <t>td_a1_heavy_purity</t>
  </si>
  <si>
    <t>od_b_heavy_brix</t>
  </si>
  <si>
    <t>td_b_heavy_brix</t>
  </si>
  <si>
    <t>od_b_heavy_pol</t>
  </si>
  <si>
    <t>td_b_heavy_pol</t>
  </si>
  <si>
    <t>od_b_heavy_purity</t>
  </si>
  <si>
    <t>td_b_heavy_purity</t>
  </si>
  <si>
    <t>od_c1_heavy_brix</t>
  </si>
  <si>
    <t>td_c1_heavy_brix</t>
  </si>
  <si>
    <t>od_c1_heavy_pol</t>
  </si>
  <si>
    <t>td_c1_heavy_pol</t>
  </si>
  <si>
    <t>od_c1_heavy_purity</t>
  </si>
  <si>
    <t>td_c1_heavy_purity</t>
  </si>
  <si>
    <t>od_a_light_brix</t>
  </si>
  <si>
    <t>td_a_light_brix</t>
  </si>
  <si>
    <t>od_a_light_pol</t>
  </si>
  <si>
    <t>td_a_light_pol</t>
  </si>
  <si>
    <t>od_a_light_purity</t>
  </si>
  <si>
    <t>td_a_light_purity</t>
  </si>
  <si>
    <t>od_c_light_brix</t>
  </si>
  <si>
    <t>td_c_light_brix</t>
  </si>
  <si>
    <t>od_c_light_pol</t>
  </si>
  <si>
    <t>td_c_light_pol</t>
  </si>
  <si>
    <t>od_c_light_purity</t>
  </si>
  <si>
    <t>td_c_light_purity</t>
  </si>
  <si>
    <t>od_r1_heavy_brix</t>
  </si>
  <si>
    <t>od_r1_heavy_pol</t>
  </si>
  <si>
    <t>od_r1_heavy_purity</t>
  </si>
  <si>
    <t>td_r1_heavy_brix</t>
  </si>
  <si>
    <t>td_r1_heavy_pol</t>
  </si>
  <si>
    <t>td_r1_heavy_purity</t>
  </si>
  <si>
    <t>od_r1_light_brix</t>
  </si>
  <si>
    <t>od_r1_light_pol</t>
  </si>
  <si>
    <t>od_r1_light_purity</t>
  </si>
  <si>
    <t>td_r1_light_brix</t>
  </si>
  <si>
    <t>td_r1_light_pol</t>
  </si>
  <si>
    <t>td_r1_light_purity</t>
  </si>
  <si>
    <t>od_r2_molasses_brix</t>
  </si>
  <si>
    <t>od_r2_molasses_pol</t>
  </si>
  <si>
    <t>od_r2_molasses_purity</t>
  </si>
  <si>
    <t>td_r2_molasses_brix</t>
  </si>
  <si>
    <t>td_r2_molasses_pol</t>
  </si>
  <si>
    <t>td_r2_molasses_purity</t>
  </si>
  <si>
    <t>od_r3_heavy_brix</t>
  </si>
  <si>
    <t>od_r3_heavy_pol</t>
  </si>
  <si>
    <t>od_r3_heavy_purity</t>
  </si>
  <si>
    <t>td_r3_heavy_brix</t>
  </si>
  <si>
    <t>td_r3_heavy_pol</t>
  </si>
  <si>
    <t>td_r3_heavy_purity</t>
  </si>
  <si>
    <t>od_actual_percent_theoretical_final_molasses_percent_cane</t>
  </si>
  <si>
    <t>td_actual_percent_theoretical_final_molasses_percent_cane</t>
  </si>
  <si>
    <t>od_dry_seed_brix</t>
  </si>
  <si>
    <t>td_dry_seed_brix</t>
  </si>
  <si>
    <t>od_dry_seed_pol</t>
  </si>
  <si>
    <t>td_dry_seed_pol</t>
  </si>
  <si>
    <t>od_dry_seed_purity</t>
  </si>
  <si>
    <t>td_dry_seed_purity</t>
  </si>
  <si>
    <t>od_melt_brix</t>
  </si>
  <si>
    <t>td_melt_brix</t>
  </si>
  <si>
    <t>od_melt_pol</t>
  </si>
  <si>
    <t>td_melt_pol</t>
  </si>
  <si>
    <t>od_melt_purity</t>
  </si>
  <si>
    <t>td_melt_purity</t>
  </si>
  <si>
    <t>od_c_single_brix</t>
  </si>
  <si>
    <t>td_c_single_brix</t>
  </si>
  <si>
    <t>od_c_single_pol</t>
  </si>
  <si>
    <t>td_c_single_pol</t>
  </si>
  <si>
    <t>od_c_single_purity</t>
  </si>
  <si>
    <t>td_c_single_purity</t>
  </si>
  <si>
    <t>od_c_double_brix</t>
  </si>
  <si>
    <t>td_c_double_brix</t>
  </si>
  <si>
    <t>od_c_double_pol</t>
  </si>
  <si>
    <t>td_c_double_pol</t>
  </si>
  <si>
    <t>od_c_double_purity</t>
  </si>
  <si>
    <t>td_c_double_purity</t>
  </si>
  <si>
    <t>od_b_sugar_brix</t>
  </si>
  <si>
    <t>td_b_sugar_brix</t>
  </si>
  <si>
    <t>od_b_sugar_pol</t>
  </si>
  <si>
    <t>td_b_sugar_pol</t>
  </si>
  <si>
    <t>od_b_sugar_purity</t>
  </si>
  <si>
    <t>td_b_sugar_purity</t>
  </si>
  <si>
    <t>od_remelting_molasses</t>
  </si>
  <si>
    <t>td_remelting_molasses</t>
  </si>
  <si>
    <t>od_remelting_sugar</t>
  </si>
  <si>
    <t>td_remelting_sugar</t>
  </si>
  <si>
    <t>od_gross_remelting</t>
  </si>
  <si>
    <t>N/A</t>
  </si>
  <si>
    <t>td_gross_remelting</t>
  </si>
  <si>
    <t>od_gross_scrap_sugar</t>
  </si>
  <si>
    <t>td_gross_scrap_sugar</t>
  </si>
  <si>
    <t>od_store_sulphur</t>
  </si>
  <si>
    <t>td_store_sulphur</t>
  </si>
  <si>
    <t>od_store_sulpher_percent_cane</t>
  </si>
  <si>
    <t>td_store_sulpher_percent_cane</t>
  </si>
  <si>
    <t>od_store_lime</t>
  </si>
  <si>
    <t>td_store_lime</t>
  </si>
  <si>
    <t>od_store_lime_percent_cane</t>
  </si>
  <si>
    <t>td_store_lime_percent_cane</t>
  </si>
  <si>
    <t>od_store_phosphoric</t>
  </si>
  <si>
    <t>td_store_phosphoric</t>
  </si>
  <si>
    <t>od_store_phosphoric_percent_cane</t>
  </si>
  <si>
    <t>td_store_phosphoric_percent_cane</t>
  </si>
  <si>
    <t>od_store_viscosity_reducer</t>
  </si>
  <si>
    <t>td_store_viscosity_reducer</t>
  </si>
  <si>
    <t>od_store_viscosity_reducer_percent_cane</t>
  </si>
  <si>
    <t>td_store_viscosity_reducer_percent_cane</t>
  </si>
  <si>
    <t>od_store_biocide</t>
  </si>
  <si>
    <t>td_store_biocide</t>
  </si>
  <si>
    <t>od_store_biocide_percent_cane</t>
  </si>
  <si>
    <t>td_store_biocide_percent_cane</t>
  </si>
  <si>
    <t>od_store_color_reducer</t>
  </si>
  <si>
    <t>td_store_color_reducer</t>
  </si>
  <si>
    <t>od_store_color_reducer_percent_cane</t>
  </si>
  <si>
    <t>td_store_color_reducer_percent_cane</t>
  </si>
  <si>
    <t>od_store_magnafloe</t>
  </si>
  <si>
    <t>td_store_magnafloe</t>
  </si>
  <si>
    <t>od_store_magnafloe_percent_cane</t>
  </si>
  <si>
    <t>td_store_magnafloe_percent_cane</t>
  </si>
  <si>
    <t>od_store_lub_grease</t>
  </si>
  <si>
    <t>td_store_lub_grease</t>
  </si>
  <si>
    <t>od_store_lub_grease_percent_cane</t>
  </si>
  <si>
    <t>td_store_lub_grease_percent_cane</t>
  </si>
  <si>
    <t>od_store_lub_oil</t>
  </si>
  <si>
    <t>td_store_lub_oil</t>
  </si>
  <si>
    <t>od_store_lub_oil_percent_cane</t>
  </si>
  <si>
    <t>td_store_lub_oil_percent_cane</t>
  </si>
  <si>
    <t>od_store_boiler_chemical</t>
  </si>
  <si>
    <t>td_store_boiler_chemical</t>
  </si>
  <si>
    <t>od_store_boiler_chemical_percent_cane</t>
  </si>
  <si>
    <t>td_store_boiler_chemical_percent_cane</t>
  </si>
  <si>
    <t>od_store_washing_soda</t>
  </si>
  <si>
    <t>od_store_hydrolic_acid</t>
  </si>
  <si>
    <t>od_store_de_scaling_chemical</t>
  </si>
  <si>
    <t>od_store_seed_slurry</t>
  </si>
  <si>
    <t>od_store_anty_fomer</t>
  </si>
  <si>
    <t>od_store_chemical_for_brs_cleaning</t>
  </si>
  <si>
    <t>od_foreign_matter_L31</t>
  </si>
  <si>
    <t>td_foreign_matter_L31</t>
  </si>
  <si>
    <t>od_foreign_matter_M31</t>
  </si>
  <si>
    <t>td_foreign_matter_M31</t>
  </si>
  <si>
    <t>od_foreign_matter_S31</t>
  </si>
  <si>
    <t>td_foreign_matter_S31</t>
  </si>
  <si>
    <t>od_retention_L31</t>
  </si>
  <si>
    <t>td_retention_L31</t>
  </si>
  <si>
    <t>od_retention_M31</t>
  </si>
  <si>
    <t>td_retention_M31</t>
  </si>
  <si>
    <t>od_retention_S31</t>
  </si>
  <si>
    <t>td_retention_S31</t>
  </si>
  <si>
    <t>od_moisture_l31</t>
  </si>
  <si>
    <t>td_moisture_l31</t>
  </si>
  <si>
    <t>od_moisture_l30</t>
  </si>
  <si>
    <t>td_moisture_l30</t>
  </si>
  <si>
    <t>od_moisture_m31</t>
  </si>
  <si>
    <t>td_moisture_m31</t>
  </si>
  <si>
    <t>od_moisture_m30</t>
  </si>
  <si>
    <t>td_moisture_m30</t>
  </si>
  <si>
    <t>od_moisture_s31</t>
  </si>
  <si>
    <t>td_moisture_s31</t>
  </si>
  <si>
    <t>od_moisture_s30</t>
  </si>
  <si>
    <t>td_moisture_s30</t>
  </si>
  <si>
    <t>od_moisture_raw_sugar</t>
  </si>
  <si>
    <t>td_moisture_raw_sugar</t>
  </si>
  <si>
    <t>od_white_sugar_moisture</t>
  </si>
  <si>
    <t>td_white_sugar_moisture</t>
  </si>
  <si>
    <t>od_phosphate_mixed_juice</t>
  </si>
  <si>
    <t>td_phosphate_mixed_juice</t>
  </si>
  <si>
    <t>od_phosphate_clear_juice</t>
  </si>
  <si>
    <t>td_phosphate_clear_juice</t>
  </si>
  <si>
    <t>od_calcium_mixed_juice</t>
  </si>
  <si>
    <t>td_calcium_mixed_juice</t>
  </si>
  <si>
    <t>od_calcium_clear_juice</t>
  </si>
  <si>
    <t>td_calcium_clear_juice</t>
  </si>
  <si>
    <t>od_efficiency_percent_avail_sucros_in_mixed_juice</t>
  </si>
  <si>
    <t>td_efficiency_percent_avail_sucros_in_mixed_juice</t>
  </si>
  <si>
    <t>od_efficiency_percent_avail_sucros_in_primary_juice</t>
  </si>
  <si>
    <t>td_efficiency_percent_avail_sucros_in_primary_juice</t>
  </si>
  <si>
    <t>od_overall_recovery</t>
  </si>
  <si>
    <t>td_overall_recovery</t>
  </si>
  <si>
    <t>od_exhaust_steam_pressure_hp</t>
  </si>
  <si>
    <t>td_exhaust_steam_pressure_hp</t>
  </si>
  <si>
    <t>od_boiler_steam_pressure_lp</t>
  </si>
  <si>
    <t>td_boiler_steam_pressure_lp</t>
  </si>
  <si>
    <t>od_boiler_steam_pressure_hp</t>
  </si>
  <si>
    <t>td_boiler_steam_pressure_hp</t>
  </si>
  <si>
    <t>od_vaccume_on_pans_average</t>
  </si>
  <si>
    <t>td_vaccume_on_pans_average</t>
  </si>
  <si>
    <t>od_boiler_feed_water_ph</t>
  </si>
  <si>
    <t>td_boiler_feed_water_ph</t>
  </si>
  <si>
    <t>od_spray_tank_water_ph</t>
  </si>
  <si>
    <t>td_spray_tank_water_ph</t>
  </si>
  <si>
    <t>od_boiler_water_ph</t>
  </si>
  <si>
    <t>td_boiler_water_ph</t>
  </si>
  <si>
    <t>od_average_pol_of_product</t>
  </si>
  <si>
    <t>td_average_pol_of_product</t>
  </si>
  <si>
    <t>od_stoppage_cane_carriers</t>
  </si>
  <si>
    <t>td_stoppage_cane_carriers</t>
  </si>
  <si>
    <t>od_stoppage_shortage_of_cane</t>
  </si>
  <si>
    <t>td_stoppage_shortage_of_cane</t>
  </si>
  <si>
    <t>od_stoppage_growers_strike</t>
  </si>
  <si>
    <t>td_stoppage_growers_strike</t>
  </si>
  <si>
    <t>od_stoppage_no_cane</t>
  </si>
  <si>
    <t>td_stoppage_no_cane</t>
  </si>
  <si>
    <t>od_stoppage_crane</t>
  </si>
  <si>
    <t>td_stoppage_crane</t>
  </si>
  <si>
    <t>od_stoppage_cane_knives</t>
  </si>
  <si>
    <t>td_stoppage_cane_knives</t>
  </si>
  <si>
    <t>37:14</t>
  </si>
  <si>
    <t>od_stoppage_crusher_and_mills</t>
  </si>
  <si>
    <t>td_stoppage_crusher_and_mills</t>
  </si>
  <si>
    <t>od_stoppage_belt_conveyor</t>
  </si>
  <si>
    <t>td_stoppage_belt_conveyor</t>
  </si>
  <si>
    <t>od_stoppage_donally_chute</t>
  </si>
  <si>
    <t>td_stoppage_donally_chute</t>
  </si>
  <si>
    <t>od_stoppage_scraper</t>
  </si>
  <si>
    <t>td_stoppage_scraper</t>
  </si>
  <si>
    <t>od_stoppage_bagasse_carrier</t>
  </si>
  <si>
    <t>td_stoppage_bagasse_carrier</t>
  </si>
  <si>
    <t>od_stoppage_sulphur_furnance</t>
  </si>
  <si>
    <t>td_stoppage_sulphur_furnance</t>
  </si>
  <si>
    <t>od_stoppage_juice_heaters</t>
  </si>
  <si>
    <t>td_stoppage_juice_heaters</t>
  </si>
  <si>
    <t>od_stoppage_dorr</t>
  </si>
  <si>
    <t>td_stoppage_dorr</t>
  </si>
  <si>
    <t>od_stoppage_sulph_air_compressor</t>
  </si>
  <si>
    <t>td_stoppage_sulph_air_compressor</t>
  </si>
  <si>
    <t>od_stoppage_evaporator</t>
  </si>
  <si>
    <t>td_stoppage_evaporator</t>
  </si>
  <si>
    <t>od_stoppage_pan</t>
  </si>
  <si>
    <t>td_stoppage_pan</t>
  </si>
  <si>
    <t>od_stoppage_grpf</t>
  </si>
  <si>
    <t>td_stoppage_grpf</t>
  </si>
  <si>
    <t>od_stoppage_mills_turbine</t>
  </si>
  <si>
    <t>td_stoppage_mills_turbine</t>
  </si>
  <si>
    <t>od_stoppage_dc_motor</t>
  </si>
  <si>
    <t>td_stoppage_dc_motor</t>
  </si>
  <si>
    <t>od_stoppage_vacumm_injection_pump</t>
  </si>
  <si>
    <t>td_stoppage_vacumm_injection_pump</t>
  </si>
  <si>
    <t>od_stoppage_low_vacuum</t>
  </si>
  <si>
    <t>td_stoppage_low_vacuum</t>
  </si>
  <si>
    <t>od_stoppage_syrup_pump</t>
  </si>
  <si>
    <t>td_stoppage_syrup_pump</t>
  </si>
  <si>
    <t>od_stoppage_condensate_pump</t>
  </si>
  <si>
    <t>td_stoppage_condensate_pump</t>
  </si>
  <si>
    <t>od_stoppage_boilers</t>
  </si>
  <si>
    <t>td_stoppage_boilers</t>
  </si>
  <si>
    <t>od_stoppage_steam_shortage</t>
  </si>
  <si>
    <t>td_stoppage_steam_shortage</t>
  </si>
  <si>
    <t>od_stoppage_electric_plant_problems</t>
  </si>
  <si>
    <t>td_stoppage_electric_plant_problems</t>
  </si>
  <si>
    <t>od_stoppage_centrifugal_machine</t>
  </si>
  <si>
    <t>td_stoppage_centrifugal_machine</t>
  </si>
  <si>
    <t>od_stoppage_magma_mixer</t>
  </si>
  <si>
    <t>td_stoppage_magma_mixer</t>
  </si>
  <si>
    <t>od_stoppage_drier_house</t>
  </si>
  <si>
    <t>td_stoppage_drier_house</t>
  </si>
  <si>
    <t>od_stoppage_mills_stoppages</t>
  </si>
  <si>
    <t>td_stoppage_mills_stoppages</t>
  </si>
  <si>
    <t>od_stoppage_mill_motor_stoppages</t>
  </si>
  <si>
    <t>td_stoppage_mill_motor_stoppages</t>
  </si>
  <si>
    <t>od_stoppage_bagasse_elevator_stoppages</t>
  </si>
  <si>
    <t>td_stoppage_bagasse_elevator_stoppages</t>
  </si>
  <si>
    <t>od_stoppage_injection_pump_stoppages</t>
  </si>
  <si>
    <t>td_stoppage_injection_pump_stoppages</t>
  </si>
  <si>
    <t>od_stoppage_crystalizer_stoppages</t>
  </si>
  <si>
    <t>td_stoppage_crystalizer_stoppages</t>
  </si>
  <si>
    <t>od_stoppage_hopper_stoppages</t>
  </si>
  <si>
    <t>td_stoppage_hopper_stoppages</t>
  </si>
  <si>
    <t>od_stoppage_elevator_stoppage</t>
  </si>
  <si>
    <t>td_stoppage_elevator_stoppage</t>
  </si>
  <si>
    <t>od_stoppage_grader_stoppages</t>
  </si>
  <si>
    <t>td_stoppage_grader_stoppages</t>
  </si>
  <si>
    <t>od_stoppage_water_maceration_pump</t>
  </si>
  <si>
    <t>td_stoppage_water_maceration_pump</t>
  </si>
  <si>
    <t>od_stoppage_pusher</t>
  </si>
  <si>
    <t>td_stoppage_pusher</t>
  </si>
  <si>
    <t>od_stoppage_juice_sulphiter</t>
  </si>
  <si>
    <t>td_stoppage_juice_sulphiter</t>
  </si>
  <si>
    <t>od_stoppage_juice_delivery_line</t>
  </si>
  <si>
    <t>td_stoppage_juice_delivery_line</t>
  </si>
  <si>
    <t>od_stoppage_equaliser</t>
  </si>
  <si>
    <t>td_stoppage_equaliser</t>
  </si>
  <si>
    <t>od_stoppage_so2_gas_line</t>
  </si>
  <si>
    <t>td_stoppage_so2_gas_line</t>
  </si>
  <si>
    <t>od_stoppage_exhaust_line</t>
  </si>
  <si>
    <t>td_stoppage_exhaust_line</t>
  </si>
  <si>
    <t>od_stoppage_clear_juice_pump_valve</t>
  </si>
  <si>
    <t>td_stoppage_clear_juice_pump_valve</t>
  </si>
  <si>
    <t>od_stoppage_mixed_juice_pump_valve</t>
  </si>
  <si>
    <t>td_stoppage_mixed_juice_pump_valve</t>
  </si>
  <si>
    <t>od_stoppage_bagasse_jamming_stoppages</t>
  </si>
  <si>
    <t>td_stoppage_bagasse_jamming_stoppages</t>
  </si>
  <si>
    <t>od_stoppage_cane_unloader</t>
  </si>
  <si>
    <t>td_stoppage_cane_unloader</t>
  </si>
  <si>
    <t>od_stoppage_primary_cane_carrier</t>
  </si>
  <si>
    <t>td_stoppage_primary_cane_carrier</t>
  </si>
  <si>
    <t>od_stoppage_secondary_cane_carrier</t>
  </si>
  <si>
    <t>td_stoppage_secondary_cane_carrier</t>
  </si>
  <si>
    <t>od_stoppage_auxillary_cane_carrier</t>
  </si>
  <si>
    <t>td_stoppage_auxillary_cane_carrier</t>
  </si>
  <si>
    <t>od_stoppage_inter_rake_carrier</t>
  </si>
  <si>
    <t>td_stoppage_inter_rake_carrier</t>
  </si>
  <si>
    <t>od_stoppage_chopper</t>
  </si>
  <si>
    <t>td_stoppage_chopper</t>
  </si>
  <si>
    <t>od_stoppage_cutter</t>
  </si>
  <si>
    <t>td_stoppage_cutter</t>
  </si>
  <si>
    <t>od_stoppage_leveller</t>
  </si>
  <si>
    <t>td_stoppage_leveller</t>
  </si>
  <si>
    <t>od_stoppage_shredder_fibrizor</t>
  </si>
  <si>
    <t>td_stoppage_shredder_fibrizor</t>
  </si>
  <si>
    <t>od_stoppage_boiler</t>
  </si>
  <si>
    <t>td_stoppage_boiler</t>
  </si>
  <si>
    <t>od_stoppage_turbine</t>
  </si>
  <si>
    <t>td_stoppage_turbine</t>
  </si>
  <si>
    <t>od_stoppage_general_cleaning_stoppages</t>
  </si>
  <si>
    <t>td_stoppage_general_cleaning_stoppages</t>
  </si>
  <si>
    <t>od_stoppage_festivals</t>
  </si>
  <si>
    <t>td_stoppage_festivals</t>
  </si>
  <si>
    <t>od_stoppage_due_to_rain</t>
  </si>
  <si>
    <t>td_stoppage_due_to_rain</t>
  </si>
  <si>
    <t>od_stoppage_after_effect_of_rain</t>
  </si>
  <si>
    <t>td_stoppage_after_effect_of_rain</t>
  </si>
  <si>
    <t>od_stoppage_low_brix_syrup_stoppages</t>
  </si>
  <si>
    <t>td_stoppage_low_brix_syrup_stoppages</t>
  </si>
  <si>
    <t>od_stoppage_massecutie_molasses_jamming</t>
  </si>
  <si>
    <t>td_stoppage_massecutie_molasses_jamming</t>
  </si>
  <si>
    <t>od_stoppage_syrup_full_stoppages</t>
  </si>
  <si>
    <t>td_stoppage_syrup_full_stoppages</t>
  </si>
  <si>
    <t>od_stoppage_quad_levelhigh_stoppages</t>
  </si>
  <si>
    <t>td_stoppage_quad_levelhigh_stoppages</t>
  </si>
  <si>
    <t>od_stoppage_scheduled_stoppage_mfg</t>
  </si>
  <si>
    <t>td_stoppage_scheduled_stoppage_mfg</t>
  </si>
  <si>
    <t>od_stoppage_miscellenous_stoppages</t>
  </si>
  <si>
    <t>td_stoppage_miscellenous_stoppages</t>
  </si>
  <si>
    <t>od_stoppage_labour_strike_stoppages</t>
  </si>
  <si>
    <t>td_stoppage_labour_strike_stoppages</t>
  </si>
  <si>
    <t>od_stoppage_poor_feeding</t>
  </si>
  <si>
    <t>td_stoppage_poor_feeding</t>
  </si>
  <si>
    <t>od_stoppage_weighment_system_failure</t>
  </si>
  <si>
    <t>td_stoppage_weighment_system_failure</t>
  </si>
  <si>
    <t>od_stoppage_scheduled_stoppage_misc</t>
  </si>
  <si>
    <t>td_stoppage_scheduled_stoppage_misc</t>
  </si>
  <si>
    <t>od_stoppage_cogen_misc</t>
  </si>
  <si>
    <t>td_stoppage_cogen_misc</t>
  </si>
  <si>
    <t>od_stoppage_initail_trouble</t>
  </si>
  <si>
    <t>td_stoppage_initail_trouble</t>
  </si>
  <si>
    <t>od_stoppage_instrument</t>
  </si>
  <si>
    <t>td_stoppage_instrument</t>
  </si>
  <si>
    <t>od_stoppage_dcs</t>
  </si>
  <si>
    <t>td_stoppage_dcs</t>
  </si>
  <si>
    <t>od_stoppage_scheduled_stoppage_engineering</t>
  </si>
  <si>
    <t>td_stoppage_scheduled_stoppage_engineering</t>
  </si>
  <si>
    <t>od_stoppage_mill_juice_tray_overflow_gutter_choked</t>
  </si>
  <si>
    <t>td_stoppage_mill_juice_tray_overflow_gutter_choked</t>
  </si>
  <si>
    <t>od_stoppage_milling_other</t>
  </si>
  <si>
    <t>td_stoppage_milling_other</t>
  </si>
  <si>
    <t>od_stoppage_mill_bypass_minutes</t>
  </si>
  <si>
    <t>td_stoooage_mill_bypass_minutes</t>
  </si>
  <si>
    <t>od_stoppage_mill_bypass</t>
  </si>
  <si>
    <t>td_stoppage_mill_bypass</t>
  </si>
  <si>
    <t>od_nm_cane</t>
  </si>
  <si>
    <t>od_om_cane</t>
  </si>
  <si>
    <t>od_combine_cane</t>
  </si>
  <si>
    <t>od_nm_engg</t>
  </si>
  <si>
    <t>od_om_engg</t>
  </si>
  <si>
    <t>od_combine_engg</t>
  </si>
  <si>
    <t>od_nm_cogen</t>
  </si>
  <si>
    <t>od_om_cogen</t>
  </si>
  <si>
    <t>od_combine_cogen</t>
  </si>
  <si>
    <t>od_nm_gen_cleaning</t>
  </si>
  <si>
    <t>od_om_gen_cleaning</t>
  </si>
  <si>
    <t>od_combine_gen_cleaning</t>
  </si>
  <si>
    <t>od_nm_fest</t>
  </si>
  <si>
    <t>od_om_fest</t>
  </si>
  <si>
    <t>od_combine_fest</t>
  </si>
  <si>
    <t>od_nm_weather</t>
  </si>
  <si>
    <t>od_om_weather</t>
  </si>
  <si>
    <t>od_combine_weather</t>
  </si>
  <si>
    <t>od_nm_process</t>
  </si>
  <si>
    <t>od_om_process</t>
  </si>
  <si>
    <t>od_combine_process</t>
  </si>
  <si>
    <t>od_nm_misc</t>
  </si>
  <si>
    <t>od_om_misc</t>
  </si>
  <si>
    <t>od_combine_misc</t>
  </si>
  <si>
    <t>od_nm_poor_feeding</t>
  </si>
  <si>
    <t>od_om_poor_feeding</t>
  </si>
  <si>
    <t>od_combine_poor_feeding</t>
  </si>
  <si>
    <t>od_total_nm_stoppage</t>
  </si>
  <si>
    <t>od_total_om_stoppage</t>
  </si>
  <si>
    <t>od_total_working_net_duration</t>
  </si>
  <si>
    <t>238:42</t>
  </si>
  <si>
    <t>od_total_stoppages</t>
  </si>
  <si>
    <t>od_total_available_hours</t>
  </si>
  <si>
    <t>240:00</t>
  </si>
  <si>
    <t>od_total_lost_time_percent</t>
  </si>
  <si>
    <t>od_om_gross_working_duration</t>
  </si>
  <si>
    <t>236:54</t>
  </si>
  <si>
    <t>od_nm_gross_working_duration</t>
  </si>
  <si>
    <t>239:01</t>
  </si>
  <si>
    <t>od_om_gross_stoppage_duration</t>
  </si>
  <si>
    <t>od_nm_gross_stoppage_duration</t>
  </si>
  <si>
    <t>od_total_gross_stoppage_duration</t>
  </si>
  <si>
    <t>od_engg_and_process_stoppage_duration</t>
  </si>
  <si>
    <t>od_combine_misc_without_poor_feeding</t>
  </si>
  <si>
    <t>td_nm_cane</t>
  </si>
  <si>
    <t>td_om_cane</t>
  </si>
  <si>
    <t>td_combine_cane</t>
  </si>
  <si>
    <t>td_nm_engg</t>
  </si>
  <si>
    <t>td_om_engg</t>
  </si>
  <si>
    <t>33:31</t>
  </si>
  <si>
    <t>td_combine_engg</t>
  </si>
  <si>
    <t>47:03</t>
  </si>
  <si>
    <t>td_nm_cogen</t>
  </si>
  <si>
    <t>td_om_cogen</t>
  </si>
  <si>
    <t>td_combine_cogen</t>
  </si>
  <si>
    <t>td_nm_gen_cleaning</t>
  </si>
  <si>
    <t>td_om_gen_cleaning</t>
  </si>
  <si>
    <t>td_combine_gen_cleaning</t>
  </si>
  <si>
    <t>td_nm_fest</t>
  </si>
  <si>
    <t>td_om_fest</t>
  </si>
  <si>
    <t>td_combine_fest</t>
  </si>
  <si>
    <t>td_nm_weather</t>
  </si>
  <si>
    <t>td_om_weather</t>
  </si>
  <si>
    <t>td_combine_weather</t>
  </si>
  <si>
    <t>26:35</t>
  </si>
  <si>
    <t>td_nm_process</t>
  </si>
  <si>
    <t>td_om_process</t>
  </si>
  <si>
    <t>td_combine_process</t>
  </si>
  <si>
    <t>td_nm_misc</t>
  </si>
  <si>
    <t>td_om_misc</t>
  </si>
  <si>
    <t>td_combine_misc</t>
  </si>
  <si>
    <t>td_nm_poor_feeding</t>
  </si>
  <si>
    <t>td_om_poor_feeding</t>
  </si>
  <si>
    <t>td_combine_poor_feeding</t>
  </si>
  <si>
    <t>td_total_nm_stoppage</t>
  </si>
  <si>
    <t>63:11</t>
  </si>
  <si>
    <t>td_total_om_stoppage</t>
  </si>
  <si>
    <t>54:17</t>
  </si>
  <si>
    <t>td_total_stoppages</t>
  </si>
  <si>
    <t>117:28</t>
  </si>
  <si>
    <t>td_total_working_net_duration</t>
  </si>
  <si>
    <t>2378:32</t>
  </si>
  <si>
    <t>td_total_available_hours</t>
  </si>
  <si>
    <t>2496:00</t>
  </si>
  <si>
    <t>td_total_lost_time_percent</t>
  </si>
  <si>
    <t>td_om_gross_working_duration</t>
  </si>
  <si>
    <t>2134:42</t>
  </si>
  <si>
    <t>td_nm_gross_working_duration</t>
  </si>
  <si>
    <t>2421:37</t>
  </si>
  <si>
    <t>td_om_gross_stoppage_duration</t>
  </si>
  <si>
    <t>361:18</t>
  </si>
  <si>
    <t>td_nm_gross_stoppage_duration</t>
  </si>
  <si>
    <t>74:23</t>
  </si>
  <si>
    <t>td_total_gross_stoppage_duration</t>
  </si>
  <si>
    <t>435:41</t>
  </si>
  <si>
    <t>td_engg_and_process_stoppage_duration</t>
  </si>
  <si>
    <t>47:20</t>
  </si>
  <si>
    <t>td_combine_misc_without_poor_feeding</t>
  </si>
  <si>
    <t>od_available_crush_hours_without_engg_stopage</t>
  </si>
  <si>
    <t>239:31</t>
  </si>
  <si>
    <t>td_available_crush_hours_without_engg_stopage</t>
  </si>
  <si>
    <t>2455:01</t>
  </si>
  <si>
    <t>od_crushing_hours_after_mill_by_pass</t>
  </si>
  <si>
    <t>td_crushing_hours_after_mill_by_pass</t>
  </si>
  <si>
    <t>od_stock_MixedJuiceJuiceHl</t>
  </si>
  <si>
    <t>od_stock_MixedJuiceJuiceBrix</t>
  </si>
  <si>
    <t>od_stock_MixedJuiceJuicePol</t>
  </si>
  <si>
    <t>od_stock_MixedJuiceJuicePurity</t>
  </si>
  <si>
    <t>od_stock_MixedJuiceJuiceAvailableSugar</t>
  </si>
  <si>
    <t>od_stock_MixedJuiceJuiceAvailableMolasses</t>
  </si>
  <si>
    <t>od_stock_ClearJuiceHl</t>
  </si>
  <si>
    <t>od_stock_ClearJuiceBrix</t>
  </si>
  <si>
    <t>od_stock_ClearJuicePol</t>
  </si>
  <si>
    <t>od_stock_ClearJuicePurity</t>
  </si>
  <si>
    <t>od_stock_ClearJuiceAvailableSugar</t>
  </si>
  <si>
    <t>od_stock_ClearJuiceAvailableMolasses</t>
  </si>
  <si>
    <t>od_stock_SyrupJuiceHl</t>
  </si>
  <si>
    <t>od_stock_SyrupJuiceBrix</t>
  </si>
  <si>
    <t>od_stock_SyrupJuicePol</t>
  </si>
  <si>
    <t>od_stock_SyrupJuicePurity</t>
  </si>
  <si>
    <t>od_stock_SyrupJuiceAvailableSugar</t>
  </si>
  <si>
    <t>od_stock_SyrupJuiceAvailableMolasses</t>
  </si>
  <si>
    <t>od_stock_SeedJuiceHl</t>
  </si>
  <si>
    <t>od_stock_SeedJuiceBrix</t>
  </si>
  <si>
    <t>od_stock_SeedJuicePol</t>
  </si>
  <si>
    <t>od_stock_SeedJuicePurity</t>
  </si>
  <si>
    <t>od_stock_SeedJuiceAvailableSugar</t>
  </si>
  <si>
    <t>od_stock_SeedJuiceAvailableMolasses</t>
  </si>
  <si>
    <t>od_stock_MassecuiteAJuiceHl</t>
  </si>
  <si>
    <t>od_stock_MassecuiteAJuiceBrix</t>
  </si>
  <si>
    <t>od_stock_MassecuiteAJuicePol</t>
  </si>
  <si>
    <t>od_stock_MassecuiteAJuicePurity</t>
  </si>
  <si>
    <t>od_stock_MassecuiteAJuiceAvailableSugar</t>
  </si>
  <si>
    <t>od_stock_MassecuiteAJuiceAvailableMolasses</t>
  </si>
  <si>
    <t>od_stock_MassecuiteCJuiceHl</t>
  </si>
  <si>
    <t>od_stock_MassecuiteCJuiceBrix</t>
  </si>
  <si>
    <t>od_stock_MassecuiteCJuicePol</t>
  </si>
  <si>
    <t>od_stock_MassecuiteCJuicePurity</t>
  </si>
  <si>
    <t>od_stock_MassecuiteCJuiceAvailableSugar</t>
  </si>
  <si>
    <t>od_stock_MassecuiteCJuiceAvailableMolasses</t>
  </si>
  <si>
    <t>od_stock_MassecuiteCOneJuiceHl</t>
  </si>
  <si>
    <t>od_stock_MassecuiteCOneJuiceBrix</t>
  </si>
  <si>
    <t>od_stock_MassecuiteCOneJuicePol</t>
  </si>
  <si>
    <t>od_stock_MassecuiteCOneJuicePurity</t>
  </si>
  <si>
    <t>od_stock_MassecuiteCOneJuiceAvailableSugar</t>
  </si>
  <si>
    <t>od_stock_MassecuiteCOneJuiceAvailableMolasses</t>
  </si>
  <si>
    <t>od_stock_MassecuiteROneJuiceHl</t>
  </si>
  <si>
    <t>od_stock_MassecuiteROneJuiceBrix</t>
  </si>
  <si>
    <t>od_stock_MassecuiteROneJuicePol</t>
  </si>
  <si>
    <t>od_stock_MassecuiteROneJuicePurity</t>
  </si>
  <si>
    <t>od_stock_MassecuiteROneJuiceAvailableSugar</t>
  </si>
  <si>
    <t>od_stock_MassecuiteROneJuiceAvailableMolasses</t>
  </si>
  <si>
    <t>od_stock_MassecuiteBJuiceHl</t>
  </si>
  <si>
    <t>od_stock_MassecuiteBJuiceBrix</t>
  </si>
  <si>
    <t>od_stock_MassecuiteBJuicePol</t>
  </si>
  <si>
    <t>od_stock_MassecuiteBJuicePurity</t>
  </si>
  <si>
    <t>od_stock_MassecuiteBJuiceAvailableSugar</t>
  </si>
  <si>
    <t>od_stock_MassecuiteBJuiceAvailableMolasses</t>
  </si>
  <si>
    <t>od_stock_MassecuiteRTwoJuiceHl</t>
  </si>
  <si>
    <t>od_stock_MassecuiteRTwoJuiceBrix</t>
  </si>
  <si>
    <t>od_stock_MassecuiteRTwoJuicePol</t>
  </si>
  <si>
    <t>od_stock_MassecuiteRTwoJuicePurity</t>
  </si>
  <si>
    <t>od_stock_MassecuiteRTwoJuiceAvailableSugar</t>
  </si>
  <si>
    <t>od_stock_MassecuiteRTwoJuiceAvailableMolasses</t>
  </si>
  <si>
    <t>od_stock_MassecuiteRThreeJuiceHl</t>
  </si>
  <si>
    <t>od_stock_MassecuiteRThreeJuiceBrix</t>
  </si>
  <si>
    <t>od_stock_MassecuiteRThreeJuicePol</t>
  </si>
  <si>
    <t>od_stock_MassecuiteRThreeJuicePurity</t>
  </si>
  <si>
    <t>od_stock_MassecuiteRThreeJuiceAvailableSugar</t>
  </si>
  <si>
    <t>od_stock_MassecuiteRThreeJuiceAvailableMolasses</t>
  </si>
  <si>
    <t>od_stock_MolassesAHeavyJuiceHl</t>
  </si>
  <si>
    <t>od_stock_MolassesAHeavyJuiceBrix</t>
  </si>
  <si>
    <t>od_stock_MolassesAHeavyJuicePol</t>
  </si>
  <si>
    <t>od_stock_MolassesAHeavyJuicePurity</t>
  </si>
  <si>
    <t>od_stock_MolassesAHeavyJuiceAvailableSugar</t>
  </si>
  <si>
    <t>od_stock_MolassesAHeavyJuiceAvailableMolasses</t>
  </si>
  <si>
    <t>od_stock_MolassesALightJuiceHl</t>
  </si>
  <si>
    <t>od_stock_MolassesALightJuiceBrix</t>
  </si>
  <si>
    <t>od_stock_MolassesALightJuicePol</t>
  </si>
  <si>
    <t>od_stock_MolassesALightJuicePurity</t>
  </si>
  <si>
    <t>od_stock_MolassesALightJuiceAvailableSugar</t>
  </si>
  <si>
    <t>od_stock_MolassesALightJuiceAvailableMolasses</t>
  </si>
  <si>
    <t>od_stock_MolassesBHeavyJuiceHl</t>
  </si>
  <si>
    <t>od_stock_MolassesBHeavyJuiceBrix</t>
  </si>
  <si>
    <t>od_stock_MolassesBHeavyJuicePol</t>
  </si>
  <si>
    <t>od_stock_MolassesBHeavyJuicePurity</t>
  </si>
  <si>
    <t>od_stock_MolassesBHeavyJuiceAvailableSugar</t>
  </si>
  <si>
    <t>od_stock_MolassesBHeavyJuiceAvailableMolasses</t>
  </si>
  <si>
    <t>od_stock_MolassesCLightJuiceHl</t>
  </si>
  <si>
    <t>od_stock_MolassesCLightJuiceBrix</t>
  </si>
  <si>
    <t>od_stock_MolassesCLightJuicePol</t>
  </si>
  <si>
    <t>od_stock_MolassesCLightJuicePurity</t>
  </si>
  <si>
    <t>od_stock_MolassesCLightJuiceAvailableSugar</t>
  </si>
  <si>
    <t>od_stock_MolassesCLightJuiceAvailableMolasses</t>
  </si>
  <si>
    <t>od_stock_MolassesCOneJuiceHl</t>
  </si>
  <si>
    <t>od_stock_MolassesCOneJuiceBrix</t>
  </si>
  <si>
    <t>od_stock_MolassesCOneJuicePol</t>
  </si>
  <si>
    <t>od_stock_MolassesCOneJuicePurity</t>
  </si>
  <si>
    <t>od_stock_MolassesCOneJuiceAvailableSugar</t>
  </si>
  <si>
    <t>od_stock_MolassesCOneJuiceAvailableMolasses</t>
  </si>
  <si>
    <t>od_stock_MolassesROneHeavyJuiceHl</t>
  </si>
  <si>
    <t>od_stock_MolassesROneHeavyJuiceBrix</t>
  </si>
  <si>
    <t>od_stock_MolassesROneHeavyJuicePol</t>
  </si>
  <si>
    <t>od_stock_MolassesROneHeavyJuicePurity</t>
  </si>
  <si>
    <t>od_stock_MolassesROneHeavyJuiceAvailableSugar</t>
  </si>
  <si>
    <t>od_stock_MolassesROneHeavyJuiceAvailableMolasses</t>
  </si>
  <si>
    <t>od_stock_MolassesRTwoJuiceHl</t>
  </si>
  <si>
    <t>od_stock_MolassesRTwoJuiceBrix</t>
  </si>
  <si>
    <t>od_stock_MolassesRTwoJuicePol</t>
  </si>
  <si>
    <t>od_stock_MolassesRTwoJuicePurity</t>
  </si>
  <si>
    <t>od_stock_MolassesRTwoJuiceAvailableSugar</t>
  </si>
  <si>
    <t>od_stock_MolassesRTwoJuiceAvailableMolasses</t>
  </si>
  <si>
    <t>od_stock_MolassesRThreeHeavyJuiceHl</t>
  </si>
  <si>
    <t>od_stock_MolassesRThreeHeavyJuiceBrix</t>
  </si>
  <si>
    <t>od_stock_MolassesRThreeHeavyJuicePol</t>
  </si>
  <si>
    <t>od_stock_MolassesRThreeHeavyJuicePurity</t>
  </si>
  <si>
    <t>od_stock_MolassesRThreeHeavyJuiceAvailableSugar</t>
  </si>
  <si>
    <t>od_stock_MolassesRThreeHeavyJuiceAvailableMolasses</t>
  </si>
  <si>
    <t>od_stock_SugarUnweightedJuiceHl</t>
  </si>
  <si>
    <t>od_stock_SugarUnweightedJuiceBrix</t>
  </si>
  <si>
    <t>od_stock_SugarUnweightedJuicePol</t>
  </si>
  <si>
    <t>od_stock_SugarUnweightedJuicePurity</t>
  </si>
  <si>
    <t>od_stock_SugarUnweightedJuiceAvailableSugar</t>
  </si>
  <si>
    <t>od_stock_SugarUnweightedJuiceAvailableMolasses</t>
  </si>
  <si>
    <t>od_stock_FineLiqorJuiceHl</t>
  </si>
  <si>
    <t>od_stock_FineLiqorJuiceBrix</t>
  </si>
  <si>
    <t>od_stock_FineLiqorJuicePol</t>
  </si>
  <si>
    <t>od_stock_FineLiqorJuicePurity</t>
  </si>
  <si>
    <t>od_stock_FineLiqorJuiceAvailableSugar</t>
  </si>
  <si>
    <t>od_stock_FineLiqorJuiceAvailableMolasses</t>
  </si>
  <si>
    <t>od_stock_TotalJuiceHl</t>
  </si>
  <si>
    <t>od_stock_TotalJuiceBrix</t>
  </si>
  <si>
    <t>od_stock_TotalJuicePol</t>
  </si>
  <si>
    <t>od_stock_TotalJuicePurity</t>
  </si>
  <si>
    <t>od_stock_TotalJuiceAvailableSugar</t>
  </si>
  <si>
    <t>od_stock_TotalJuiceAvailableMolasses</t>
  </si>
  <si>
    <t>od_stock_BagasseSaved</t>
  </si>
  <si>
    <t>od_stock_BagasseToDistillery</t>
  </si>
  <si>
    <t>od_stock_BagassePurchased</t>
  </si>
  <si>
    <t>od_net_mixed_juice_qtl</t>
  </si>
  <si>
    <t>td_net_mixed_juice_qtl</t>
  </si>
  <si>
    <t>od_fcs_juice_brix</t>
  </si>
  <si>
    <t>td_fcs_juice_brix</t>
  </si>
  <si>
    <t>od_fcs_juice_pol</t>
  </si>
  <si>
    <t>td_fcs_juice_pol</t>
  </si>
  <si>
    <t>od_fcs_juice_purity</t>
  </si>
  <si>
    <t>td_fcs_juice_purity</t>
  </si>
  <si>
    <t>od_fcs_ph</t>
  </si>
  <si>
    <t>td_fcs_ph</t>
  </si>
  <si>
    <t>od_oliver_ph</t>
  </si>
  <si>
    <t>td_oliver_ph</t>
  </si>
  <si>
    <t>td_icumsa_raw</t>
  </si>
  <si>
    <t>od_gross_biss_sugar</t>
  </si>
  <si>
    <t>td_gross_biss_sugar</t>
  </si>
  <si>
    <t>od_gross_moist_sugar</t>
  </si>
  <si>
    <t>td_gross_moist_sugar</t>
  </si>
  <si>
    <t>od_gross_raw_sugar</t>
  </si>
  <si>
    <t>td_gross_raw_sugar</t>
  </si>
  <si>
    <t>od_available_biss_sugar</t>
  </si>
  <si>
    <t>td_available_biss_sugar</t>
  </si>
  <si>
    <t>od_available_scrap_sugar</t>
  </si>
  <si>
    <t>td_available_scrap_sugar</t>
  </si>
  <si>
    <t>od_available_moist_sugar</t>
  </si>
  <si>
    <t>td_available_moist_sugar</t>
  </si>
  <si>
    <t>od_available_raw_sugar</t>
  </si>
  <si>
    <t>td_available_raw_sugar</t>
  </si>
  <si>
    <t>od_available_other_sugar</t>
  </si>
  <si>
    <t>td_available_other_sugar</t>
  </si>
  <si>
    <t>od_available_biss_molasses</t>
  </si>
  <si>
    <t>td_available_biss_molasses</t>
  </si>
  <si>
    <t>od_available_scrap_molasses</t>
  </si>
  <si>
    <t>td_available_scrap_molasses</t>
  </si>
  <si>
    <t>od_available_moist_molasses</t>
  </si>
  <si>
    <t>td_available_moist_molasses</t>
  </si>
  <si>
    <t>od_available_raw_molasses</t>
  </si>
  <si>
    <t>td_available_raw_molasses</t>
  </si>
  <si>
    <t>od_available_other_molasses</t>
  </si>
  <si>
    <t>td_available_other_molasses</t>
  </si>
  <si>
    <t>01-02-20 To 10-02-20</t>
  </si>
  <si>
    <t>2019-20</t>
  </si>
  <si>
    <t>37:39</t>
  </si>
  <si>
    <t>46:38</t>
  </si>
  <si>
    <t>235:54</t>
  </si>
  <si>
    <t>219:39</t>
  </si>
  <si>
    <t>238:48</t>
  </si>
  <si>
    <t>62:27</t>
  </si>
  <si>
    <t>84:17</t>
  </si>
  <si>
    <t>87:52</t>
  </si>
  <si>
    <t>44:26</t>
  </si>
  <si>
    <t>132:18</t>
  </si>
  <si>
    <t>2195:42</t>
  </si>
  <si>
    <t>2328:00</t>
  </si>
  <si>
    <t>2033:03</t>
  </si>
  <si>
    <t>2224:51</t>
  </si>
  <si>
    <t>294:57</t>
  </si>
  <si>
    <t>103:09</t>
  </si>
  <si>
    <t>398:06</t>
  </si>
  <si>
    <t>237:59</t>
  </si>
  <si>
    <t>2303:14</t>
  </si>
  <si>
    <t>PERIODICAL MANUFACTURING REOIRT No. -----</t>
  </si>
  <si>
    <t>Season 2020-21</t>
  </si>
  <si>
    <t>QTLS. CANE CRUSHED</t>
  </si>
  <si>
    <t>PERIOD</t>
  </si>
  <si>
    <t>TO-DATE</t>
  </si>
  <si>
    <t>Recovery % Cane</t>
  </si>
  <si>
    <t>This year</t>
  </si>
  <si>
    <t>Last Season</t>
  </si>
  <si>
    <t>This Season</t>
  </si>
  <si>
    <t>Period</t>
  </si>
  <si>
    <t>From</t>
  </si>
  <si>
    <t>To date</t>
  </si>
  <si>
    <t>Till</t>
  </si>
  <si>
    <t>To Date</t>
  </si>
  <si>
    <t>CANE ACCOUNT</t>
  </si>
  <si>
    <t>Todate</t>
  </si>
  <si>
    <t>Qtls.</t>
  </si>
  <si>
    <t>%</t>
  </si>
  <si>
    <t>Qtls</t>
  </si>
  <si>
    <t>Cane + farm cane</t>
  </si>
  <si>
    <t>Center Cane</t>
  </si>
  <si>
    <t>Total Cane</t>
  </si>
  <si>
    <t>Sugar Production</t>
  </si>
  <si>
    <t>Grade</t>
  </si>
  <si>
    <t>ICUMSA VALUE BY GS-2/3-8</t>
  </si>
  <si>
    <t>Big Size Crystal</t>
  </si>
  <si>
    <t>L-31</t>
  </si>
  <si>
    <t>L-30</t>
  </si>
  <si>
    <t>Medium Size Crystal</t>
  </si>
  <si>
    <t>M-31</t>
  </si>
  <si>
    <t>M-30</t>
  </si>
  <si>
    <t>Small Size Crystal</t>
  </si>
  <si>
    <t>S-31</t>
  </si>
  <si>
    <t>S-30</t>
  </si>
  <si>
    <t>Other Quality</t>
  </si>
  <si>
    <t>BISS</t>
  </si>
  <si>
    <t>Raw Sugar</t>
  </si>
  <si>
    <t>Total Sugar Bagged</t>
  </si>
  <si>
    <t>Less Last Year</t>
  </si>
  <si>
    <t>Net Production</t>
  </si>
  <si>
    <t>Avail in Process</t>
  </si>
  <si>
    <t>Crushing Capacity</t>
  </si>
  <si>
    <t>To-date</t>
  </si>
  <si>
    <t>Season Hours</t>
  </si>
  <si>
    <t>Stoppage due to cleaning</t>
  </si>
  <si>
    <t>Stoppage due to cane shortage</t>
  </si>
  <si>
    <t>Stoppage due to poor feeding</t>
  </si>
  <si>
    <t>Stoppage due to holidays *</t>
  </si>
  <si>
    <t>Manufacturing Troubles</t>
  </si>
  <si>
    <t>Miscellaneous Troubles</t>
  </si>
  <si>
    <t>Available Hours for crushing</t>
  </si>
  <si>
    <t>Mechanical Stoppage</t>
  </si>
  <si>
    <t>Mill By-Pass Hrs.</t>
  </si>
  <si>
    <t>Crushing Hours (SL. No 8 - Sl. No 9)</t>
  </si>
  <si>
    <t>Crushing Hours (Sl. No. 11 - Sl. No. 10)</t>
  </si>
  <si>
    <t>Hours Available % Season Hours (Sl. No 8 / Sl. No 1)</t>
  </si>
  <si>
    <t>Hours Crushing % Available Hrs. (Sl. No 11 / Sl. No 8)</t>
  </si>
  <si>
    <t>Hrs. Crushing % Available Hrs. (Sl. No 12/Sl. No.8)</t>
  </si>
  <si>
    <t>Cane crushed per 24 season Hrs. qtls.</t>
  </si>
  <si>
    <t>Cane crushed per 24 available Hrs. qtls.</t>
  </si>
  <si>
    <t>Cane crushed per 24 crushing Hrs. qtls.</t>
  </si>
  <si>
    <t>Specification of Stoppages</t>
  </si>
  <si>
    <t>To-Date</t>
  </si>
  <si>
    <t>Hrs.</t>
  </si>
  <si>
    <t>Crane</t>
  </si>
  <si>
    <t>20- Syrup Pump / Line</t>
  </si>
  <si>
    <t>Cane Carriers</t>
  </si>
  <si>
    <t>21- Condensate Pump</t>
  </si>
  <si>
    <t>Cane Knives/Shredder</t>
  </si>
  <si>
    <t>22- Boilers</t>
  </si>
  <si>
    <t>Crushers &amp; Mills</t>
  </si>
  <si>
    <t>23- Steam Shortage</t>
  </si>
  <si>
    <t>Inter/Rake Carrier-Rake Ele</t>
  </si>
  <si>
    <t>24- Electric Plant</t>
  </si>
  <si>
    <t xml:space="preserve">Belt Conveyer </t>
  </si>
  <si>
    <t xml:space="preserve">25- Cent. Machine </t>
  </si>
  <si>
    <t>Donally Chute</t>
  </si>
  <si>
    <t>26- Co-Gen.</t>
  </si>
  <si>
    <t>Scraper</t>
  </si>
  <si>
    <t>27- Drier House</t>
  </si>
  <si>
    <t>Bagasse Carrier/Elev.</t>
  </si>
  <si>
    <t>28- Imbibition</t>
  </si>
  <si>
    <t>Juice Pump / Line</t>
  </si>
  <si>
    <t>29- D.C. Motor</t>
  </si>
  <si>
    <t>Milling (Misc./ Other Stoppages)</t>
  </si>
  <si>
    <t>30- V Cell Quad Level High</t>
  </si>
  <si>
    <t>Sulpher Furnance</t>
  </si>
  <si>
    <t>31- Restricted Crushing</t>
  </si>
  <si>
    <t>Juice Heaters</t>
  </si>
  <si>
    <t>32- Massecuite Pump/Jamming</t>
  </si>
  <si>
    <t>Dorr</t>
  </si>
  <si>
    <t>33- Mechanical Trouble</t>
  </si>
  <si>
    <t>Sulph. Air Compressor</t>
  </si>
  <si>
    <t>34- Manufacturing Trouble</t>
  </si>
  <si>
    <t>Evaporator / FFE</t>
  </si>
  <si>
    <t xml:space="preserve">       Total</t>
  </si>
  <si>
    <t>Pan</t>
  </si>
  <si>
    <t>Crushing Hours (New Mill)</t>
  </si>
  <si>
    <t>Injection Pump</t>
  </si>
  <si>
    <t>Crushing Hours (Old Mill)</t>
  </si>
  <si>
    <t>Low Vacuum</t>
  </si>
  <si>
    <t>Crushing Hours (Combined)</t>
  </si>
  <si>
    <t>Particulars</t>
  </si>
  <si>
    <t>Brix</t>
  </si>
  <si>
    <t>Sucrose</t>
  </si>
  <si>
    <t>Purity</t>
  </si>
  <si>
    <t>Moisture</t>
  </si>
  <si>
    <t>Fiber %</t>
  </si>
  <si>
    <t>Moisture %</t>
  </si>
  <si>
    <t>Cane</t>
  </si>
  <si>
    <t>Bagasse</t>
  </si>
  <si>
    <t>Press Cake</t>
  </si>
  <si>
    <t>Primary Juice</t>
  </si>
  <si>
    <t>Last Mill Juice</t>
  </si>
  <si>
    <t>pH</t>
  </si>
  <si>
    <t>Mixed Juice</t>
  </si>
  <si>
    <t>Clear Juice</t>
  </si>
  <si>
    <t>Unsulphured Syrup</t>
  </si>
  <si>
    <t>Sulphured Syrup</t>
  </si>
  <si>
    <t>Fine Liquor</t>
  </si>
  <si>
    <t>Seed</t>
  </si>
  <si>
    <t>H.L</t>
  </si>
  <si>
    <t>H.L.</t>
  </si>
  <si>
    <t xml:space="preserve"> 'A' Massecuite</t>
  </si>
  <si>
    <t xml:space="preserve"> 'A' Heavy Molasses</t>
  </si>
  <si>
    <t xml:space="preserve"> 'A' Light Molasses</t>
  </si>
  <si>
    <t xml:space="preserve"> 'A 1' Massecuite</t>
  </si>
  <si>
    <t xml:space="preserve"> 'A 1' Heavy Molasses</t>
  </si>
  <si>
    <t>R1 Massecuite</t>
  </si>
  <si>
    <t>R1 Heavy Molasses</t>
  </si>
  <si>
    <t>R1 Light Molasses</t>
  </si>
  <si>
    <t>R2 Massecuite</t>
  </si>
  <si>
    <t>R2 Heavy Molasses</t>
  </si>
  <si>
    <t>R3 Massecuite</t>
  </si>
  <si>
    <t>R3 Heavy Molasses</t>
  </si>
  <si>
    <t xml:space="preserve"> 'B' Massecuite</t>
  </si>
  <si>
    <t xml:space="preserve"> 'B' Heavy Molasses</t>
  </si>
  <si>
    <t xml:space="preserve"> 'C1'Massecutie</t>
  </si>
  <si>
    <t xml:space="preserve"> 'C1' Heavy Molasses</t>
  </si>
  <si>
    <t xml:space="preserve"> 'C' Massecuite</t>
  </si>
  <si>
    <t>Waste Molasses</t>
  </si>
  <si>
    <t xml:space="preserve"> 'C' Light Molasses</t>
  </si>
  <si>
    <t xml:space="preserve"> 'C' Single cured Sugar</t>
  </si>
  <si>
    <t xml:space="preserve"> 'C' Double cured Sugar</t>
  </si>
  <si>
    <t xml:space="preserve"> 'B' Single cured Sugar</t>
  </si>
  <si>
    <t>Filtered Juice</t>
  </si>
  <si>
    <t>FCS</t>
  </si>
  <si>
    <t>Sucrose Account</t>
  </si>
  <si>
    <t>Cane = 100</t>
  </si>
  <si>
    <t>Sugar in Cane = 100</t>
  </si>
  <si>
    <t>Sugar in M.J. = 100</t>
  </si>
  <si>
    <t>User Calculations (References)</t>
  </si>
  <si>
    <t>To-date Last Season</t>
  </si>
  <si>
    <t xml:space="preserve">To-date Last Season	</t>
  </si>
  <si>
    <t>Current Season</t>
  </si>
  <si>
    <t>Previous Season</t>
  </si>
  <si>
    <t>Imbibition Water</t>
  </si>
  <si>
    <t>-</t>
  </si>
  <si>
    <t>Qtl Pol</t>
  </si>
  <si>
    <t>ToDate</t>
  </si>
  <si>
    <t>Qtl. Pol</t>
  </si>
  <si>
    <t>Unknown Loss</t>
  </si>
  <si>
    <t>Total Loss</t>
  </si>
  <si>
    <t>Sugar Made &amp; Estd.</t>
  </si>
  <si>
    <t>Mill House Efficiency Figures</t>
  </si>
  <si>
    <t>Fibre % Cane</t>
  </si>
  <si>
    <t>Imbibition % Cane</t>
  </si>
  <si>
    <t>Imbibition % Fibre</t>
  </si>
  <si>
    <t>Added water in mixed juice % added water</t>
  </si>
  <si>
    <t>Bagasse % Cane</t>
  </si>
  <si>
    <t>Sucrose % Bagasse</t>
  </si>
  <si>
    <t>Fibre % Bagasse</t>
  </si>
  <si>
    <t>Net Mixed Juice % Cane</t>
  </si>
  <si>
    <t>Undiluted Juice % Cane</t>
  </si>
  <si>
    <t>Undiluted Juice lost in bagasse % fibre</t>
  </si>
  <si>
    <t>Colloidal water % fibre</t>
  </si>
  <si>
    <t>F.R.Q.V. (Mixed Juice/Primary Juice)</t>
  </si>
  <si>
    <t>Mill House Effciency</t>
  </si>
  <si>
    <t>Reduced Mill House Efficiency</t>
  </si>
  <si>
    <t>E.R.Q.V. (Last Juice/Primary Juice)</t>
  </si>
  <si>
    <t xml:space="preserve">Preparatory Index                                      </t>
  </si>
  <si>
    <t xml:space="preserve">Primary  Extraction (Pol)                                 </t>
  </si>
  <si>
    <t>Dry Mill Factor</t>
  </si>
  <si>
    <t>Corresponding Last Season</t>
  </si>
  <si>
    <t>Product</t>
  </si>
  <si>
    <t>%Cane</t>
  </si>
  <si>
    <t>To-date Last-Season</t>
  </si>
  <si>
    <t xml:space="preserve">Mixed Juice </t>
  </si>
  <si>
    <t>Waste Molasses (Estd.)</t>
  </si>
  <si>
    <t>Sugar Made &amp; Estd. *</t>
  </si>
  <si>
    <t>Boiling House Efficiency Figures</t>
  </si>
  <si>
    <t>Dirt Correction % Mixed Juice Weight</t>
  </si>
  <si>
    <t>Sucrose Recovery % Cane</t>
  </si>
  <si>
    <t>Efficiency % Available Sucrose in Mixed Juice</t>
  </si>
  <si>
    <t>Efficiency % Available Sucrose in Primary Juice</t>
  </si>
  <si>
    <t>Average Pol of Product</t>
  </si>
  <si>
    <t>Actual Boiling House Recovery</t>
  </si>
  <si>
    <t>Reduced Boiling House Recovery (Neol Deer)</t>
  </si>
  <si>
    <t>Reduced Boiling House Recovery (Gundo Rao)</t>
  </si>
  <si>
    <t>Actual Overall Recovery</t>
  </si>
  <si>
    <t>Reduced Overall Recovery</t>
  </si>
  <si>
    <t>Virtual Purity of Waste Molasses</t>
  </si>
  <si>
    <t>Waste Molasses % Cane</t>
  </si>
  <si>
    <t>Press Cake % Cane</t>
  </si>
  <si>
    <t>Non-Sugar in molasses % Non-Sugars in clear Juice</t>
  </si>
  <si>
    <t>Java Ratio</t>
  </si>
  <si>
    <t>Theoretical molasses % cane</t>
  </si>
  <si>
    <t>Actual % theoretical final molasses % Cane</t>
  </si>
  <si>
    <t>Clarification factor</t>
  </si>
  <si>
    <t>Total steam generated from sugar (Tons.)</t>
  </si>
  <si>
    <t>3ATA Steam from Co-Gen</t>
  </si>
  <si>
    <t>9 ATA Steam from Co-Gen (ACF Bleeding)</t>
  </si>
  <si>
    <t>De super heating water (Tons)</t>
  </si>
  <si>
    <t>Steam Consumption % Cane ( With De super heating  water)</t>
  </si>
  <si>
    <t>Steam Consumption % Cane (Without De super heating  water)</t>
  </si>
  <si>
    <t>Steam consumption in per Qtl. of sugar ( With De Sup. Heating  water)</t>
  </si>
  <si>
    <t>Steam consumption in per Qtl. of sugar (Without De Sup. Heating water)</t>
  </si>
  <si>
    <t>Bagasse saved Loose (Tons)</t>
  </si>
  <si>
    <t>Bagasse Bales (Tons)</t>
  </si>
  <si>
    <t>Bagasse sent to Distillery (Tons)</t>
  </si>
  <si>
    <t>Bagasse Sold (Tons)</t>
  </si>
  <si>
    <t>Bagasse Purchased (Tons)</t>
  </si>
  <si>
    <t>Bagasse taken from yard  For Co-Gen (Tons)</t>
  </si>
  <si>
    <t>Total Power Consumed</t>
  </si>
  <si>
    <t>Total Power Consumed per ton cane</t>
  </si>
  <si>
    <t>Total Power Consumed per Qtls sugar</t>
  </si>
  <si>
    <t>Various Figures</t>
  </si>
  <si>
    <t>Exhaust Steam Pressure lbs HP</t>
  </si>
  <si>
    <t>11- Sediment in Sugar</t>
  </si>
  <si>
    <t>ppm</t>
  </si>
  <si>
    <t>Boiler Steam Pressure LP</t>
  </si>
  <si>
    <t>Boiler Steam Pressure HP</t>
  </si>
  <si>
    <t>Average vaccum on Pans (Inch)</t>
  </si>
  <si>
    <t>Raw Su</t>
  </si>
  <si>
    <t>pH. Boiler Feed Water</t>
  </si>
  <si>
    <t>12- Retention of Sugar</t>
  </si>
  <si>
    <t>% age</t>
  </si>
  <si>
    <t xml:space="preserve">pH. Boiler Water                  </t>
  </si>
  <si>
    <t>pH. Spray tank Water</t>
  </si>
  <si>
    <t>Rain Fall (inch)</t>
  </si>
  <si>
    <t>pH  Primary Juice</t>
  </si>
  <si>
    <t>13- Moisture of white sugar</t>
  </si>
  <si>
    <t>ISS</t>
  </si>
  <si>
    <t>pH  Mixed Juice</t>
  </si>
  <si>
    <t>14- Moisture of Raw sugar</t>
  </si>
  <si>
    <t>Store Consumption</t>
  </si>
  <si>
    <t>To-Date *</t>
  </si>
  <si>
    <t>Quantity</t>
  </si>
  <si>
    <t>% Cane</t>
  </si>
  <si>
    <t>Quantity *</t>
  </si>
  <si>
    <t>Period % Cane</t>
  </si>
  <si>
    <t>To-date % cane</t>
  </si>
  <si>
    <t>Boiler Chemical (Kgs.)</t>
  </si>
  <si>
    <t>Caustic Soda (Kgs.)</t>
  </si>
  <si>
    <t>Filter Aids</t>
  </si>
  <si>
    <t>Grease     (Kgs.)</t>
  </si>
  <si>
    <t>Lime (Qtls.)</t>
  </si>
  <si>
    <t>Lubricants Oil   (Ltrs.)</t>
  </si>
  <si>
    <t>Phosphoric Acid    (Kgs.)</t>
  </si>
  <si>
    <t>Colour reducer</t>
  </si>
  <si>
    <t>Sulphur (Qtls.)</t>
  </si>
  <si>
    <t>Biocide (Qtls.)</t>
  </si>
  <si>
    <t>Sucrose and molasses in process</t>
  </si>
  <si>
    <t>Stock</t>
  </si>
  <si>
    <t>Available Sugar Qtls.</t>
  </si>
  <si>
    <t>Available Molasses Qtls.</t>
  </si>
  <si>
    <t>Sucrose available this period</t>
  </si>
  <si>
    <t>Sugar recovered from last year (Qtls.)</t>
  </si>
  <si>
    <t>Syrup</t>
  </si>
  <si>
    <t>Waste Molasses sent out (Qtls.)</t>
  </si>
  <si>
    <t>Waste Molasses in process (Qtls.)</t>
  </si>
  <si>
    <t>Waste Molasses Total (Qtls.)</t>
  </si>
  <si>
    <t>Molasses  recovered from last year (Qtls.)</t>
  </si>
  <si>
    <t>Total Esst. Mol. including stock  (Qtls.)</t>
  </si>
  <si>
    <t>Molasses % Cane</t>
  </si>
  <si>
    <t xml:space="preserve"> 'C1'-Massecuite</t>
  </si>
  <si>
    <t xml:space="preserve"> 'C1'- Heavy</t>
  </si>
  <si>
    <t>Un-Weighed Sugar</t>
  </si>
  <si>
    <t>Total</t>
  </si>
  <si>
    <t>Reprocessing During the Season :-</t>
  </si>
  <si>
    <t>Type</t>
  </si>
  <si>
    <t>Pol</t>
  </si>
  <si>
    <t>Available Sugar  (Qtls.)</t>
  </si>
  <si>
    <t>Available Molasses  (Qtls.)</t>
  </si>
  <si>
    <t>Scrapings (Period)</t>
  </si>
  <si>
    <t>Scrapings (Todate)</t>
  </si>
  <si>
    <t>BISS (Period)</t>
  </si>
  <si>
    <t>BISS (Todate)</t>
  </si>
  <si>
    <t>Comprative Mill By-Pass Details (In Hrs.)</t>
  </si>
  <si>
    <t>By-Pass Details</t>
  </si>
  <si>
    <t>This Year</t>
  </si>
  <si>
    <t>Last Year</t>
  </si>
  <si>
    <t>1st Mill by pass (N.M)      Hrs.</t>
  </si>
  <si>
    <t>2nd Mill by Pass (N.M.)   Hrs.</t>
  </si>
  <si>
    <t>3rd Mill by pass (N.M)     Hrs.</t>
  </si>
  <si>
    <t>4th Mill by pass (N.M)     Hrs.</t>
  </si>
  <si>
    <t>5th Mill by pass (N.M)     Hrs.</t>
  </si>
  <si>
    <t>Lab Head</t>
  </si>
  <si>
    <t>Engg. Head</t>
  </si>
  <si>
    <t>EVP</t>
  </si>
  <si>
    <t>Executive President</t>
  </si>
  <si>
    <t>Page-2</t>
  </si>
  <si>
    <t>Page-3</t>
  </si>
  <si>
    <t>Page-4</t>
  </si>
  <si>
    <t>Prodn. 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</si>
</sst>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h]:mm"/>
    <numFmt numFmtId="165" formatCode="00.00"/>
    <numFmt numFmtId="166" formatCode="00.000"/>
    <numFmt numFmtId="167" formatCode="0.000"/>
  </numFmts>
  <fonts count="9" x14ac:knownFonts="1"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theme="1"/>
      <name val="Calibri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1"/>
      <color rgb="FF00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</patternFill>
    </fill>
    <fill>
      <patternFill patternType="solid">
        <fgColor theme="2" tint="-0.249977111117893"/>
        <bgColor indexed="65"/>
      </patternFill>
    </fill>
    <fill>
      <patternFill patternType="solid">
        <fgColor theme="0" tint="-0.14999847407452621"/>
        <bgColor indexed="65"/>
      </patternFill>
    </fill>
    <fill>
      <patternFill patternType="solid">
        <fgColor theme="2"/>
      </patternFill>
    </fill>
    <fill>
      <patternFill patternType="solid">
        <fgColor theme="4" tint="0.79998168889431442"/>
        <bgColor indexed="64"/>
      </patternFill>
    </fill>
  </fills>
  <borders count="15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indexed="64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</borders>
  <cellStyleXfs count="1">
    <xf numFmtId="0" fontId="0" fillId="0" borderId="0" applyBorder="0"/>
  </cellStyleXfs>
  <cellXfs count="477">
    <xf numFmtId="0" fontId="0" fillId="0" borderId="0" xfId="0" applyNumberFormat="1" applyFill="1" applyAlignment="1" applyProtection="1"/>
    <xf numFmtId="14" fontId="0" fillId="0" borderId="0" xfId="0" applyNumberFormat="1" applyFill="1" applyAlignment="1" applyProtection="1"/>
    <xf numFmtId="46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0" fontId="1" fillId="3" borderId="14" xfId="0" applyNumberFormat="1" applyFont="1" applyFill="1" applyBorder="1" applyAlignment="1" applyProtection="1">
      <alignment horizontal="center"/>
    </xf>
    <xf numFmtId="0" fontId="2" fillId="4" borderId="14" xfId="0" applyNumberFormat="1" applyFont="1" applyFill="1" applyBorder="1" applyAlignment="1" applyProtection="1"/>
    <xf numFmtId="14" fontId="1" fillId="0" borderId="14" xfId="0" applyNumberFormat="1" applyFont="1" applyFill="1" applyBorder="1" applyAlignment="1" applyProtection="1"/>
    <xf numFmtId="0" fontId="1" fillId="0" borderId="14" xfId="0" applyNumberFormat="1" applyFont="1" applyFill="1" applyBorder="1" applyAlignment="1" applyProtection="1">
      <alignment horizontal="center"/>
    </xf>
    <xf numFmtId="0" fontId="2" fillId="4" borderId="19" xfId="0" applyNumberFormat="1" applyFont="1" applyFill="1" applyBorder="1" applyAlignment="1" applyProtection="1"/>
    <xf numFmtId="14" fontId="1" fillId="0" borderId="19" xfId="0" applyNumberFormat="1" applyFont="1" applyFill="1" applyBorder="1" applyAlignment="1" applyProtection="1"/>
    <xf numFmtId="0" fontId="1" fillId="0" borderId="19" xfId="0" applyNumberFormat="1" applyFont="1" applyFill="1" applyBorder="1" applyAlignment="1" applyProtection="1">
      <alignment horizontal="center"/>
    </xf>
    <xf numFmtId="0" fontId="2" fillId="4" borderId="31" xfId="0" applyNumberFormat="1" applyFont="1" applyFill="1" applyBorder="1" applyAlignment="1" applyProtection="1">
      <alignment horizontal="center"/>
    </xf>
    <xf numFmtId="0" fontId="2" fillId="4" borderId="32" xfId="0" applyNumberFormat="1" applyFont="1" applyFill="1" applyBorder="1" applyAlignment="1" applyProtection="1">
      <alignment horizontal="center"/>
    </xf>
    <xf numFmtId="0" fontId="1" fillId="4" borderId="12" xfId="0" applyNumberFormat="1" applyFont="1" applyFill="1" applyBorder="1" applyAlignment="1" applyProtection="1"/>
    <xf numFmtId="0" fontId="1" fillId="0" borderId="38" xfId="0" applyNumberFormat="1" applyFont="1" applyFill="1" applyBorder="1" applyAlignment="1" applyProtection="1">
      <alignment horizontal="center"/>
    </xf>
    <xf numFmtId="0" fontId="1" fillId="0" borderId="39" xfId="0" applyNumberFormat="1" applyFont="1" applyFill="1" applyBorder="1" applyAlignment="1" applyProtection="1">
      <alignment horizontal="center"/>
    </xf>
    <xf numFmtId="0" fontId="1" fillId="0" borderId="13" xfId="0" applyNumberFormat="1" applyFont="1" applyFill="1" applyBorder="1" applyAlignment="1" applyProtection="1">
      <alignment horizontal="center"/>
    </xf>
    <xf numFmtId="0" fontId="1" fillId="0" borderId="12" xfId="0" applyNumberFormat="1" applyFont="1" applyFill="1" applyBorder="1" applyAlignment="1" applyProtection="1">
      <alignment horizontal="center"/>
    </xf>
    <xf numFmtId="0" fontId="1" fillId="4" borderId="1" xfId="0" applyNumberFormat="1" applyFont="1" applyFill="1" applyBorder="1" applyAlignment="1" applyProtection="1"/>
    <xf numFmtId="0" fontId="1" fillId="0" borderId="42" xfId="0" applyNumberFormat="1" applyFont="1" applyFill="1" applyBorder="1" applyAlignment="1" applyProtection="1">
      <alignment horizontal="center"/>
    </xf>
    <xf numFmtId="0" fontId="1" fillId="0" borderId="43" xfId="0" applyNumberFormat="1" applyFont="1" applyFill="1" applyBorder="1" applyAlignment="1" applyProtection="1">
      <alignment horizontal="center"/>
    </xf>
    <xf numFmtId="0" fontId="1" fillId="0" borderId="3" xfId="0" applyNumberFormat="1" applyFont="1" applyFill="1" applyBorder="1" applyAlignment="1" applyProtection="1">
      <alignment horizontal="center"/>
    </xf>
    <xf numFmtId="0" fontId="1" fillId="0" borderId="1" xfId="0" applyNumberFormat="1" applyFont="1" applyFill="1" applyBorder="1" applyAlignment="1" applyProtection="1">
      <alignment horizontal="center"/>
    </xf>
    <xf numFmtId="0" fontId="1" fillId="4" borderId="18" xfId="0" applyNumberFormat="1" applyFont="1" applyFill="1" applyBorder="1" applyAlignment="1" applyProtection="1"/>
    <xf numFmtId="0" fontId="1" fillId="0" borderId="48" xfId="0" applyNumberFormat="1" applyFont="1" applyFill="1" applyBorder="1" applyAlignment="1" applyProtection="1">
      <alignment horizontal="center"/>
    </xf>
    <xf numFmtId="0" fontId="1" fillId="0" borderId="49" xfId="0" applyNumberFormat="1" applyFont="1" applyFill="1" applyBorder="1" applyAlignment="1" applyProtection="1">
      <alignment horizontal="center"/>
    </xf>
    <xf numFmtId="0" fontId="1" fillId="0" borderId="17" xfId="0" applyNumberFormat="1" applyFont="1" applyFill="1" applyBorder="1" applyAlignment="1" applyProtection="1">
      <alignment horizontal="center"/>
    </xf>
    <xf numFmtId="0" fontId="1" fillId="0" borderId="18" xfId="0" applyNumberFormat="1" applyFont="1" applyFill="1" applyBorder="1" applyAlignment="1" applyProtection="1">
      <alignment horizontal="center"/>
    </xf>
    <xf numFmtId="0" fontId="1" fillId="0" borderId="53" xfId="0" applyNumberFormat="1" applyFont="1" applyFill="1" applyBorder="1" applyAlignment="1" applyProtection="1">
      <alignment horizontal="center"/>
    </xf>
    <xf numFmtId="0" fontId="2" fillId="4" borderId="56" xfId="0" applyNumberFormat="1" applyFont="1" applyFill="1" applyBorder="1" applyAlignment="1" applyProtection="1">
      <alignment horizontal="center" vertical="center" wrapText="1"/>
    </xf>
    <xf numFmtId="0" fontId="2" fillId="4" borderId="57" xfId="0" applyNumberFormat="1" applyFont="1" applyFill="1" applyBorder="1" applyAlignment="1" applyProtection="1">
      <alignment horizontal="center" vertical="center"/>
    </xf>
    <xf numFmtId="0" fontId="2" fillId="4" borderId="58" xfId="0" applyNumberFormat="1" applyFont="1" applyFill="1" applyBorder="1" applyAlignment="1" applyProtection="1">
      <alignment horizontal="center" vertical="center"/>
    </xf>
    <xf numFmtId="0" fontId="2" fillId="4" borderId="32" xfId="0" applyNumberFormat="1" applyFont="1" applyFill="1" applyBorder="1" applyAlignment="1" applyProtection="1">
      <alignment horizontal="center" vertical="center"/>
    </xf>
    <xf numFmtId="0" fontId="2" fillId="4" borderId="31" xfId="0" applyNumberFormat="1" applyFont="1" applyFill="1" applyBorder="1" applyAlignment="1" applyProtection="1">
      <alignment horizontal="center" vertical="center"/>
    </xf>
    <xf numFmtId="0" fontId="1" fillId="4" borderId="12" xfId="0" applyNumberFormat="1" applyFont="1" applyFill="1" applyBorder="1" applyAlignment="1" applyProtection="1">
      <alignment horizontal="center"/>
    </xf>
    <xf numFmtId="1" fontId="1" fillId="0" borderId="39" xfId="0" applyNumberFormat="1" applyFont="1" applyFill="1" applyBorder="1" applyAlignment="1" applyProtection="1">
      <alignment horizontal="center"/>
    </xf>
    <xf numFmtId="0" fontId="1" fillId="0" borderId="61" xfId="0" applyNumberFormat="1" applyFont="1" applyFill="1" applyBorder="1" applyAlignment="1" applyProtection="1">
      <alignment horizontal="center"/>
    </xf>
    <xf numFmtId="2" fontId="1" fillId="0" borderId="38" xfId="0" applyNumberFormat="1" applyFont="1" applyFill="1" applyBorder="1" applyAlignment="1" applyProtection="1">
      <alignment horizontal="center"/>
    </xf>
    <xf numFmtId="0" fontId="1" fillId="0" borderId="62" xfId="0" applyNumberFormat="1" applyFont="1" applyFill="1" applyBorder="1" applyAlignment="1" applyProtection="1">
      <alignment horizontal="center"/>
    </xf>
    <xf numFmtId="2" fontId="1" fillId="0" borderId="63" xfId="0" applyNumberFormat="1" applyFont="1" applyFill="1" applyBorder="1" applyAlignment="1" applyProtection="1">
      <alignment horizontal="center"/>
    </xf>
    <xf numFmtId="0" fontId="1" fillId="0" borderId="64" xfId="0" applyNumberFormat="1" applyFont="1" applyFill="1" applyBorder="1" applyAlignment="1" applyProtection="1">
      <alignment horizontal="center"/>
    </xf>
    <xf numFmtId="0" fontId="1" fillId="4" borderId="1" xfId="0" applyNumberFormat="1" applyFont="1" applyFill="1" applyBorder="1" applyAlignment="1" applyProtection="1">
      <alignment horizontal="center"/>
    </xf>
    <xf numFmtId="1" fontId="1" fillId="0" borderId="43" xfId="0" applyNumberFormat="1" applyFont="1" applyFill="1" applyBorder="1" applyAlignment="1" applyProtection="1">
      <alignment horizontal="center"/>
    </xf>
    <xf numFmtId="2" fontId="1" fillId="0" borderId="42" xfId="0" applyNumberFormat="1" applyFont="1" applyFill="1" applyBorder="1" applyAlignment="1" applyProtection="1">
      <alignment horizontal="center"/>
    </xf>
    <xf numFmtId="2" fontId="1" fillId="0" borderId="14" xfId="0" applyNumberFormat="1" applyFont="1" applyFill="1" applyBorder="1" applyAlignment="1" applyProtection="1">
      <alignment horizontal="center"/>
    </xf>
    <xf numFmtId="0" fontId="1" fillId="0" borderId="18" xfId="0" applyNumberFormat="1" applyFont="1" applyFill="1" applyBorder="1" applyAlignment="1" applyProtection="1">
      <alignment vertical="center"/>
    </xf>
    <xf numFmtId="0" fontId="1" fillId="0" borderId="65" xfId="0" applyNumberFormat="1" applyFont="1" applyFill="1" applyBorder="1" applyAlignment="1" applyProtection="1">
      <alignment vertical="center"/>
    </xf>
    <xf numFmtId="0" fontId="1" fillId="0" borderId="66" xfId="0" applyNumberFormat="1" applyFont="1" applyFill="1" applyBorder="1" applyAlignment="1" applyProtection="1">
      <alignment vertical="center"/>
    </xf>
    <xf numFmtId="0" fontId="1" fillId="0" borderId="67" xfId="0" applyNumberFormat="1" applyFont="1" applyFill="1" applyBorder="1" applyAlignment="1" applyProtection="1">
      <alignment vertical="center"/>
    </xf>
    <xf numFmtId="0" fontId="1" fillId="0" borderId="68" xfId="0" applyNumberFormat="1" applyFont="1" applyFill="1" applyBorder="1" applyAlignment="1" applyProtection="1">
      <alignment horizontal="center"/>
    </xf>
    <xf numFmtId="0" fontId="1" fillId="4" borderId="69" xfId="0" applyNumberFormat="1" applyFont="1" applyFill="1" applyBorder="1" applyAlignment="1" applyProtection="1"/>
    <xf numFmtId="0" fontId="1" fillId="4" borderId="72" xfId="0" applyNumberFormat="1" applyFont="1" applyFill="1" applyBorder="1" applyAlignment="1" applyProtection="1"/>
    <xf numFmtId="0" fontId="1" fillId="4" borderId="73" xfId="0" applyNumberFormat="1" applyFont="1" applyFill="1" applyBorder="1" applyAlignment="1" applyProtection="1"/>
    <xf numFmtId="0" fontId="2" fillId="3" borderId="74" xfId="0" applyNumberFormat="1" applyFont="1" applyFill="1" applyBorder="1" applyAlignment="1" applyProtection="1">
      <alignment horizontal="center"/>
    </xf>
    <xf numFmtId="0" fontId="2" fillId="3" borderId="75" xfId="0" applyNumberFormat="1" applyFont="1" applyFill="1" applyBorder="1" applyAlignment="1" applyProtection="1">
      <alignment horizontal="center"/>
    </xf>
    <xf numFmtId="0" fontId="2" fillId="3" borderId="62" xfId="0" applyNumberFormat="1" applyFont="1" applyFill="1" applyBorder="1" applyAlignment="1" applyProtection="1">
      <alignment horizontal="center"/>
    </xf>
    <xf numFmtId="0" fontId="2" fillId="3" borderId="64" xfId="0" applyNumberFormat="1" applyFont="1" applyFill="1" applyBorder="1" applyAlignment="1" applyProtection="1">
      <alignment horizontal="center"/>
    </xf>
    <xf numFmtId="0" fontId="1" fillId="4" borderId="39" xfId="0" applyNumberFormat="1" applyFont="1" applyFill="1" applyBorder="1" applyAlignment="1" applyProtection="1"/>
    <xf numFmtId="20" fontId="1" fillId="0" borderId="13" xfId="0" applyNumberFormat="1" applyFont="1" applyFill="1" applyBorder="1" applyAlignment="1" applyProtection="1">
      <alignment horizontal="right"/>
    </xf>
    <xf numFmtId="20" fontId="1" fillId="0" borderId="12" xfId="0" applyNumberFormat="1" applyFont="1" applyFill="1" applyBorder="1" applyAlignment="1" applyProtection="1">
      <alignment horizontal="right"/>
    </xf>
    <xf numFmtId="20" fontId="1" fillId="0" borderId="39" xfId="0" applyNumberFormat="1" applyFont="1" applyFill="1" applyBorder="1" applyAlignment="1" applyProtection="1">
      <alignment horizontal="right"/>
    </xf>
    <xf numFmtId="20" fontId="1" fillId="0" borderId="38" xfId="0" applyNumberFormat="1" applyFont="1" applyFill="1" applyBorder="1" applyAlignment="1" applyProtection="1">
      <alignment horizontal="right"/>
    </xf>
    <xf numFmtId="0" fontId="1" fillId="4" borderId="43" xfId="0" applyNumberFormat="1" applyFont="1" applyFill="1" applyBorder="1" applyAlignment="1" applyProtection="1"/>
    <xf numFmtId="20" fontId="1" fillId="0" borderId="3" xfId="0" applyNumberFormat="1" applyFont="1" applyFill="1" applyBorder="1" applyAlignment="1" applyProtection="1">
      <alignment horizontal="right"/>
    </xf>
    <xf numFmtId="20" fontId="1" fillId="0" borderId="1" xfId="0" applyNumberFormat="1" applyFont="1" applyFill="1" applyBorder="1" applyAlignment="1" applyProtection="1">
      <alignment horizontal="right"/>
    </xf>
    <xf numFmtId="20" fontId="1" fillId="0" borderId="43" xfId="0" applyNumberFormat="1" applyFont="1" applyFill="1" applyBorder="1" applyAlignment="1" applyProtection="1">
      <alignment horizontal="right"/>
    </xf>
    <xf numFmtId="20" fontId="1" fillId="0" borderId="42" xfId="0" applyNumberFormat="1" applyFont="1" applyFill="1" applyBorder="1" applyAlignment="1" applyProtection="1">
      <alignment horizontal="right"/>
    </xf>
    <xf numFmtId="20" fontId="1" fillId="6" borderId="43" xfId="0" applyNumberFormat="1" applyFont="1" applyFill="1" applyBorder="1" applyAlignment="1" applyProtection="1">
      <alignment horizontal="right"/>
    </xf>
    <xf numFmtId="20" fontId="1" fillId="6" borderId="42" xfId="0" applyNumberFormat="1" applyFont="1" applyFill="1" applyBorder="1" applyAlignment="1" applyProtection="1">
      <alignment horizontal="right"/>
    </xf>
    <xf numFmtId="0" fontId="1" fillId="4" borderId="49" xfId="0" applyNumberFormat="1" applyFont="1" applyFill="1" applyBorder="1" applyAlignment="1" applyProtection="1"/>
    <xf numFmtId="20" fontId="1" fillId="0" borderId="77" xfId="0" applyNumberFormat="1" applyFont="1" applyFill="1" applyBorder="1" applyAlignment="1" applyProtection="1">
      <alignment horizontal="right"/>
    </xf>
    <xf numFmtId="20" fontId="1" fillId="0" borderId="78" xfId="0" applyNumberFormat="1" applyFont="1" applyFill="1" applyBorder="1" applyAlignment="1" applyProtection="1">
      <alignment horizontal="right"/>
    </xf>
    <xf numFmtId="20" fontId="1" fillId="0" borderId="49" xfId="0" applyNumberFormat="1" applyFont="1" applyFill="1" applyBorder="1" applyAlignment="1" applyProtection="1">
      <alignment horizontal="right"/>
    </xf>
    <xf numFmtId="20" fontId="1" fillId="0" borderId="48" xfId="0" applyNumberFormat="1" applyFont="1" applyFill="1" applyBorder="1" applyAlignment="1" applyProtection="1">
      <alignment horizontal="right"/>
    </xf>
    <xf numFmtId="165" fontId="2" fillId="4" borderId="56" xfId="0" applyNumberFormat="1" applyFont="1" applyFill="1" applyBorder="1" applyAlignment="1" applyProtection="1">
      <alignment horizontal="center" vertical="center" wrapText="1"/>
    </xf>
    <xf numFmtId="165" fontId="2" fillId="4" borderId="57" xfId="0" applyNumberFormat="1" applyFont="1" applyFill="1" applyBorder="1" applyAlignment="1" applyProtection="1">
      <alignment horizontal="center" vertical="center" wrapText="1"/>
    </xf>
    <xf numFmtId="165" fontId="2" fillId="4" borderId="58" xfId="0" applyNumberFormat="1" applyFont="1" applyFill="1" applyBorder="1" applyAlignment="1" applyProtection="1">
      <alignment horizontal="center" vertical="center" wrapText="1"/>
    </xf>
    <xf numFmtId="165" fontId="1" fillId="0" borderId="39" xfId="0" applyNumberFormat="1" applyFont="1" applyFill="1" applyBorder="1" applyAlignment="1" applyProtection="1">
      <alignment horizontal="center"/>
    </xf>
    <xf numFmtId="165" fontId="1" fillId="0" borderId="61" xfId="0" applyNumberFormat="1" applyFont="1" applyFill="1" applyBorder="1" applyAlignment="1" applyProtection="1">
      <alignment horizontal="center"/>
    </xf>
    <xf numFmtId="165" fontId="1" fillId="0" borderId="38" xfId="0" applyNumberFormat="1" applyFont="1" applyFill="1" applyBorder="1" applyAlignment="1" applyProtection="1">
      <alignment horizontal="center"/>
    </xf>
    <xf numFmtId="165" fontId="1" fillId="0" borderId="43" xfId="0" applyNumberFormat="1" applyFont="1" applyFill="1" applyBorder="1" applyAlignment="1" applyProtection="1">
      <alignment horizontal="center"/>
    </xf>
    <xf numFmtId="165" fontId="1" fillId="0" borderId="14" xfId="0" applyNumberFormat="1" applyFont="1" applyFill="1" applyBorder="1" applyAlignment="1" applyProtection="1">
      <alignment horizontal="center"/>
    </xf>
    <xf numFmtId="165" fontId="1" fillId="0" borderId="42" xfId="0" applyNumberFormat="1" applyFont="1" applyFill="1" applyBorder="1" applyAlignment="1" applyProtection="1">
      <alignment horizontal="center"/>
    </xf>
    <xf numFmtId="166" fontId="1" fillId="0" borderId="43" xfId="0" applyNumberFormat="1" applyFont="1" applyFill="1" applyBorder="1" applyAlignment="1" applyProtection="1">
      <alignment horizontal="center"/>
    </xf>
    <xf numFmtId="166" fontId="1" fillId="0" borderId="14" xfId="0" applyNumberFormat="1" applyFont="1" applyFill="1" applyBorder="1" applyAlignment="1" applyProtection="1">
      <alignment horizontal="center"/>
    </xf>
    <xf numFmtId="165" fontId="2" fillId="4" borderId="14" xfId="0" applyNumberFormat="1" applyFont="1" applyFill="1" applyBorder="1" applyAlignment="1" applyProtection="1">
      <alignment horizontal="center"/>
    </xf>
    <xf numFmtId="165" fontId="2" fillId="4" borderId="42" xfId="0" applyNumberFormat="1" applyFont="1" applyFill="1" applyBorder="1" applyAlignment="1" applyProtection="1">
      <alignment horizontal="center"/>
    </xf>
    <xf numFmtId="165" fontId="2" fillId="0" borderId="42" xfId="0" applyNumberFormat="1" applyFont="1" applyFill="1" applyBorder="1" applyAlignment="1" applyProtection="1">
      <alignment horizontal="center"/>
    </xf>
    <xf numFmtId="165" fontId="1" fillId="0" borderId="80" xfId="0" applyNumberFormat="1" applyFont="1" applyFill="1" applyBorder="1" applyAlignment="1" applyProtection="1">
      <alignment horizontal="center"/>
    </xf>
    <xf numFmtId="165" fontId="1" fillId="0" borderId="81" xfId="0" applyNumberFormat="1" applyFont="1" applyFill="1" applyBorder="1" applyAlignment="1" applyProtection="1">
      <alignment horizontal="center"/>
    </xf>
    <xf numFmtId="165" fontId="1" fillId="0" borderId="82" xfId="0" applyNumberFormat="1" applyFont="1" applyFill="1" applyBorder="1" applyAlignment="1" applyProtection="1">
      <alignment horizontal="center"/>
    </xf>
    <xf numFmtId="165" fontId="1" fillId="0" borderId="67" xfId="0" applyNumberFormat="1" applyFont="1" applyFill="1" applyBorder="1" applyAlignment="1" applyProtection="1">
      <alignment horizontal="center"/>
    </xf>
    <xf numFmtId="165" fontId="1" fillId="0" borderId="83" xfId="0" applyNumberFormat="1" applyFont="1" applyFill="1" applyBorder="1" applyAlignment="1" applyProtection="1">
      <alignment horizontal="center"/>
    </xf>
    <xf numFmtId="165" fontId="1" fillId="0" borderId="84" xfId="0" applyNumberFormat="1" applyFont="1" applyFill="1" applyBorder="1" applyAlignment="1" applyProtection="1">
      <alignment horizontal="center"/>
    </xf>
    <xf numFmtId="0" fontId="2" fillId="4" borderId="57" xfId="0" applyNumberFormat="1" applyFont="1" applyFill="1" applyBorder="1" applyAlignment="1" applyProtection="1">
      <alignment horizontal="center" vertical="center" wrapText="1"/>
    </xf>
    <xf numFmtId="0" fontId="2" fillId="4" borderId="58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Alignment="1" applyProtection="1"/>
    <xf numFmtId="165" fontId="1" fillId="0" borderId="62" xfId="0" applyNumberFormat="1" applyFont="1" applyFill="1" applyBorder="1" applyAlignment="1" applyProtection="1">
      <alignment horizontal="center"/>
    </xf>
    <xf numFmtId="165" fontId="1" fillId="0" borderId="63" xfId="0" applyNumberFormat="1" applyFont="1" applyFill="1" applyBorder="1" applyAlignment="1" applyProtection="1">
      <alignment horizontal="center"/>
    </xf>
    <xf numFmtId="165" fontId="1" fillId="0" borderId="64" xfId="0" applyNumberFormat="1" applyFont="1" applyFill="1" applyBorder="1" applyAlignment="1" applyProtection="1">
      <alignment horizontal="center"/>
    </xf>
    <xf numFmtId="2" fontId="1" fillId="0" borderId="0" xfId="0" applyNumberFormat="1" applyFont="1" applyFill="1" applyAlignment="1" applyProtection="1"/>
    <xf numFmtId="165" fontId="1" fillId="0" borderId="65" xfId="0" applyNumberFormat="1" applyFont="1" applyFill="1" applyBorder="1" applyAlignment="1" applyProtection="1">
      <alignment horizontal="center"/>
    </xf>
    <xf numFmtId="165" fontId="1" fillId="0" borderId="19" xfId="0" applyNumberFormat="1" applyFont="1" applyFill="1" applyBorder="1" applyAlignment="1" applyProtection="1">
      <alignment horizontal="center"/>
    </xf>
    <xf numFmtId="0" fontId="2" fillId="3" borderId="95" xfId="0" applyNumberFormat="1" applyFont="1" applyFill="1" applyBorder="1" applyAlignment="1" applyProtection="1">
      <alignment horizontal="center" vertical="center" wrapText="1"/>
    </xf>
    <xf numFmtId="0" fontId="2" fillId="3" borderId="96" xfId="0" applyNumberFormat="1" applyFont="1" applyFill="1" applyBorder="1" applyAlignment="1" applyProtection="1">
      <alignment horizontal="center" vertical="center" wrapText="1"/>
    </xf>
    <xf numFmtId="0" fontId="2" fillId="3" borderId="97" xfId="0" applyNumberFormat="1" applyFont="1" applyFill="1" applyBorder="1" applyAlignment="1" applyProtection="1">
      <alignment horizontal="center" vertical="center" wrapText="1"/>
    </xf>
    <xf numFmtId="0" fontId="2" fillId="3" borderId="98" xfId="0" applyNumberFormat="1" applyFont="1" applyFill="1" applyBorder="1" applyAlignment="1" applyProtection="1">
      <alignment horizontal="center" vertical="center" wrapText="1"/>
    </xf>
    <xf numFmtId="0" fontId="1" fillId="0" borderId="61" xfId="0" applyNumberFormat="1" applyFont="1" applyFill="1" applyBorder="1" applyAlignment="1" applyProtection="1"/>
    <xf numFmtId="165" fontId="1" fillId="0" borderId="72" xfId="0" applyNumberFormat="1" applyFont="1" applyFill="1" applyBorder="1" applyAlignment="1" applyProtection="1">
      <alignment horizontal="center"/>
    </xf>
    <xf numFmtId="165" fontId="1" fillId="0" borderId="99" xfId="0" applyNumberFormat="1" applyFont="1" applyFill="1" applyBorder="1" applyAlignment="1" applyProtection="1">
      <alignment horizontal="center"/>
    </xf>
    <xf numFmtId="165" fontId="1" fillId="0" borderId="69" xfId="0" applyNumberFormat="1" applyFont="1" applyFill="1" applyBorder="1" applyAlignment="1" applyProtection="1">
      <alignment horizontal="center"/>
    </xf>
    <xf numFmtId="165" fontId="1" fillId="0" borderId="100" xfId="0" applyNumberFormat="1" applyFont="1" applyFill="1" applyBorder="1" applyAlignment="1" applyProtection="1">
      <alignment horizontal="center"/>
    </xf>
    <xf numFmtId="0" fontId="1" fillId="0" borderId="14" xfId="0" applyNumberFormat="1" applyFont="1" applyFill="1" applyBorder="1" applyAlignment="1" applyProtection="1"/>
    <xf numFmtId="165" fontId="2" fillId="0" borderId="14" xfId="0" applyNumberFormat="1" applyFont="1" applyFill="1" applyBorder="1" applyAlignment="1" applyProtection="1">
      <alignment horizontal="center"/>
    </xf>
    <xf numFmtId="0" fontId="0" fillId="0" borderId="0" xfId="0" applyNumberFormat="1" applyFill="1" applyAlignment="1" applyProtection="1">
      <alignment horizontal="center"/>
    </xf>
    <xf numFmtId="165" fontId="2" fillId="0" borderId="99" xfId="0" applyNumberFormat="1" applyFont="1" applyFill="1" applyBorder="1" applyAlignment="1" applyProtection="1">
      <alignment horizontal="center"/>
    </xf>
    <xf numFmtId="165" fontId="1" fillId="0" borderId="102" xfId="0" applyNumberFormat="1" applyFont="1" applyFill="1" applyBorder="1" applyAlignment="1" applyProtection="1">
      <alignment horizontal="center"/>
    </xf>
    <xf numFmtId="165" fontId="1" fillId="0" borderId="101" xfId="0" applyNumberFormat="1" applyFont="1" applyFill="1" applyBorder="1" applyAlignment="1" applyProtection="1">
      <alignment horizontal="center"/>
    </xf>
    <xf numFmtId="165" fontId="1" fillId="0" borderId="96" xfId="0" applyNumberFormat="1" applyFont="1" applyFill="1" applyBorder="1" applyAlignment="1" applyProtection="1">
      <alignment horizontal="center"/>
    </xf>
    <xf numFmtId="165" fontId="1" fillId="0" borderId="104" xfId="0" applyNumberFormat="1" applyFont="1" applyFill="1" applyBorder="1" applyAlignment="1" applyProtection="1">
      <alignment horizontal="center"/>
    </xf>
    <xf numFmtId="165" fontId="1" fillId="0" borderId="103" xfId="0" applyNumberFormat="1" applyFont="1" applyFill="1" applyBorder="1" applyAlignment="1" applyProtection="1">
      <alignment horizontal="center"/>
    </xf>
    <xf numFmtId="0" fontId="2" fillId="4" borderId="103" xfId="0" applyNumberFormat="1" applyFont="1" applyFill="1" applyBorder="1" applyAlignment="1" applyProtection="1">
      <alignment horizontal="center" vertical="center" wrapText="1"/>
    </xf>
    <xf numFmtId="0" fontId="2" fillId="4" borderId="96" xfId="0" applyNumberFormat="1" applyFont="1" applyFill="1" applyBorder="1" applyAlignment="1" applyProtection="1">
      <alignment horizontal="center" vertical="center" wrapText="1"/>
    </xf>
    <xf numFmtId="0" fontId="2" fillId="4" borderId="104" xfId="0" applyNumberFormat="1" applyFont="1" applyFill="1" applyBorder="1" applyAlignment="1" applyProtection="1">
      <alignment horizontal="center" vertical="center" wrapText="1"/>
    </xf>
    <xf numFmtId="0" fontId="1" fillId="0" borderId="99" xfId="0" applyNumberFormat="1" applyFont="1" applyFill="1" applyBorder="1" applyAlignment="1" applyProtection="1"/>
    <xf numFmtId="0" fontId="1" fillId="0" borderId="110" xfId="0" applyNumberFormat="1" applyFont="1" applyFill="1" applyBorder="1" applyAlignment="1" applyProtection="1"/>
    <xf numFmtId="165" fontId="1" fillId="0" borderId="90" xfId="0" applyNumberFormat="1" applyFont="1" applyFill="1" applyBorder="1" applyAlignment="1" applyProtection="1">
      <alignment horizontal="center"/>
    </xf>
    <xf numFmtId="165" fontId="1" fillId="0" borderId="111" xfId="0" applyNumberFormat="1" applyFont="1" applyFill="1" applyBorder="1" applyAlignment="1" applyProtection="1">
      <alignment horizontal="center"/>
    </xf>
    <xf numFmtId="165" fontId="1" fillId="0" borderId="110" xfId="0" applyNumberFormat="1" applyFont="1" applyFill="1" applyBorder="1" applyAlignment="1" applyProtection="1">
      <alignment horizontal="center"/>
    </xf>
    <xf numFmtId="0" fontId="2" fillId="4" borderId="90" xfId="0" applyNumberFormat="1" applyFont="1" applyFill="1" applyBorder="1" applyAlignment="1" applyProtection="1">
      <alignment horizontal="center"/>
    </xf>
    <xf numFmtId="0" fontId="2" fillId="4" borderId="110" xfId="0" applyNumberFormat="1" applyFont="1" applyFill="1" applyBorder="1" applyAlignment="1" applyProtection="1">
      <alignment horizontal="center"/>
    </xf>
    <xf numFmtId="0" fontId="2" fillId="3" borderId="98" xfId="0" applyNumberFormat="1" applyFont="1" applyFill="1" applyBorder="1" applyAlignment="1" applyProtection="1">
      <alignment horizontal="center"/>
    </xf>
    <xf numFmtId="0" fontId="1" fillId="0" borderId="114" xfId="0" applyNumberFormat="1" applyFont="1" applyFill="1" applyBorder="1" applyAlignment="1" applyProtection="1"/>
    <xf numFmtId="0" fontId="1" fillId="0" borderId="116" xfId="0" applyNumberFormat="1" applyFont="1" applyFill="1" applyBorder="1" applyAlignment="1" applyProtection="1"/>
    <xf numFmtId="0" fontId="1" fillId="0" borderId="117" xfId="0" applyNumberFormat="1" applyFont="1" applyFill="1" applyBorder="1" applyAlignment="1" applyProtection="1"/>
    <xf numFmtId="0" fontId="1" fillId="0" borderId="118" xfId="0" applyNumberFormat="1" applyFont="1" applyFill="1" applyBorder="1" applyAlignment="1" applyProtection="1"/>
    <xf numFmtId="0" fontId="2" fillId="3" borderId="98" xfId="0" applyNumberFormat="1" applyFont="1" applyFill="1" applyBorder="1" applyAlignment="1" applyProtection="1"/>
    <xf numFmtId="2" fontId="1" fillId="0" borderId="120" xfId="0" applyNumberFormat="1" applyFont="1" applyFill="1" applyBorder="1" applyAlignment="1" applyProtection="1">
      <alignment horizontal="right"/>
    </xf>
    <xf numFmtId="167" fontId="1" fillId="0" borderId="121" xfId="0" applyNumberFormat="1" applyFont="1" applyFill="1" applyBorder="1" applyAlignment="1" applyProtection="1">
      <alignment horizontal="right"/>
    </xf>
    <xf numFmtId="2" fontId="1" fillId="0" borderId="122" xfId="0" applyNumberFormat="1" applyFont="1" applyFill="1" applyBorder="1" applyAlignment="1" applyProtection="1">
      <alignment horizontal="right"/>
    </xf>
    <xf numFmtId="2" fontId="1" fillId="0" borderId="123" xfId="0" applyNumberFormat="1" applyFont="1" applyFill="1" applyBorder="1" applyAlignment="1" applyProtection="1">
      <alignment horizontal="right"/>
    </xf>
    <xf numFmtId="2" fontId="1" fillId="0" borderId="125" xfId="0" applyNumberFormat="1" applyFont="1" applyFill="1" applyBorder="1" applyAlignment="1" applyProtection="1">
      <alignment horizontal="right"/>
    </xf>
    <xf numFmtId="2" fontId="1" fillId="0" borderId="126" xfId="0" applyNumberFormat="1" applyFont="1" applyFill="1" applyBorder="1" applyAlignment="1" applyProtection="1">
      <alignment horizontal="right"/>
    </xf>
    <xf numFmtId="0" fontId="2" fillId="4" borderId="128" xfId="0" applyNumberFormat="1" applyFont="1" applyFill="1" applyBorder="1" applyAlignment="1" applyProtection="1">
      <alignment horizontal="center"/>
    </xf>
    <xf numFmtId="0" fontId="2" fillId="4" borderId="129" xfId="0" applyNumberFormat="1" applyFont="1" applyFill="1" applyBorder="1" applyAlignment="1" applyProtection="1">
      <alignment horizontal="center"/>
    </xf>
    <xf numFmtId="165" fontId="1" fillId="0" borderId="116" xfId="0" applyNumberFormat="1" applyFont="1" applyFill="1" applyBorder="1" applyAlignment="1" applyProtection="1"/>
    <xf numFmtId="2" fontId="1" fillId="0" borderId="118" xfId="0" applyNumberFormat="1" applyFont="1" applyFill="1" applyBorder="1" applyAlignment="1" applyProtection="1"/>
    <xf numFmtId="2" fontId="1" fillId="0" borderId="123" xfId="0" applyNumberFormat="1" applyFont="1" applyFill="1" applyBorder="1" applyAlignment="1" applyProtection="1"/>
    <xf numFmtId="165" fontId="1" fillId="0" borderId="118" xfId="0" applyNumberFormat="1" applyFont="1" applyFill="1" applyBorder="1" applyAlignment="1" applyProtection="1"/>
    <xf numFmtId="2" fontId="1" fillId="0" borderId="131" xfId="0" applyNumberFormat="1" applyFont="1" applyFill="1" applyBorder="1" applyAlignment="1" applyProtection="1"/>
    <xf numFmtId="2" fontId="1" fillId="0" borderId="126" xfId="0" applyNumberFormat="1" applyFont="1" applyFill="1" applyBorder="1" applyAlignment="1" applyProtection="1"/>
    <xf numFmtId="0" fontId="1" fillId="7" borderId="118" xfId="0" applyNumberFormat="1" applyFont="1" applyFill="1" applyBorder="1" applyAlignment="1" applyProtection="1"/>
    <xf numFmtId="165" fontId="1" fillId="7" borderId="118" xfId="0" applyNumberFormat="1" applyFont="1" applyFill="1" applyBorder="1" applyAlignment="1" applyProtection="1"/>
    <xf numFmtId="0" fontId="1" fillId="3" borderId="4" xfId="0" applyNumberFormat="1" applyFont="1" applyFill="1" applyBorder="1" applyAlignment="1" applyProtection="1">
      <alignment horizontal="center"/>
    </xf>
    <xf numFmtId="0" fontId="1" fillId="3" borderId="133" xfId="0" applyNumberFormat="1" applyFont="1" applyFill="1" applyBorder="1" applyAlignment="1" applyProtection="1">
      <alignment horizontal="center"/>
    </xf>
    <xf numFmtId="0" fontId="1" fillId="3" borderId="32" xfId="0" applyNumberFormat="1" applyFont="1" applyFill="1" applyBorder="1" applyAlignment="1" applyProtection="1">
      <alignment horizontal="center"/>
    </xf>
    <xf numFmtId="0" fontId="1" fillId="0" borderId="100" xfId="0" applyNumberFormat="1" applyFont="1" applyFill="1" applyBorder="1" applyAlignment="1" applyProtection="1"/>
    <xf numFmtId="0" fontId="1" fillId="0" borderId="111" xfId="0" applyNumberFormat="1" applyFont="1" applyFill="1" applyBorder="1" applyAlignment="1" applyProtection="1"/>
    <xf numFmtId="0" fontId="2" fillId="0" borderId="0" xfId="0" applyNumberFormat="1" applyFont="1" applyFill="1" applyAlignment="1" applyProtection="1">
      <alignment horizontal="center"/>
    </xf>
    <xf numFmtId="0" fontId="5" fillId="0" borderId="0" xfId="0" applyNumberFormat="1" applyFont="1" applyFill="1" applyAlignment="1" applyProtection="1"/>
    <xf numFmtId="0" fontId="2" fillId="3" borderId="24" xfId="0" applyNumberFormat="1" applyFont="1" applyFill="1" applyBorder="1" applyAlignment="1" applyProtection="1">
      <alignment horizontal="center" vertical="center"/>
    </xf>
    <xf numFmtId="0" fontId="2" fillId="3" borderId="25" xfId="0" applyNumberFormat="1" applyFont="1" applyFill="1" applyBorder="1" applyAlignment="1" applyProtection="1">
      <alignment horizontal="center" vertical="center"/>
    </xf>
    <xf numFmtId="0" fontId="2" fillId="3" borderId="26" xfId="0" applyNumberFormat="1" applyFont="1" applyFill="1" applyBorder="1" applyAlignment="1" applyProtection="1">
      <alignment horizontal="center" vertical="center"/>
    </xf>
    <xf numFmtId="0" fontId="1" fillId="0" borderId="37" xfId="0" applyNumberFormat="1" applyFont="1" applyFill="1" applyBorder="1" applyAlignment="1" applyProtection="1">
      <alignment horizontal="center" vertical="center"/>
    </xf>
    <xf numFmtId="0" fontId="1" fillId="0" borderId="13" xfId="0" applyNumberFormat="1" applyFont="1" applyFill="1" applyBorder="1" applyAlignment="1" applyProtection="1">
      <alignment horizontal="center" vertical="center"/>
    </xf>
    <xf numFmtId="0" fontId="2" fillId="4" borderId="33" xfId="0" applyNumberFormat="1" applyFont="1" applyFill="1" applyBorder="1" applyAlignment="1" applyProtection="1">
      <alignment horizontal="center" vertical="center"/>
    </xf>
    <xf numFmtId="0" fontId="2" fillId="4" borderId="34" xfId="0" applyNumberFormat="1" applyFont="1" applyFill="1" applyBorder="1" applyAlignment="1" applyProtection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 vertical="center"/>
    </xf>
    <xf numFmtId="0" fontId="2" fillId="0" borderId="2" xfId="0" applyNumberFormat="1" applyFont="1" applyFill="1" applyBorder="1" applyAlignment="1" applyProtection="1">
      <alignment horizontal="center" vertical="center"/>
    </xf>
    <xf numFmtId="0" fontId="2" fillId="0" borderId="3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2" xfId="0" applyNumberFormat="1" applyFont="1" applyFill="1" applyBorder="1" applyAlignment="1" applyProtection="1">
      <alignment horizontal="center" vertical="center"/>
    </xf>
    <xf numFmtId="0" fontId="1" fillId="0" borderId="3" xfId="0" applyNumberFormat="1" applyFont="1" applyFill="1" applyBorder="1" applyAlignment="1" applyProtection="1">
      <alignment horizontal="center" vertical="center"/>
    </xf>
    <xf numFmtId="0" fontId="2" fillId="2" borderId="4" xfId="0" applyNumberFormat="1" applyFont="1" applyFill="1" applyBorder="1" applyAlignment="1" applyProtection="1">
      <alignment horizontal="center" vertical="center"/>
    </xf>
    <xf numFmtId="0" fontId="2" fillId="2" borderId="5" xfId="0" applyNumberFormat="1" applyFont="1" applyFill="1" applyBorder="1" applyAlignment="1" applyProtection="1">
      <alignment horizontal="center" vertical="center"/>
    </xf>
    <xf numFmtId="0" fontId="2" fillId="2" borderId="6" xfId="0" applyNumberFormat="1" applyFont="1" applyFill="1" applyBorder="1" applyAlignment="1" applyProtection="1">
      <alignment horizontal="center" vertical="center"/>
    </xf>
    <xf numFmtId="0" fontId="2" fillId="3" borderId="9" xfId="0" applyNumberFormat="1" applyFont="1" applyFill="1" applyBorder="1" applyAlignment="1" applyProtection="1">
      <alignment horizontal="center" vertical="center"/>
    </xf>
    <xf numFmtId="0" fontId="2" fillId="3" borderId="5" xfId="0" applyNumberFormat="1" applyFont="1" applyFill="1" applyBorder="1" applyAlignment="1" applyProtection="1">
      <alignment horizontal="center" vertical="center"/>
    </xf>
    <xf numFmtId="0" fontId="2" fillId="3" borderId="10" xfId="0" applyNumberFormat="1" applyFont="1" applyFill="1" applyBorder="1" applyAlignment="1" applyProtection="1">
      <alignment horizontal="center" vertical="center"/>
    </xf>
    <xf numFmtId="0" fontId="2" fillId="3" borderId="1" xfId="0" applyNumberFormat="1" applyFont="1" applyFill="1" applyBorder="1" applyAlignment="1" applyProtection="1">
      <alignment horizontal="center" vertical="center"/>
    </xf>
    <xf numFmtId="0" fontId="2" fillId="3" borderId="3" xfId="0" applyNumberFormat="1" applyFont="1" applyFill="1" applyBorder="1" applyAlignment="1" applyProtection="1">
      <alignment horizontal="center" vertical="center"/>
    </xf>
    <xf numFmtId="0" fontId="2" fillId="3" borderId="15" xfId="0" applyNumberFormat="1" applyFont="1" applyFill="1" applyBorder="1" applyAlignment="1" applyProtection="1">
      <alignment horizontal="center" vertical="center"/>
    </xf>
    <xf numFmtId="0" fontId="1" fillId="4" borderId="11" xfId="0" applyNumberFormat="1" applyFont="1" applyFill="1" applyBorder="1" applyAlignment="1" applyProtection="1">
      <alignment horizontal="left" vertical="center"/>
    </xf>
    <xf numFmtId="0" fontId="1" fillId="4" borderId="3" xfId="0" applyNumberFormat="1" applyFont="1" applyFill="1" applyBorder="1" applyAlignment="1" applyProtection="1">
      <alignment horizontal="left" vertical="center"/>
    </xf>
    <xf numFmtId="0" fontId="2" fillId="4" borderId="1" xfId="0" applyNumberFormat="1" applyFont="1" applyFill="1" applyBorder="1" applyAlignment="1" applyProtection="1">
      <alignment horizontal="center" vertical="center"/>
    </xf>
    <xf numFmtId="0" fontId="2" fillId="4" borderId="3" xfId="0" applyNumberFormat="1" applyFont="1" applyFill="1" applyBorder="1" applyAlignment="1" applyProtection="1">
      <alignment horizontal="center" vertical="center"/>
    </xf>
    <xf numFmtId="0" fontId="2" fillId="4" borderId="11" xfId="0" applyNumberFormat="1" applyFont="1" applyFill="1" applyBorder="1" applyAlignment="1" applyProtection="1">
      <alignment horizontal="left" vertical="center"/>
    </xf>
    <xf numFmtId="0" fontId="2" fillId="4" borderId="3" xfId="0" applyNumberFormat="1" applyFont="1" applyFill="1" applyBorder="1" applyAlignment="1" applyProtection="1">
      <alignment horizontal="left" vertical="center"/>
    </xf>
    <xf numFmtId="0" fontId="2" fillId="4" borderId="1" xfId="0" applyNumberFormat="1" applyFont="1" applyFill="1" applyBorder="1" applyAlignment="1" applyProtection="1">
      <alignment horizontal="left" vertical="center"/>
    </xf>
    <xf numFmtId="0" fontId="1" fillId="0" borderId="15" xfId="0" applyNumberFormat="1" applyFont="1" applyFill="1" applyBorder="1" applyAlignment="1" applyProtection="1">
      <alignment horizontal="center" vertical="center"/>
    </xf>
    <xf numFmtId="0" fontId="2" fillId="4" borderId="16" xfId="0" applyNumberFormat="1" applyFont="1" applyFill="1" applyBorder="1" applyAlignment="1" applyProtection="1">
      <alignment horizontal="left" vertical="center"/>
    </xf>
    <xf numFmtId="0" fontId="2" fillId="4" borderId="17" xfId="0" applyNumberFormat="1" applyFont="1" applyFill="1" applyBorder="1" applyAlignment="1" applyProtection="1">
      <alignment horizontal="left" vertical="center"/>
    </xf>
    <xf numFmtId="0" fontId="1" fillId="0" borderId="18" xfId="0" applyNumberFormat="1" applyFont="1" applyFill="1" applyBorder="1" applyAlignment="1" applyProtection="1">
      <alignment horizontal="center" vertical="center"/>
    </xf>
    <xf numFmtId="0" fontId="1" fillId="0" borderId="17" xfId="0" applyNumberFormat="1" applyFont="1" applyFill="1" applyBorder="1" applyAlignment="1" applyProtection="1">
      <alignment horizontal="center" vertical="center"/>
    </xf>
    <xf numFmtId="0" fontId="2" fillId="4" borderId="18" xfId="0" applyNumberFormat="1" applyFont="1" applyFill="1" applyBorder="1" applyAlignment="1" applyProtection="1">
      <alignment horizontal="left" vertical="center"/>
    </xf>
    <xf numFmtId="0" fontId="1" fillId="0" borderId="20" xfId="0" applyNumberFormat="1" applyFont="1" applyFill="1" applyBorder="1" applyAlignment="1" applyProtection="1">
      <alignment horizontal="center" vertical="center"/>
    </xf>
    <xf numFmtId="0" fontId="2" fillId="3" borderId="21" xfId="0" applyNumberFormat="1" applyFont="1" applyFill="1" applyBorder="1" applyAlignment="1" applyProtection="1">
      <alignment horizontal="center" vertical="center"/>
    </xf>
    <xf numFmtId="0" fontId="2" fillId="3" borderId="22" xfId="0" applyNumberFormat="1" applyFont="1" applyFill="1" applyBorder="1" applyAlignment="1" applyProtection="1">
      <alignment horizontal="center" vertical="center"/>
    </xf>
    <xf numFmtId="0" fontId="2" fillId="3" borderId="23" xfId="0" applyNumberFormat="1" applyFont="1" applyFill="1" applyBorder="1" applyAlignment="1" applyProtection="1">
      <alignment horizontal="center" vertical="center"/>
    </xf>
    <xf numFmtId="0" fontId="2" fillId="3" borderId="27" xfId="0" applyNumberFormat="1" applyFont="1" applyFill="1" applyBorder="1" applyAlignment="1" applyProtection="1">
      <alignment horizontal="center" vertical="center"/>
    </xf>
    <xf numFmtId="0" fontId="2" fillId="3" borderId="0" xfId="0" applyNumberFormat="1" applyFont="1" applyFill="1" applyAlignment="1" applyProtection="1">
      <alignment horizontal="center" vertical="center"/>
    </xf>
    <xf numFmtId="0" fontId="2" fillId="3" borderId="28" xfId="0" applyNumberFormat="1" applyFont="1" applyFill="1" applyBorder="1" applyAlignment="1" applyProtection="1">
      <alignment horizontal="center" vertical="center"/>
    </xf>
    <xf numFmtId="0" fontId="2" fillId="3" borderId="29" xfId="0" applyNumberFormat="1" applyFont="1" applyFill="1" applyBorder="1" applyAlignment="1" applyProtection="1">
      <alignment horizontal="center" vertical="center"/>
    </xf>
    <xf numFmtId="0" fontId="2" fillId="3" borderId="7" xfId="0" applyNumberFormat="1" applyFont="1" applyFill="1" applyBorder="1" applyAlignment="1" applyProtection="1">
      <alignment horizontal="center" vertical="center"/>
    </xf>
    <xf numFmtId="0" fontId="2" fillId="3" borderId="8" xfId="0" applyNumberFormat="1" applyFont="1" applyFill="1" applyBorder="1" applyAlignment="1" applyProtection="1">
      <alignment horizontal="center" vertical="center"/>
    </xf>
    <xf numFmtId="0" fontId="2" fillId="3" borderId="12" xfId="0" applyNumberFormat="1" applyFont="1" applyFill="1" applyBorder="1" applyAlignment="1" applyProtection="1">
      <alignment horizontal="center" vertical="center"/>
    </xf>
    <xf numFmtId="0" fontId="2" fillId="3" borderId="13" xfId="0" applyNumberFormat="1" applyFont="1" applyFill="1" applyBorder="1" applyAlignment="1" applyProtection="1">
      <alignment horizontal="center" vertical="center"/>
    </xf>
    <xf numFmtId="0" fontId="2" fillId="3" borderId="55" xfId="0" applyNumberFormat="1" applyFont="1" applyFill="1" applyBorder="1" applyAlignment="1" applyProtection="1">
      <alignment horizontal="center" vertical="center"/>
    </xf>
    <xf numFmtId="0" fontId="2" fillId="3" borderId="34" xfId="0" applyNumberFormat="1" applyFont="1" applyFill="1" applyBorder="1" applyAlignment="1" applyProtection="1">
      <alignment horizontal="center" vertical="center"/>
    </xf>
    <xf numFmtId="0" fontId="2" fillId="3" borderId="54" xfId="0" applyNumberFormat="1" applyFont="1" applyFill="1" applyBorder="1" applyAlignment="1" applyProtection="1">
      <alignment horizontal="center" vertical="center"/>
    </xf>
    <xf numFmtId="0" fontId="1" fillId="4" borderId="2" xfId="0" applyNumberFormat="1" applyFont="1" applyFill="1" applyBorder="1" applyAlignment="1" applyProtection="1">
      <alignment horizontal="left" vertical="center"/>
    </xf>
    <xf numFmtId="0" fontId="1" fillId="0" borderId="41" xfId="0" applyNumberFormat="1" applyFont="1" applyFill="1" applyBorder="1" applyAlignment="1" applyProtection="1">
      <alignment horizontal="center" vertical="center"/>
    </xf>
    <xf numFmtId="0" fontId="0" fillId="0" borderId="1" xfId="0" applyNumberFormat="1" applyFill="1" applyBorder="1" applyAlignment="1" applyProtection="1">
      <alignment horizontal="center"/>
    </xf>
    <xf numFmtId="0" fontId="0" fillId="0" borderId="44" xfId="0" applyNumberFormat="1" applyFill="1" applyBorder="1" applyAlignment="1" applyProtection="1">
      <alignment horizontal="center"/>
    </xf>
    <xf numFmtId="0" fontId="1" fillId="4" borderId="16" xfId="0" applyNumberFormat="1" applyFont="1" applyFill="1" applyBorder="1" applyAlignment="1" applyProtection="1">
      <alignment horizontal="left" vertical="center"/>
    </xf>
    <xf numFmtId="0" fontId="1" fillId="4" borderId="45" xfId="0" applyNumberFormat="1" applyFont="1" applyFill="1" applyBorder="1" applyAlignment="1" applyProtection="1">
      <alignment horizontal="left" vertical="center"/>
    </xf>
    <xf numFmtId="0" fontId="1" fillId="4" borderId="17" xfId="0" applyNumberFormat="1" applyFont="1" applyFill="1" applyBorder="1" applyAlignment="1" applyProtection="1">
      <alignment horizontal="left" vertical="center"/>
    </xf>
    <xf numFmtId="0" fontId="1" fillId="0" borderId="46" xfId="0" applyNumberFormat="1" applyFont="1" applyFill="1" applyBorder="1" applyAlignment="1" applyProtection="1">
      <alignment horizontal="center" vertical="center"/>
    </xf>
    <xf numFmtId="0" fontId="1" fillId="0" borderId="47" xfId="0" applyNumberFormat="1" applyFont="1" applyFill="1" applyBorder="1" applyAlignment="1" applyProtection="1">
      <alignment horizontal="center" vertical="center"/>
    </xf>
    <xf numFmtId="0" fontId="1" fillId="0" borderId="50" xfId="0" applyNumberFormat="1" applyFont="1" applyFill="1" applyBorder="1" applyAlignment="1" applyProtection="1">
      <alignment horizontal="center" vertical="center"/>
    </xf>
    <xf numFmtId="0" fontId="1" fillId="0" borderId="51" xfId="0" applyNumberFormat="1" applyFont="1" applyFill="1" applyBorder="1" applyAlignment="1" applyProtection="1">
      <alignment horizontal="center" vertical="center"/>
    </xf>
    <xf numFmtId="0" fontId="1" fillId="0" borderId="52" xfId="0" applyNumberFormat="1" applyFont="1" applyFill="1" applyBorder="1" applyAlignment="1" applyProtection="1">
      <alignment horizontal="center" vertical="center"/>
    </xf>
    <xf numFmtId="0" fontId="2" fillId="4" borderId="28" xfId="0" applyNumberFormat="1" applyFont="1" applyFill="1" applyBorder="1" applyAlignment="1" applyProtection="1">
      <alignment horizontal="center" vertical="center"/>
    </xf>
    <xf numFmtId="0" fontId="2" fillId="4" borderId="30" xfId="0" applyNumberFormat="1" applyFont="1" applyFill="1" applyBorder="1" applyAlignment="1" applyProtection="1">
      <alignment horizontal="center" vertical="center"/>
    </xf>
    <xf numFmtId="0" fontId="1" fillId="4" borderId="35" xfId="0" applyNumberFormat="1" applyFont="1" applyFill="1" applyBorder="1" applyAlignment="1" applyProtection="1">
      <alignment horizontal="left" vertical="center"/>
    </xf>
    <xf numFmtId="0" fontId="1" fillId="4" borderId="36" xfId="0" applyNumberFormat="1" applyFont="1" applyFill="1" applyBorder="1" applyAlignment="1" applyProtection="1">
      <alignment horizontal="left" vertical="center"/>
    </xf>
    <xf numFmtId="0" fontId="1" fillId="4" borderId="13" xfId="0" applyNumberFormat="1" applyFont="1" applyFill="1" applyBorder="1" applyAlignment="1" applyProtection="1">
      <alignment horizontal="left" vertical="center"/>
    </xf>
    <xf numFmtId="0" fontId="1" fillId="0" borderId="12" xfId="0" applyNumberFormat="1" applyFont="1" applyFill="1" applyBorder="1" applyAlignment="1" applyProtection="1">
      <alignment horizontal="center" vertical="center"/>
    </xf>
    <xf numFmtId="0" fontId="1" fillId="0" borderId="40" xfId="0" applyNumberFormat="1" applyFont="1" applyFill="1" applyBorder="1" applyAlignment="1" applyProtection="1">
      <alignment horizontal="center" vertical="center"/>
    </xf>
    <xf numFmtId="0" fontId="2" fillId="3" borderId="37" xfId="0" applyNumberFormat="1" applyFont="1" applyFill="1" applyBorder="1" applyAlignment="1" applyProtection="1">
      <alignment horizontal="center" vertical="center"/>
    </xf>
    <xf numFmtId="0" fontId="2" fillId="3" borderId="40" xfId="0" applyNumberFormat="1" applyFont="1" applyFill="1" applyBorder="1" applyAlignment="1" applyProtection="1">
      <alignment horizontal="center" vertical="center"/>
    </xf>
    <xf numFmtId="0" fontId="1" fillId="4" borderId="59" xfId="0" applyNumberFormat="1" applyFont="1" applyFill="1" applyBorder="1" applyAlignment="1" applyProtection="1">
      <alignment horizontal="left" vertical="center"/>
    </xf>
    <xf numFmtId="0" fontId="1" fillId="4" borderId="0" xfId="0" applyNumberFormat="1" applyFont="1" applyFill="1" applyAlignment="1" applyProtection="1">
      <alignment horizontal="left" vertical="center"/>
    </xf>
    <xf numFmtId="0" fontId="1" fillId="4" borderId="60" xfId="0" applyNumberFormat="1" applyFont="1" applyFill="1" applyBorder="1" applyAlignment="1" applyProtection="1">
      <alignment horizontal="left" vertical="center"/>
    </xf>
    <xf numFmtId="0" fontId="1" fillId="4" borderId="1" xfId="0" applyNumberFormat="1" applyFont="1" applyFill="1" applyBorder="1" applyAlignment="1" applyProtection="1">
      <alignment horizontal="left" vertical="center"/>
    </xf>
    <xf numFmtId="20" fontId="1" fillId="0" borderId="70" xfId="0" applyNumberFormat="1" applyFont="1" applyFill="1" applyBorder="1" applyAlignment="1" applyProtection="1">
      <alignment horizontal="center" vertical="center"/>
    </xf>
    <xf numFmtId="20" fontId="1" fillId="0" borderId="3" xfId="0" applyNumberFormat="1" applyFont="1" applyFill="1" applyBorder="1" applyAlignment="1" applyProtection="1">
      <alignment horizontal="center" vertical="center"/>
    </xf>
    <xf numFmtId="20" fontId="1" fillId="0" borderId="71" xfId="0" applyNumberFormat="1" applyFont="1" applyFill="1" applyBorder="1" applyAlignment="1" applyProtection="1">
      <alignment horizontal="center" vertical="center"/>
    </xf>
    <xf numFmtId="20" fontId="1" fillId="0" borderId="44" xfId="0" applyNumberFormat="1" applyFont="1" applyFill="1" applyBorder="1" applyAlignment="1" applyProtection="1">
      <alignment horizontal="center" vertical="center"/>
    </xf>
    <xf numFmtId="0" fontId="1" fillId="4" borderId="12" xfId="0" applyNumberFormat="1" applyFont="1" applyFill="1" applyBorder="1" applyAlignment="1" applyProtection="1">
      <alignment horizontal="left" vertical="center"/>
    </xf>
    <xf numFmtId="164" fontId="1" fillId="0" borderId="70" xfId="0" applyNumberFormat="1" applyFont="1" applyFill="1" applyBorder="1" applyAlignment="1" applyProtection="1">
      <alignment horizontal="center" vertical="center"/>
    </xf>
    <xf numFmtId="164" fontId="1" fillId="0" borderId="3" xfId="0" applyNumberFormat="1" applyFont="1" applyFill="1" applyBorder="1" applyAlignment="1" applyProtection="1">
      <alignment horizontal="center" vertical="center"/>
    </xf>
    <xf numFmtId="164" fontId="1" fillId="5" borderId="1" xfId="0" applyNumberFormat="1" applyFont="1" applyFill="1" applyBorder="1" applyAlignment="1" applyProtection="1">
      <alignment horizontal="center" vertical="center"/>
    </xf>
    <xf numFmtId="164" fontId="1" fillId="5" borderId="44" xfId="0" applyNumberFormat="1" applyFont="1" applyFill="1" applyBorder="1" applyAlignment="1" applyProtection="1">
      <alignment horizontal="center" vertical="center"/>
    </xf>
    <xf numFmtId="164" fontId="1" fillId="0" borderId="71" xfId="0" applyNumberFormat="1" applyFont="1" applyFill="1" applyBorder="1" applyAlignment="1" applyProtection="1">
      <alignment horizontal="center" vertical="center"/>
    </xf>
    <xf numFmtId="164" fontId="1" fillId="0" borderId="44" xfId="0" applyNumberFormat="1" applyFont="1" applyFill="1" applyBorder="1" applyAlignment="1" applyProtection="1">
      <alignment horizontal="center" vertical="center"/>
    </xf>
    <xf numFmtId="0" fontId="1" fillId="0" borderId="44" xfId="0" applyNumberFormat="1" applyFont="1" applyFill="1" applyBorder="1" applyAlignment="1" applyProtection="1">
      <alignment horizontal="center" vertical="center"/>
    </xf>
    <xf numFmtId="0" fontId="1" fillId="4" borderId="44" xfId="0" applyNumberFormat="1" applyFont="1" applyFill="1" applyBorder="1" applyAlignment="1" applyProtection="1">
      <alignment horizontal="left" vertical="center"/>
    </xf>
    <xf numFmtId="0" fontId="1" fillId="4" borderId="41" xfId="0" applyNumberFormat="1" applyFont="1" applyFill="1" applyBorder="1" applyAlignment="1" applyProtection="1">
      <alignment horizontal="left" vertical="center"/>
    </xf>
    <xf numFmtId="0" fontId="1" fillId="4" borderId="18" xfId="0" applyNumberFormat="1" applyFont="1" applyFill="1" applyBorder="1" applyAlignment="1" applyProtection="1">
      <alignment horizontal="left" vertical="center"/>
    </xf>
    <xf numFmtId="0" fontId="2" fillId="3" borderId="76" xfId="0" applyNumberFormat="1" applyFont="1" applyFill="1" applyBorder="1" applyAlignment="1" applyProtection="1">
      <alignment horizontal="center" vertical="center"/>
    </xf>
    <xf numFmtId="0" fontId="2" fillId="3" borderId="46" xfId="0" applyNumberFormat="1" applyFont="1" applyFill="1" applyBorder="1" applyAlignment="1" applyProtection="1">
      <alignment horizontal="center" vertical="center"/>
    </xf>
    <xf numFmtId="0" fontId="2" fillId="3" borderId="51" xfId="0" applyNumberFormat="1" applyFont="1" applyFill="1" applyBorder="1" applyAlignment="1" applyProtection="1">
      <alignment horizontal="center" vertical="center"/>
    </xf>
    <xf numFmtId="0" fontId="1" fillId="4" borderId="37" xfId="0" applyNumberFormat="1" applyFont="1" applyFill="1" applyBorder="1" applyAlignment="1" applyProtection="1">
      <alignment horizontal="left" vertical="center"/>
    </xf>
    <xf numFmtId="0" fontId="1" fillId="4" borderId="40" xfId="0" applyNumberFormat="1" applyFont="1" applyFill="1" applyBorder="1" applyAlignment="1" applyProtection="1">
      <alignment horizontal="left" vertical="center"/>
    </xf>
    <xf numFmtId="0" fontId="2" fillId="6" borderId="41" xfId="0" applyNumberFormat="1" applyFont="1" applyFill="1" applyBorder="1" applyAlignment="1" applyProtection="1">
      <alignment horizontal="left" vertical="center"/>
    </xf>
    <xf numFmtId="0" fontId="2" fillId="6" borderId="2" xfId="0" applyNumberFormat="1" applyFont="1" applyFill="1" applyBorder="1" applyAlignment="1" applyProtection="1">
      <alignment horizontal="left" vertical="center"/>
    </xf>
    <xf numFmtId="0" fontId="2" fillId="6" borderId="44" xfId="0" applyNumberFormat="1" applyFont="1" applyFill="1" applyBorder="1" applyAlignment="1" applyProtection="1">
      <alignment horizontal="left" vertical="center"/>
    </xf>
    <xf numFmtId="0" fontId="1" fillId="4" borderId="50" xfId="0" applyNumberFormat="1" applyFont="1" applyFill="1" applyBorder="1" applyAlignment="1" applyProtection="1">
      <alignment horizontal="left" vertical="center"/>
    </xf>
    <xf numFmtId="0" fontId="1" fillId="4" borderId="76" xfId="0" applyNumberFormat="1" applyFont="1" applyFill="1" applyBorder="1" applyAlignment="1" applyProtection="1">
      <alignment horizontal="left" vertical="center"/>
    </xf>
    <xf numFmtId="0" fontId="1" fillId="4" borderId="51" xfId="0" applyNumberFormat="1" applyFont="1" applyFill="1" applyBorder="1" applyAlignment="1" applyProtection="1">
      <alignment horizontal="left" vertical="center"/>
    </xf>
    <xf numFmtId="0" fontId="1" fillId="4" borderId="46" xfId="0" applyNumberFormat="1" applyFont="1" applyFill="1" applyBorder="1" applyAlignment="1" applyProtection="1">
      <alignment horizontal="left" vertical="center"/>
    </xf>
    <xf numFmtId="0" fontId="1" fillId="0" borderId="0" xfId="0" applyNumberFormat="1" applyFont="1" applyFill="1" applyAlignment="1" applyProtection="1">
      <alignment horizontal="left" vertical="center"/>
    </xf>
    <xf numFmtId="0" fontId="2" fillId="3" borderId="21" xfId="0" applyNumberFormat="1" applyFont="1" applyFill="1" applyBorder="1" applyAlignment="1" applyProtection="1">
      <alignment horizontal="center" vertical="center" wrapText="1"/>
    </xf>
    <xf numFmtId="0" fontId="2" fillId="3" borderId="22" xfId="0" applyNumberFormat="1" applyFont="1" applyFill="1" applyBorder="1" applyAlignment="1" applyProtection="1">
      <alignment horizontal="center" vertical="center" wrapText="1"/>
    </xf>
    <xf numFmtId="0" fontId="2" fillId="3" borderId="28" xfId="0" applyNumberFormat="1" applyFont="1" applyFill="1" applyBorder="1" applyAlignment="1" applyProtection="1">
      <alignment horizontal="center" vertical="center" wrapText="1"/>
    </xf>
    <xf numFmtId="0" fontId="2" fillId="3" borderId="29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Alignment="1" applyProtection="1">
      <alignment horizontal="center" vertical="center"/>
    </xf>
    <xf numFmtId="0" fontId="2" fillId="2" borderId="24" xfId="0" applyNumberFormat="1" applyFont="1" applyFill="1" applyBorder="1" applyAlignment="1" applyProtection="1">
      <alignment horizontal="center" vertical="center"/>
    </xf>
    <xf numFmtId="0" fontId="2" fillId="2" borderId="25" xfId="0" applyNumberFormat="1" applyFont="1" applyFill="1" applyBorder="1" applyAlignment="1" applyProtection="1">
      <alignment horizontal="center" vertical="center"/>
    </xf>
    <xf numFmtId="0" fontId="2" fillId="2" borderId="26" xfId="0" applyNumberFormat="1" applyFont="1" applyFill="1" applyBorder="1" applyAlignment="1" applyProtection="1">
      <alignment horizontal="center" vertical="center"/>
    </xf>
    <xf numFmtId="0" fontId="2" fillId="4" borderId="85" xfId="0" applyNumberFormat="1" applyFont="1" applyFill="1" applyBorder="1" applyAlignment="1" applyProtection="1">
      <alignment horizontal="center" vertical="center" wrapText="1"/>
    </xf>
    <xf numFmtId="0" fontId="2" fillId="4" borderId="26" xfId="0" applyNumberFormat="1" applyFont="1" applyFill="1" applyBorder="1" applyAlignment="1" applyProtection="1">
      <alignment horizontal="center" vertical="center" wrapText="1"/>
    </xf>
    <xf numFmtId="165" fontId="1" fillId="0" borderId="86" xfId="0" applyNumberFormat="1" applyFont="1" applyFill="1" applyBorder="1" applyAlignment="1" applyProtection="1">
      <alignment horizontal="center" vertical="center"/>
    </xf>
    <xf numFmtId="165" fontId="1" fillId="0" borderId="87" xfId="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Fill="1" applyBorder="1" applyAlignment="1" applyProtection="1">
      <alignment horizontal="center" vertical="center"/>
    </xf>
    <xf numFmtId="165" fontId="1" fillId="0" borderId="44" xfId="0" applyNumberFormat="1" applyFont="1" applyFill="1" applyBorder="1" applyAlignment="1" applyProtection="1">
      <alignment horizontal="center" vertical="center"/>
    </xf>
    <xf numFmtId="0" fontId="2" fillId="4" borderId="24" xfId="0" applyNumberFormat="1" applyFont="1" applyFill="1" applyBorder="1" applyAlignment="1" applyProtection="1">
      <alignment horizontal="center" vertical="center"/>
    </xf>
    <xf numFmtId="0" fontId="2" fillId="4" borderId="26" xfId="0" applyNumberFormat="1" applyFont="1" applyFill="1" applyBorder="1" applyAlignment="1" applyProtection="1">
      <alignment horizontal="center" vertical="center"/>
    </xf>
    <xf numFmtId="0" fontId="1" fillId="0" borderId="12" xfId="0" applyNumberFormat="1" applyFont="1" applyFill="1" applyBorder="1" applyAlignment="1" applyProtection="1">
      <alignment horizontal="left" vertical="center"/>
    </xf>
    <xf numFmtId="0" fontId="1" fillId="0" borderId="36" xfId="0" applyNumberFormat="1" applyFont="1" applyFill="1" applyBorder="1" applyAlignment="1" applyProtection="1">
      <alignment horizontal="left" vertical="center"/>
    </xf>
    <xf numFmtId="165" fontId="1" fillId="0" borderId="88" xfId="0" applyNumberFormat="1" applyFont="1" applyFill="1" applyBorder="1" applyAlignment="1" applyProtection="1">
      <alignment horizontal="center" vertical="center"/>
    </xf>
    <xf numFmtId="165" fontId="1" fillId="0" borderId="89" xfId="0" applyNumberFormat="1" applyFont="1" applyFill="1" applyBorder="1" applyAlignment="1" applyProtection="1">
      <alignment horizontal="center" vertical="center"/>
    </xf>
    <xf numFmtId="165" fontId="1" fillId="0" borderId="36" xfId="0" applyNumberFormat="1" applyFont="1" applyFill="1" applyBorder="1" applyAlignment="1" applyProtection="1">
      <alignment horizontal="center" vertical="center"/>
    </xf>
    <xf numFmtId="165" fontId="1" fillId="0" borderId="13" xfId="0" applyNumberFormat="1" applyFont="1" applyFill="1" applyBorder="1" applyAlignment="1" applyProtection="1">
      <alignment horizontal="center" vertical="center"/>
    </xf>
    <xf numFmtId="165" fontId="1" fillId="0" borderId="12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left" vertical="center"/>
    </xf>
    <xf numFmtId="0" fontId="1" fillId="0" borderId="2" xfId="0" applyNumberFormat="1" applyFont="1" applyFill="1" applyBorder="1" applyAlignment="1" applyProtection="1">
      <alignment horizontal="left" vertical="center"/>
    </xf>
    <xf numFmtId="165" fontId="1" fillId="0" borderId="41" xfId="0" applyNumberFormat="1" applyFont="1" applyFill="1" applyBorder="1" applyAlignment="1" applyProtection="1">
      <alignment horizontal="center" vertical="center"/>
    </xf>
    <xf numFmtId="165" fontId="1" fillId="0" borderId="3" xfId="0" applyNumberFormat="1" applyFont="1" applyFill="1" applyBorder="1" applyAlignment="1" applyProtection="1">
      <alignment horizontal="center" vertical="center"/>
    </xf>
    <xf numFmtId="165" fontId="1" fillId="0" borderId="2" xfId="0" applyNumberFormat="1" applyFont="1" applyFill="1" applyBorder="1" applyAlignment="1" applyProtection="1">
      <alignment horizontal="center" vertical="center"/>
    </xf>
    <xf numFmtId="165" fontId="1" fillId="0" borderId="15" xfId="0" applyNumberFormat="1" applyFont="1" applyFill="1" applyBorder="1" applyAlignment="1" applyProtection="1">
      <alignment horizontal="center" vertical="center"/>
    </xf>
    <xf numFmtId="0" fontId="1" fillId="0" borderId="78" xfId="0" applyNumberFormat="1" applyFont="1" applyFill="1" applyBorder="1" applyAlignment="1" applyProtection="1">
      <alignment horizontal="left" vertical="center"/>
    </xf>
    <xf numFmtId="0" fontId="1" fillId="0" borderId="91" xfId="0" applyNumberFormat="1" applyFont="1" applyFill="1" applyBorder="1" applyAlignment="1" applyProtection="1">
      <alignment horizontal="left" vertical="center"/>
    </xf>
    <xf numFmtId="165" fontId="1" fillId="0" borderId="91" xfId="0" applyNumberFormat="1" applyFont="1" applyFill="1" applyBorder="1" applyAlignment="1" applyProtection="1">
      <alignment horizontal="center" vertical="center"/>
    </xf>
    <xf numFmtId="165" fontId="1" fillId="0" borderId="77" xfId="0" applyNumberFormat="1" applyFont="1" applyFill="1" applyBorder="1" applyAlignment="1" applyProtection="1">
      <alignment horizontal="center" vertical="center"/>
    </xf>
    <xf numFmtId="165" fontId="1" fillId="0" borderId="78" xfId="0" applyNumberFormat="1" applyFont="1" applyFill="1" applyBorder="1" applyAlignment="1" applyProtection="1">
      <alignment horizontal="center" vertical="center"/>
    </xf>
    <xf numFmtId="165" fontId="1" fillId="0" borderId="92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/>
    </xf>
    <xf numFmtId="0" fontId="2" fillId="3" borderId="93" xfId="0" applyNumberFormat="1" applyFont="1" applyFill="1" applyBorder="1" applyAlignment="1" applyProtection="1">
      <alignment horizontal="center" vertical="center"/>
    </xf>
    <xf numFmtId="0" fontId="2" fillId="3" borderId="94" xfId="0" applyNumberFormat="1" applyFont="1" applyFill="1" applyBorder="1" applyAlignment="1" applyProtection="1">
      <alignment horizontal="center" vertical="center"/>
    </xf>
    <xf numFmtId="0" fontId="2" fillId="3" borderId="105" xfId="0" applyNumberFormat="1" applyFont="1" applyFill="1" applyBorder="1" applyAlignment="1" applyProtection="1">
      <alignment horizontal="center" vertical="center"/>
    </xf>
    <xf numFmtId="0" fontId="2" fillId="4" borderId="25" xfId="0" applyNumberFormat="1" applyFont="1" applyFill="1" applyBorder="1" applyAlignment="1" applyProtection="1">
      <alignment horizontal="center" vertical="center"/>
    </xf>
    <xf numFmtId="0" fontId="2" fillId="4" borderId="97" xfId="0" applyNumberFormat="1" applyFont="1" applyFill="1" applyBorder="1" applyAlignment="1" applyProtection="1">
      <alignment horizontal="center" vertical="center" wrapText="1"/>
    </xf>
    <xf numFmtId="0" fontId="2" fillId="4" borderId="107" xfId="0" applyNumberFormat="1" applyFont="1" applyFill="1" applyBorder="1" applyAlignment="1" applyProtection="1">
      <alignment horizontal="center" vertical="center" wrapText="1"/>
    </xf>
    <xf numFmtId="0" fontId="2" fillId="3" borderId="59" xfId="0" applyNumberFormat="1" applyFont="1" applyFill="1" applyBorder="1" applyAlignment="1" applyProtection="1">
      <alignment horizontal="center" vertical="center"/>
    </xf>
    <xf numFmtId="0" fontId="2" fillId="3" borderId="106" xfId="0" applyNumberFormat="1" applyFont="1" applyFill="1" applyBorder="1" applyAlignment="1" applyProtection="1">
      <alignment horizontal="center" vertical="center"/>
    </xf>
    <xf numFmtId="0" fontId="2" fillId="3" borderId="95" xfId="0" applyNumberFormat="1" applyFont="1" applyFill="1" applyBorder="1" applyAlignment="1" applyProtection="1">
      <alignment horizontal="center" vertical="center"/>
    </xf>
    <xf numFmtId="0" fontId="2" fillId="3" borderId="4" xfId="0" applyNumberFormat="1" applyFont="1" applyFill="1" applyBorder="1" applyAlignment="1" applyProtection="1">
      <alignment horizontal="center" vertical="center"/>
    </xf>
    <xf numFmtId="0" fontId="2" fillId="4" borderId="113" xfId="0" applyNumberFormat="1" applyFont="1" applyFill="1" applyBorder="1" applyAlignment="1" applyProtection="1">
      <alignment horizontal="center" vertical="center"/>
    </xf>
    <xf numFmtId="0" fontId="2" fillId="4" borderId="77" xfId="0" applyNumberFormat="1" applyFont="1" applyFill="1" applyBorder="1" applyAlignment="1" applyProtection="1">
      <alignment horizontal="center" vertical="center"/>
    </xf>
    <xf numFmtId="0" fontId="2" fillId="4" borderId="78" xfId="0" applyNumberFormat="1" applyFont="1" applyFill="1" applyBorder="1" applyAlignment="1" applyProtection="1">
      <alignment horizontal="center" vertical="center"/>
    </xf>
    <xf numFmtId="0" fontId="2" fillId="4" borderId="91" xfId="0" applyNumberFormat="1" applyFont="1" applyFill="1" applyBorder="1" applyAlignment="1" applyProtection="1">
      <alignment horizontal="center" vertical="center"/>
    </xf>
    <xf numFmtId="0" fontId="2" fillId="4" borderId="92" xfId="0" applyNumberFormat="1" applyFont="1" applyFill="1" applyBorder="1" applyAlignment="1" applyProtection="1">
      <alignment horizontal="center" vertical="center"/>
    </xf>
    <xf numFmtId="165" fontId="1" fillId="0" borderId="11" xfId="0" applyNumberFormat="1" applyFont="1" applyFill="1" applyBorder="1" applyAlignment="1" applyProtection="1">
      <alignment horizontal="center" vertical="center"/>
    </xf>
    <xf numFmtId="0" fontId="2" fillId="3" borderId="112" xfId="0" applyNumberFormat="1" applyFont="1" applyFill="1" applyBorder="1" applyAlignment="1" applyProtection="1">
      <alignment horizontal="center" vertical="center"/>
    </xf>
    <xf numFmtId="165" fontId="1" fillId="0" borderId="113" xfId="0" applyNumberFormat="1" applyFont="1" applyFill="1" applyBorder="1" applyAlignment="1" applyProtection="1">
      <alignment horizontal="center" vertical="center"/>
    </xf>
    <xf numFmtId="0" fontId="2" fillId="0" borderId="93" xfId="0" applyNumberFormat="1" applyFont="1" applyFill="1" applyBorder="1" applyAlignment="1" applyProtection="1">
      <alignment horizontal="center"/>
    </xf>
    <xf numFmtId="0" fontId="1" fillId="0" borderId="66" xfId="0" applyNumberFormat="1" applyFont="1" applyFill="1" applyBorder="1" applyAlignment="1" applyProtection="1">
      <alignment horizontal="left" vertical="center"/>
    </xf>
    <xf numFmtId="0" fontId="1" fillId="0" borderId="60" xfId="0" applyNumberFormat="1" applyFont="1" applyFill="1" applyBorder="1" applyAlignment="1" applyProtection="1">
      <alignment horizontal="left" vertical="center"/>
    </xf>
    <xf numFmtId="0" fontId="1" fillId="0" borderId="13" xfId="0" applyNumberFormat="1" applyFont="1" applyFill="1" applyBorder="1" applyAlignment="1" applyProtection="1">
      <alignment horizontal="left" vertical="center"/>
    </xf>
    <xf numFmtId="167" fontId="1" fillId="0" borderId="37" xfId="0" applyNumberFormat="1" applyFont="1" applyFill="1" applyBorder="1" applyAlignment="1" applyProtection="1">
      <alignment horizontal="right" vertical="center"/>
    </xf>
    <xf numFmtId="167" fontId="1" fillId="0" borderId="36" xfId="0" applyNumberFormat="1" applyFont="1" applyFill="1" applyBorder="1" applyAlignment="1" applyProtection="1">
      <alignment horizontal="right" vertical="center"/>
    </xf>
    <xf numFmtId="167" fontId="1" fillId="0" borderId="13" xfId="0" applyNumberFormat="1" applyFont="1" applyFill="1" applyBorder="1" applyAlignment="1" applyProtection="1">
      <alignment horizontal="right" vertical="center"/>
    </xf>
    <xf numFmtId="167" fontId="1" fillId="0" borderId="12" xfId="0" applyNumberFormat="1" applyFont="1" applyFill="1" applyBorder="1" applyAlignment="1" applyProtection="1">
      <alignment horizontal="right" vertical="center"/>
    </xf>
    <xf numFmtId="167" fontId="1" fillId="0" borderId="40" xfId="0" applyNumberFormat="1" applyFont="1" applyFill="1" applyBorder="1" applyAlignment="1" applyProtection="1">
      <alignment horizontal="right" vertical="center"/>
    </xf>
    <xf numFmtId="2" fontId="1" fillId="0" borderId="41" xfId="0" applyNumberFormat="1" applyFont="1" applyFill="1" applyBorder="1" applyAlignment="1" applyProtection="1">
      <alignment horizontal="right" vertical="center"/>
    </xf>
    <xf numFmtId="2" fontId="1" fillId="0" borderId="2" xfId="0" applyNumberFormat="1" applyFont="1" applyFill="1" applyBorder="1" applyAlignment="1" applyProtection="1">
      <alignment horizontal="right" vertical="center"/>
    </xf>
    <xf numFmtId="2" fontId="1" fillId="0" borderId="3" xfId="0" applyNumberFormat="1" applyFont="1" applyFill="1" applyBorder="1" applyAlignment="1" applyProtection="1">
      <alignment horizontal="right" vertical="center"/>
    </xf>
    <xf numFmtId="2" fontId="1" fillId="0" borderId="1" xfId="0" applyNumberFormat="1" applyFont="1" applyFill="1" applyBorder="1" applyAlignment="1" applyProtection="1">
      <alignment horizontal="right" vertical="center"/>
    </xf>
    <xf numFmtId="2" fontId="1" fillId="0" borderId="44" xfId="0" applyNumberFormat="1" applyFont="1" applyFill="1" applyBorder="1" applyAlignment="1" applyProtection="1">
      <alignment horizontal="right" vertical="center"/>
    </xf>
    <xf numFmtId="0" fontId="1" fillId="0" borderId="45" xfId="0" applyNumberFormat="1" applyFont="1" applyFill="1" applyBorder="1" applyAlignment="1" applyProtection="1">
      <alignment horizontal="left" vertical="center"/>
    </xf>
    <xf numFmtId="0" fontId="1" fillId="0" borderId="17" xfId="0" applyNumberFormat="1" applyFont="1" applyFill="1" applyBorder="1" applyAlignment="1" applyProtection="1">
      <alignment horizontal="left" vertical="center"/>
    </xf>
    <xf numFmtId="0" fontId="1" fillId="0" borderId="3" xfId="0" applyNumberFormat="1" applyFont="1" applyFill="1" applyBorder="1" applyAlignment="1" applyProtection="1">
      <alignment horizontal="left" vertical="center"/>
    </xf>
    <xf numFmtId="2" fontId="1" fillId="0" borderId="46" xfId="0" applyNumberFormat="1" applyFont="1" applyFill="1" applyBorder="1" applyAlignment="1" applyProtection="1">
      <alignment horizontal="right" vertical="center"/>
    </xf>
    <xf numFmtId="2" fontId="1" fillId="0" borderId="76" xfId="0" applyNumberFormat="1" applyFont="1" applyFill="1" applyBorder="1" applyAlignment="1" applyProtection="1">
      <alignment horizontal="right" vertical="center"/>
    </xf>
    <xf numFmtId="2" fontId="1" fillId="0" borderId="47" xfId="0" applyNumberFormat="1" applyFont="1" applyFill="1" applyBorder="1" applyAlignment="1" applyProtection="1">
      <alignment horizontal="right" vertical="center"/>
    </xf>
    <xf numFmtId="2" fontId="1" fillId="0" borderId="50" xfId="0" applyNumberFormat="1" applyFont="1" applyFill="1" applyBorder="1" applyAlignment="1" applyProtection="1">
      <alignment horizontal="right" vertical="center"/>
    </xf>
    <xf numFmtId="2" fontId="1" fillId="0" borderId="51" xfId="0" applyNumberFormat="1" applyFont="1" applyFill="1" applyBorder="1" applyAlignment="1" applyProtection="1">
      <alignment horizontal="right" vertical="center"/>
    </xf>
    <xf numFmtId="0" fontId="2" fillId="3" borderId="23" xfId="0" applyNumberFormat="1" applyFont="1" applyFill="1" applyBorder="1" applyAlignment="1" applyProtection="1">
      <alignment horizontal="center" vertical="center" wrapText="1"/>
    </xf>
    <xf numFmtId="0" fontId="2" fillId="3" borderId="24" xfId="0" applyNumberFormat="1" applyFont="1" applyFill="1" applyBorder="1" applyAlignment="1" applyProtection="1">
      <alignment horizontal="center" vertical="center" wrapText="1"/>
    </xf>
    <xf numFmtId="0" fontId="2" fillId="3" borderId="26" xfId="0" applyNumberFormat="1" applyFont="1" applyFill="1" applyBorder="1" applyAlignment="1" applyProtection="1">
      <alignment horizontal="center" vertical="center" wrapText="1"/>
    </xf>
    <xf numFmtId="0" fontId="1" fillId="7" borderId="1" xfId="0" applyNumberFormat="1" applyFont="1" applyFill="1" applyBorder="1" applyAlignment="1" applyProtection="1">
      <alignment horizontal="left" vertical="center"/>
    </xf>
    <xf numFmtId="0" fontId="1" fillId="7" borderId="3" xfId="0" applyNumberFormat="1" applyFont="1" applyFill="1" applyBorder="1" applyAlignment="1" applyProtection="1">
      <alignment horizontal="left" vertical="center"/>
    </xf>
    <xf numFmtId="0" fontId="2" fillId="3" borderId="24" xfId="0" applyNumberFormat="1" applyFont="1" applyFill="1" applyBorder="1" applyAlignment="1" applyProtection="1">
      <alignment horizontal="left" vertical="center"/>
    </xf>
    <xf numFmtId="0" fontId="2" fillId="3" borderId="25" xfId="0" applyNumberFormat="1" applyFont="1" applyFill="1" applyBorder="1" applyAlignment="1" applyProtection="1">
      <alignment horizontal="left" vertical="center"/>
    </xf>
    <xf numFmtId="0" fontId="2" fillId="3" borderId="29" xfId="0" applyNumberFormat="1" applyFont="1" applyFill="1" applyBorder="1" applyAlignment="1" applyProtection="1">
      <alignment horizontal="left" vertical="center"/>
    </xf>
    <xf numFmtId="0" fontId="2" fillId="3" borderId="34" xfId="0" applyNumberFormat="1" applyFont="1" applyFill="1" applyBorder="1" applyAlignment="1" applyProtection="1">
      <alignment horizontal="left" vertical="center"/>
    </xf>
    <xf numFmtId="0" fontId="1" fillId="0" borderId="1" xfId="0" applyNumberFormat="1" applyFont="1" applyFill="1" applyBorder="1" applyAlignment="1" applyProtection="1">
      <alignment horizontal="center"/>
    </xf>
    <xf numFmtId="0" fontId="1" fillId="0" borderId="77" xfId="0" applyNumberFormat="1" applyFont="1" applyFill="1" applyBorder="1" applyAlignment="1" applyProtection="1">
      <alignment horizontal="left" vertical="center"/>
    </xf>
    <xf numFmtId="0" fontId="1" fillId="0" borderId="78" xfId="0" applyNumberFormat="1" applyFont="1" applyFill="1" applyBorder="1" applyAlignment="1" applyProtection="1">
      <alignment horizontal="center" vertical="center"/>
    </xf>
    <xf numFmtId="0" fontId="1" fillId="0" borderId="77" xfId="0" applyNumberFormat="1" applyFont="1" applyFill="1" applyBorder="1" applyAlignment="1" applyProtection="1">
      <alignment horizontal="center" vertical="center"/>
    </xf>
    <xf numFmtId="0" fontId="2" fillId="3" borderId="132" xfId="0" applyNumberFormat="1" applyFont="1" applyFill="1" applyBorder="1" applyAlignment="1" applyProtection="1">
      <alignment horizontal="center" vertical="center"/>
    </xf>
    <xf numFmtId="0" fontId="2" fillId="3" borderId="33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Alignment="1" applyProtection="1">
      <alignment horizontal="center"/>
    </xf>
    <xf numFmtId="165" fontId="1" fillId="0" borderId="53" xfId="0" applyNumberFormat="1" applyFont="1" applyFill="1" applyBorder="1" applyAlignment="1" applyProtection="1">
      <alignment horizontal="center"/>
    </xf>
    <xf numFmtId="165" fontId="1" fillId="0" borderId="18" xfId="0" applyNumberFormat="1" applyFont="1" applyFill="1" applyBorder="1" applyAlignment="1" applyProtection="1">
      <alignment horizontal="center" vertical="center"/>
    </xf>
    <xf numFmtId="165" fontId="1" fillId="0" borderId="134" xfId="0" applyNumberFormat="1" applyFont="1" applyFill="1" applyBorder="1" applyAlignment="1" applyProtection="1">
      <alignment horizontal="center" vertical="center"/>
    </xf>
    <xf numFmtId="0" fontId="2" fillId="3" borderId="135" xfId="0" applyNumberFormat="1" applyFont="1" applyFill="1" applyBorder="1" applyAlignment="1" applyProtection="1">
      <alignment horizontal="center" vertical="center"/>
    </xf>
    <xf numFmtId="0" fontId="2" fillId="3" borderId="136" xfId="0" applyNumberFormat="1" applyFont="1" applyFill="1" applyBorder="1" applyAlignment="1" applyProtection="1">
      <alignment horizontal="center" vertical="center"/>
    </xf>
    <xf numFmtId="0" fontId="2" fillId="3" borderId="137" xfId="0" applyNumberFormat="1" applyFont="1" applyFill="1" applyBorder="1" applyAlignment="1" applyProtection="1">
      <alignment horizontal="center" vertical="center"/>
    </xf>
    <xf numFmtId="0" fontId="2" fillId="3" borderId="138" xfId="0" applyNumberFormat="1" applyFont="1" applyFill="1" applyBorder="1" applyAlignment="1" applyProtection="1">
      <alignment horizontal="center" vertical="center"/>
    </xf>
    <xf numFmtId="0" fontId="2" fillId="3" borderId="139" xfId="0" applyNumberFormat="1" applyFont="1" applyFill="1" applyBorder="1" applyAlignment="1" applyProtection="1">
      <alignment horizontal="center" vertical="center"/>
    </xf>
    <xf numFmtId="0" fontId="2" fillId="3" borderId="140" xfId="0" applyNumberFormat="1" applyFont="1" applyFill="1" applyBorder="1" applyAlignment="1" applyProtection="1">
      <alignment horizontal="center" vertical="center"/>
    </xf>
    <xf numFmtId="0" fontId="2" fillId="3" borderId="141" xfId="0" applyNumberFormat="1" applyFont="1" applyFill="1" applyBorder="1" applyAlignment="1" applyProtection="1">
      <alignment horizontal="center" vertical="center"/>
    </xf>
    <xf numFmtId="0" fontId="2" fillId="3" borderId="142" xfId="0" applyNumberFormat="1" applyFont="1" applyFill="1" applyBorder="1" applyAlignment="1" applyProtection="1">
      <alignment horizontal="center" vertical="center"/>
    </xf>
    <xf numFmtId="0" fontId="2" fillId="4" borderId="143" xfId="0" applyNumberFormat="1" applyFont="1" applyFill="1" applyBorder="1" applyAlignment="1" applyProtection="1">
      <alignment horizontal="center" vertical="center"/>
    </xf>
    <xf numFmtId="165" fontId="1" fillId="0" borderId="144" xfId="0" applyNumberFormat="1" applyFont="1" applyFill="1" applyBorder="1" applyAlignment="1" applyProtection="1">
      <alignment horizontal="center" vertical="center"/>
    </xf>
    <xf numFmtId="165" fontId="1" fillId="0" borderId="145" xfId="0" applyNumberFormat="1" applyFont="1" applyFill="1" applyBorder="1" applyAlignment="1" applyProtection="1">
      <alignment horizontal="center" vertical="center"/>
    </xf>
    <xf numFmtId="165" fontId="1" fillId="0" borderId="148" xfId="0" applyNumberFormat="1" applyFont="1" applyFill="1" applyBorder="1" applyAlignment="1" applyProtection="1">
      <alignment horizontal="center" vertical="center"/>
    </xf>
    <xf numFmtId="165" fontId="1" fillId="0" borderId="149" xfId="0" applyNumberFormat="1" applyFont="1" applyFill="1" applyBorder="1" applyAlignment="1" applyProtection="1">
      <alignment horizontal="center" vertical="center"/>
    </xf>
    <xf numFmtId="165" fontId="1" fillId="0" borderId="146" xfId="0" applyNumberFormat="1" applyFont="1" applyFill="1" applyBorder="1" applyAlignment="1" applyProtection="1">
      <alignment horizontal="center" vertical="center"/>
    </xf>
    <xf numFmtId="165" fontId="1" fillId="0" borderId="150" xfId="0" applyNumberFormat="1" applyFont="1" applyFill="1" applyBorder="1" applyAlignment="1" applyProtection="1">
      <alignment horizontal="center" vertical="center"/>
    </xf>
    <xf numFmtId="165" fontId="1" fillId="0" borderId="147" xfId="0" applyNumberFormat="1" applyFont="1" applyFill="1" applyBorder="1" applyAlignment="1" applyProtection="1">
      <alignment horizontal="center" vertical="center"/>
    </xf>
    <xf numFmtId="165" fontId="1" fillId="0" borderId="151" xfId="0" applyNumberFormat="1" applyFont="1" applyFill="1" applyBorder="1" applyAlignment="1" applyProtection="1">
      <alignment horizontal="center" vertical="center"/>
    </xf>
    <xf numFmtId="0" fontId="2" fillId="3" borderId="0" xfId="0" applyNumberFormat="1" applyFont="1" applyFill="1" applyBorder="1" applyAlignment="1" applyProtection="1">
      <alignment horizontal="center" vertical="center"/>
    </xf>
    <xf numFmtId="0" fontId="2" fillId="3" borderId="152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1" fillId="0" borderId="121" xfId="0" applyNumberFormat="1" applyFont="1" applyFill="1" applyBorder="1" applyAlignment="1" applyProtection="1"/>
    <xf numFmtId="0" fontId="1" fillId="0" borderId="123" xfId="0" applyNumberFormat="1" applyFont="1" applyFill="1" applyBorder="1" applyAlignment="1" applyProtection="1"/>
    <xf numFmtId="0" fontId="1" fillId="0" borderId="153" xfId="0" applyNumberFormat="1" applyFont="1" applyFill="1" applyBorder="1" applyAlignment="1" applyProtection="1"/>
    <xf numFmtId="0" fontId="1" fillId="9" borderId="115" xfId="0" applyNumberFormat="1" applyFont="1" applyFill="1" applyBorder="1" applyAlignment="1" applyProtection="1">
      <alignment horizontal="center"/>
    </xf>
    <xf numFmtId="0" fontId="1" fillId="9" borderId="12" xfId="0" applyNumberFormat="1" applyFont="1" applyFill="1" applyBorder="1" applyAlignment="1" applyProtection="1">
      <alignment horizontal="left" vertical="center"/>
    </xf>
    <xf numFmtId="0" fontId="1" fillId="9" borderId="36" xfId="0" applyNumberFormat="1" applyFont="1" applyFill="1" applyBorder="1" applyAlignment="1" applyProtection="1">
      <alignment horizontal="left" vertical="center"/>
    </xf>
    <xf numFmtId="0" fontId="1" fillId="9" borderId="70" xfId="0" applyNumberFormat="1" applyFont="1" applyFill="1" applyBorder="1" applyAlignment="1" applyProtection="1">
      <alignment horizontal="center"/>
    </xf>
    <xf numFmtId="0" fontId="1" fillId="9" borderId="1" xfId="0" applyNumberFormat="1" applyFont="1" applyFill="1" applyBorder="1" applyAlignment="1" applyProtection="1">
      <alignment horizontal="left" vertical="center"/>
    </xf>
    <xf numFmtId="0" fontId="1" fillId="9" borderId="2" xfId="0" applyNumberFormat="1" applyFont="1" applyFill="1" applyBorder="1" applyAlignment="1" applyProtection="1">
      <alignment horizontal="left" vertical="center"/>
    </xf>
    <xf numFmtId="0" fontId="3" fillId="9" borderId="116" xfId="0" applyNumberFormat="1" applyFont="1" applyFill="1" applyBorder="1" applyAlignment="1" applyProtection="1"/>
    <xf numFmtId="0" fontId="1" fillId="9" borderId="119" xfId="0" applyNumberFormat="1" applyFont="1" applyFill="1" applyBorder="1" applyAlignment="1" applyProtection="1">
      <alignment vertical="center"/>
    </xf>
    <xf numFmtId="0" fontId="3" fillId="9" borderId="1" xfId="0" applyNumberFormat="1" applyFont="1" applyFill="1" applyBorder="1" applyAlignment="1" applyProtection="1">
      <alignment horizontal="left"/>
    </xf>
    <xf numFmtId="0" fontId="3" fillId="9" borderId="2" xfId="0" applyNumberFormat="1" applyFont="1" applyFill="1" applyBorder="1" applyAlignment="1" applyProtection="1">
      <alignment horizontal="left"/>
    </xf>
    <xf numFmtId="0" fontId="1" fillId="9" borderId="124" xfId="0" applyNumberFormat="1" applyFont="1" applyFill="1" applyBorder="1" applyAlignment="1" applyProtection="1">
      <alignment horizontal="center"/>
    </xf>
    <xf numFmtId="0" fontId="3" fillId="9" borderId="50" xfId="0" applyNumberFormat="1" applyFont="1" applyFill="1" applyBorder="1" applyAlignment="1" applyProtection="1">
      <alignment horizontal="left"/>
    </xf>
    <xf numFmtId="0" fontId="3" fillId="9" borderId="76" xfId="0" applyNumberFormat="1" applyFont="1" applyFill="1" applyBorder="1" applyAlignment="1" applyProtection="1">
      <alignment horizontal="left"/>
    </xf>
    <xf numFmtId="0" fontId="1" fillId="9" borderId="88" xfId="0" applyNumberFormat="1" applyFont="1" applyFill="1" applyBorder="1" applyAlignment="1" applyProtection="1">
      <alignment horizontal="left" vertical="center"/>
    </xf>
    <xf numFmtId="0" fontId="1" fillId="9" borderId="127" xfId="0" applyNumberFormat="1" applyFont="1" applyFill="1" applyBorder="1" applyAlignment="1" applyProtection="1">
      <alignment horizontal="left" vertical="center"/>
    </xf>
    <xf numFmtId="0" fontId="1" fillId="9" borderId="89" xfId="0" applyNumberFormat="1" applyFont="1" applyFill="1" applyBorder="1" applyAlignment="1" applyProtection="1">
      <alignment horizontal="left" vertical="center"/>
    </xf>
    <xf numFmtId="0" fontId="1" fillId="9" borderId="41" xfId="0" applyNumberFormat="1" applyFont="1" applyFill="1" applyBorder="1" applyAlignment="1" applyProtection="1">
      <alignment horizontal="left" vertical="center"/>
    </xf>
    <xf numFmtId="0" fontId="1" fillId="9" borderId="3" xfId="0" applyNumberFormat="1" applyFont="1" applyFill="1" applyBorder="1" applyAlignment="1" applyProtection="1">
      <alignment horizontal="left" vertical="center"/>
    </xf>
    <xf numFmtId="0" fontId="1" fillId="9" borderId="46" xfId="0" applyNumberFormat="1" applyFont="1" applyFill="1" applyBorder="1" applyAlignment="1" applyProtection="1">
      <alignment horizontal="left" vertical="center"/>
    </xf>
    <xf numFmtId="0" fontId="1" fillId="9" borderId="76" xfId="0" applyNumberFormat="1" applyFont="1" applyFill="1" applyBorder="1" applyAlignment="1" applyProtection="1">
      <alignment horizontal="left" vertical="center"/>
    </xf>
    <xf numFmtId="0" fontId="1" fillId="9" borderId="47" xfId="0" applyNumberFormat="1" applyFont="1" applyFill="1" applyBorder="1" applyAlignment="1" applyProtection="1">
      <alignment horizontal="left" vertical="center"/>
    </xf>
    <xf numFmtId="0" fontId="1" fillId="9" borderId="13" xfId="0" applyNumberFormat="1" applyFont="1" applyFill="1" applyBorder="1" applyAlignment="1" applyProtection="1">
      <alignment horizontal="left" vertical="center"/>
    </xf>
    <xf numFmtId="0" fontId="1" fillId="9" borderId="130" xfId="0" applyNumberFormat="1" applyFont="1" applyFill="1" applyBorder="1" applyAlignment="1" applyProtection="1">
      <alignment horizontal="left" vertical="center"/>
    </xf>
    <xf numFmtId="0" fontId="1" fillId="9" borderId="118" xfId="0" applyNumberFormat="1" applyFont="1" applyFill="1" applyBorder="1" applyAlignment="1" applyProtection="1">
      <alignment horizontal="left" vertical="center"/>
    </xf>
    <xf numFmtId="0" fontId="4" fillId="9" borderId="1" xfId="0" applyNumberFormat="1" applyFont="1" applyFill="1" applyBorder="1" applyAlignment="1" applyProtection="1">
      <alignment horizontal="center"/>
    </xf>
    <xf numFmtId="0" fontId="4" fillId="9" borderId="2" xfId="0" applyNumberFormat="1" applyFont="1" applyFill="1" applyBorder="1" applyAlignment="1" applyProtection="1">
      <alignment horizontal="center"/>
    </xf>
    <xf numFmtId="0" fontId="4" fillId="9" borderId="3" xfId="0" applyNumberFormat="1" applyFont="1" applyFill="1" applyBorder="1" applyAlignment="1" applyProtection="1">
      <alignment horizontal="center"/>
    </xf>
    <xf numFmtId="0" fontId="1" fillId="9" borderId="78" xfId="0" applyNumberFormat="1" applyFont="1" applyFill="1" applyBorder="1" applyAlignment="1" applyProtection="1">
      <alignment horizontal="left" vertical="center"/>
    </xf>
    <xf numFmtId="0" fontId="1" fillId="9" borderId="91" xfId="0" applyNumberFormat="1" applyFont="1" applyFill="1" applyBorder="1" applyAlignment="1" applyProtection="1">
      <alignment horizontal="left" vertical="center"/>
    </xf>
    <xf numFmtId="0" fontId="1" fillId="9" borderId="77" xfId="0" applyNumberFormat="1" applyFont="1" applyFill="1" applyBorder="1" applyAlignment="1" applyProtection="1">
      <alignment horizontal="left" vertical="center"/>
    </xf>
    <xf numFmtId="0" fontId="1" fillId="9" borderId="69" xfId="0" applyNumberFormat="1" applyFont="1" applyFill="1" applyBorder="1" applyAlignment="1" applyProtection="1">
      <alignment horizontal="center"/>
    </xf>
    <xf numFmtId="0" fontId="1" fillId="9" borderId="72" xfId="0" applyNumberFormat="1" applyFont="1" applyFill="1" applyBorder="1" applyAlignment="1" applyProtection="1">
      <alignment horizontal="center"/>
    </xf>
    <xf numFmtId="0" fontId="1" fillId="9" borderId="90" xfId="0" applyNumberFormat="1" applyFont="1" applyFill="1" applyBorder="1" applyAlignment="1" applyProtection="1">
      <alignment horizontal="center"/>
    </xf>
    <xf numFmtId="0" fontId="8" fillId="8" borderId="154" xfId="0" applyNumberFormat="1" applyFont="1" applyFill="1" applyBorder="1" applyAlignment="1" applyProtection="1">
      <alignment horizontal="center"/>
    </xf>
    <xf numFmtId="0" fontId="8" fillId="8" borderId="29" xfId="0" applyNumberFormat="1" applyFont="1" applyFill="1" applyBorder="1" applyAlignment="1" applyProtection="1">
      <alignment horizontal="center"/>
    </xf>
    <xf numFmtId="0" fontId="8" fillId="8" borderId="30" xfId="0" applyNumberFormat="1" applyFont="1" applyFill="1" applyBorder="1" applyAlignment="1" applyProtection="1">
      <alignment horizontal="center"/>
    </xf>
    <xf numFmtId="0" fontId="1" fillId="3" borderId="16" xfId="0" applyNumberFormat="1" applyFont="1" applyFill="1" applyBorder="1" applyAlignment="1" applyProtection="1">
      <alignment horizontal="center"/>
    </xf>
    <xf numFmtId="0" fontId="2" fillId="3" borderId="155" xfId="0" applyNumberFormat="1" applyFont="1" applyFill="1" applyBorder="1" applyAlignment="1" applyProtection="1">
      <alignment horizontal="center" vertical="center" wrapText="1"/>
    </xf>
    <xf numFmtId="0" fontId="5" fillId="8" borderId="83" xfId="0" applyNumberFormat="1" applyFont="1" applyFill="1" applyBorder="1" applyAlignment="1" applyProtection="1">
      <alignment horizontal="center"/>
    </xf>
    <xf numFmtId="0" fontId="5" fillId="8" borderId="66" xfId="0" applyNumberFormat="1" applyFont="1" applyFill="1" applyBorder="1" applyAlignment="1" applyProtection="1">
      <alignment horizontal="center" vertical="center"/>
    </xf>
    <xf numFmtId="0" fontId="5" fillId="8" borderId="0" xfId="0" applyNumberFormat="1" applyFont="1" applyFill="1" applyBorder="1" applyAlignment="1" applyProtection="1">
      <alignment horizontal="center" vertical="center"/>
    </xf>
    <xf numFmtId="0" fontId="5" fillId="8" borderId="60" xfId="0" applyNumberFormat="1" applyFont="1" applyFill="1" applyBorder="1" applyAlignment="1" applyProtection="1">
      <alignment horizontal="center" vertical="center"/>
    </xf>
    <xf numFmtId="0" fontId="5" fillId="8" borderId="66" xfId="0" applyNumberFormat="1" applyFont="1" applyFill="1" applyBorder="1" applyAlignment="1" applyProtection="1">
      <alignment horizontal="center"/>
    </xf>
    <xf numFmtId="0" fontId="5" fillId="8" borderId="55" xfId="0" applyNumberFormat="1" applyFont="1" applyFill="1" applyBorder="1" applyAlignment="1" applyProtection="1">
      <alignment horizontal="center"/>
    </xf>
    <xf numFmtId="0" fontId="1" fillId="9" borderId="62" xfId="0" applyNumberFormat="1" applyFont="1" applyFill="1" applyBorder="1" applyAlignment="1" applyProtection="1">
      <alignment horizontal="center"/>
    </xf>
    <xf numFmtId="0" fontId="4" fillId="9" borderId="75" xfId="0" applyNumberFormat="1" applyFont="1" applyFill="1" applyBorder="1" applyAlignment="1" applyProtection="1">
      <alignment horizontal="center"/>
    </xf>
    <xf numFmtId="0" fontId="4" fillId="9" borderId="156" xfId="0" applyNumberFormat="1" applyFont="1" applyFill="1" applyBorder="1" applyAlignment="1" applyProtection="1">
      <alignment horizontal="center"/>
    </xf>
    <xf numFmtId="0" fontId="4" fillId="9" borderId="74" xfId="0" applyNumberFormat="1" applyFont="1" applyFill="1" applyBorder="1" applyAlignment="1" applyProtection="1">
      <alignment horizontal="center"/>
    </xf>
    <xf numFmtId="0" fontId="1" fillId="0" borderId="63" xfId="0" applyNumberFormat="1" applyFont="1" applyFill="1" applyBorder="1" applyAlignment="1" applyProtection="1">
      <alignment horizontal="center"/>
    </xf>
    <xf numFmtId="0" fontId="1" fillId="0" borderId="75" xfId="0" applyNumberFormat="1" applyFont="1" applyFill="1" applyBorder="1" applyAlignment="1" applyProtection="1">
      <alignment horizontal="center" vertical="center"/>
    </xf>
    <xf numFmtId="0" fontId="1" fillId="0" borderId="156" xfId="0" applyNumberFormat="1" applyFont="1" applyFill="1" applyBorder="1" applyAlignment="1" applyProtection="1">
      <alignment horizontal="center" vertical="center"/>
    </xf>
    <xf numFmtId="0" fontId="1" fillId="0" borderId="74" xfId="0" applyNumberFormat="1" applyFont="1" applyFill="1" applyBorder="1" applyAlignment="1" applyProtection="1">
      <alignment horizontal="center" vertical="center"/>
    </xf>
    <xf numFmtId="0" fontId="1" fillId="0" borderId="75" xfId="0" applyNumberFormat="1" applyFont="1" applyFill="1" applyBorder="1" applyAlignment="1" applyProtection="1">
      <alignment horizontal="center"/>
    </xf>
    <xf numFmtId="0" fontId="1" fillId="0" borderId="157" xfId="0" applyNumberFormat="1" applyFont="1" applyFill="1" applyBorder="1" applyAlignment="1" applyProtection="1">
      <alignment horizontal="center"/>
    </xf>
    <xf numFmtId="0" fontId="1" fillId="9" borderId="43" xfId="0" applyNumberFormat="1" applyFont="1" applyFill="1" applyBorder="1" applyAlignment="1" applyProtection="1">
      <alignment horizontal="center"/>
    </xf>
    <xf numFmtId="0" fontId="1" fillId="0" borderId="145" xfId="0" applyNumberFormat="1" applyFont="1" applyFill="1" applyBorder="1" applyAlignment="1" applyProtection="1">
      <alignment horizontal="center"/>
    </xf>
    <xf numFmtId="0" fontId="1" fillId="9" borderId="49" xfId="0" applyNumberFormat="1" applyFont="1" applyFill="1" applyBorder="1" applyAlignment="1" applyProtection="1">
      <alignment horizontal="center"/>
    </xf>
    <xf numFmtId="0" fontId="4" fillId="9" borderId="146" xfId="0" applyNumberFormat="1" applyFont="1" applyFill="1" applyBorder="1" applyAlignment="1" applyProtection="1">
      <alignment horizontal="center"/>
    </xf>
    <xf numFmtId="0" fontId="4" fillId="9" borderId="147" xfId="0" applyNumberFormat="1" applyFont="1" applyFill="1" applyBorder="1" applyAlignment="1" applyProtection="1">
      <alignment horizontal="center"/>
    </xf>
    <xf numFmtId="0" fontId="4" fillId="9" borderId="149" xfId="0" applyNumberFormat="1" applyFont="1" applyFill="1" applyBorder="1" applyAlignment="1" applyProtection="1">
      <alignment horizontal="center"/>
    </xf>
    <xf numFmtId="2" fontId="1" fillId="0" borderId="68" xfId="0" applyNumberFormat="1" applyFont="1" applyFill="1" applyBorder="1" applyAlignment="1" applyProtection="1">
      <alignment horizontal="center"/>
    </xf>
    <xf numFmtId="0" fontId="1" fillId="0" borderId="146" xfId="0" applyNumberFormat="1" applyFont="1" applyFill="1" applyBorder="1" applyAlignment="1" applyProtection="1">
      <alignment horizontal="center" vertical="center"/>
    </xf>
    <xf numFmtId="0" fontId="1" fillId="0" borderId="147" xfId="0" applyNumberFormat="1" applyFont="1" applyFill="1" applyBorder="1" applyAlignment="1" applyProtection="1">
      <alignment horizontal="center" vertical="center"/>
    </xf>
    <xf numFmtId="0" fontId="1" fillId="0" borderId="149" xfId="0" applyNumberFormat="1" applyFont="1" applyFill="1" applyBorder="1" applyAlignment="1" applyProtection="1">
      <alignment horizontal="center" vertical="center"/>
    </xf>
    <xf numFmtId="0" fontId="1" fillId="0" borderId="146" xfId="0" applyNumberFormat="1" applyFont="1" applyFill="1" applyBorder="1" applyAlignment="1" applyProtection="1">
      <alignment horizontal="center"/>
    </xf>
    <xf numFmtId="0" fontId="1" fillId="0" borderId="151" xfId="0" applyNumberFormat="1" applyFont="1" applyFill="1" applyBorder="1" applyAlignment="1" applyProtection="1">
      <alignment horizontal="center"/>
    </xf>
    <xf numFmtId="0" fontId="1" fillId="9" borderId="69" xfId="0" applyNumberFormat="1" applyFont="1" applyFill="1" applyBorder="1" applyAlignment="1" applyProtection="1"/>
    <xf numFmtId="0" fontId="1" fillId="9" borderId="61" xfId="0" applyNumberFormat="1" applyFont="1" applyFill="1" applyBorder="1" applyAlignment="1" applyProtection="1"/>
    <xf numFmtId="0" fontId="1" fillId="9" borderId="72" xfId="0" applyNumberFormat="1" applyFont="1" applyFill="1" applyBorder="1" applyAlignment="1" applyProtection="1"/>
    <xf numFmtId="0" fontId="1" fillId="9" borderId="14" xfId="0" applyNumberFormat="1" applyFont="1" applyFill="1" applyBorder="1" applyAlignment="1" applyProtection="1"/>
    <xf numFmtId="0" fontId="1" fillId="9" borderId="101" xfId="0" applyNumberFormat="1" applyFont="1" applyFill="1" applyBorder="1" applyAlignment="1" applyProtection="1"/>
    <xf numFmtId="0" fontId="1" fillId="9" borderId="81" xfId="0" applyNumberFormat="1" applyFont="1" applyFill="1" applyBorder="1" applyAlignment="1" applyProtection="1"/>
    <xf numFmtId="0" fontId="1" fillId="9" borderId="103" xfId="0" applyNumberFormat="1" applyFont="1" applyFill="1" applyBorder="1" applyAlignment="1" applyProtection="1"/>
    <xf numFmtId="0" fontId="1" fillId="9" borderId="96" xfId="0" applyNumberFormat="1" applyFont="1" applyFill="1" applyBorder="1" applyAlignment="1" applyProtection="1"/>
    <xf numFmtId="165" fontId="2" fillId="9" borderId="99" xfId="0" applyNumberFormat="1" applyFont="1" applyFill="1" applyBorder="1" applyAlignment="1" applyProtection="1">
      <alignment horizontal="center"/>
    </xf>
    <xf numFmtId="0" fontId="1" fillId="9" borderId="108" xfId="0" applyNumberFormat="1" applyFont="1" applyFill="1" applyBorder="1" applyAlignment="1" applyProtection="1"/>
    <xf numFmtId="0" fontId="1" fillId="9" borderId="109" xfId="0" applyNumberFormat="1" applyFont="1" applyFill="1" applyBorder="1" applyAlignment="1" applyProtection="1"/>
    <xf numFmtId="0" fontId="1" fillId="9" borderId="99" xfId="0" applyNumberFormat="1" applyFont="1" applyFill="1" applyBorder="1" applyAlignment="1" applyProtection="1"/>
    <xf numFmtId="0" fontId="1" fillId="9" borderId="90" xfId="0" applyNumberFormat="1" applyFont="1" applyFill="1" applyBorder="1" applyAlignment="1" applyProtection="1"/>
    <xf numFmtId="0" fontId="1" fillId="9" borderId="110" xfId="0" applyNumberFormat="1" applyFont="1" applyFill="1" applyBorder="1" applyAlignment="1" applyProtection="1"/>
    <xf numFmtId="0" fontId="1" fillId="9" borderId="9" xfId="0" applyNumberFormat="1" applyFont="1" applyFill="1" applyBorder="1" applyAlignment="1" applyProtection="1">
      <alignment horizontal="left" vertical="center"/>
    </xf>
    <xf numFmtId="0" fontId="1" fillId="9" borderId="5" xfId="0" applyNumberFormat="1" applyFont="1" applyFill="1" applyBorder="1" applyAlignment="1" applyProtection="1">
      <alignment horizontal="left" vertical="center"/>
    </xf>
    <xf numFmtId="0" fontId="1" fillId="9" borderId="10" xfId="0" applyNumberFormat="1" applyFont="1" applyFill="1" applyBorder="1" applyAlignment="1" applyProtection="1">
      <alignment horizontal="left" vertical="center"/>
    </xf>
    <xf numFmtId="0" fontId="1" fillId="9" borderId="15" xfId="0" applyNumberFormat="1" applyFont="1" applyFill="1" applyBorder="1" applyAlignment="1" applyProtection="1">
      <alignment horizontal="left" vertical="center"/>
    </xf>
    <xf numFmtId="0" fontId="1" fillId="9" borderId="92" xfId="0" applyNumberFormat="1" applyFont="1" applyFill="1" applyBorder="1" applyAlignment="1" applyProtection="1">
      <alignment horizontal="left" vertical="center"/>
    </xf>
    <xf numFmtId="0" fontId="1" fillId="9" borderId="12" xfId="0" applyNumberFormat="1" applyFont="1" applyFill="1" applyBorder="1" applyAlignment="1" applyProtection="1"/>
    <xf numFmtId="0" fontId="1" fillId="9" borderId="1" xfId="0" applyNumberFormat="1" applyFont="1" applyFill="1" applyBorder="1" applyAlignment="1" applyProtection="1"/>
    <xf numFmtId="0" fontId="1" fillId="9" borderId="79" xfId="0" applyNumberFormat="1" applyFont="1" applyFill="1" applyBorder="1" applyAlignment="1" applyProtection="1"/>
    <xf numFmtId="0" fontId="1" fillId="9" borderId="73" xfId="0" applyNumberFormat="1" applyFont="1" applyFill="1" applyBorder="1" applyAlignment="1" applyProtection="1"/>
    <xf numFmtId="0" fontId="1" fillId="9" borderId="66" xfId="0" applyNumberFormat="1" applyFont="1" applyFill="1" applyBorder="1" applyAlignment="1" applyProtection="1"/>
    <xf numFmtId="0" fontId="1" fillId="9" borderId="18" xfId="0" applyNumberFormat="1" applyFont="1" applyFill="1" applyBorder="1" applyAlignment="1" applyProtection="1"/>
    <xf numFmtId="0" fontId="1" fillId="9" borderId="39" xfId="0" applyNumberFormat="1" applyFont="1" applyFill="1" applyBorder="1" applyAlignment="1" applyProtection="1"/>
    <xf numFmtId="0" fontId="1" fillId="9" borderId="43" xfId="0" applyNumberFormat="1" applyFont="1" applyFill="1" applyBorder="1" applyAlignment="1" applyProtection="1"/>
    <xf numFmtId="0" fontId="1" fillId="9" borderId="49" xfId="0" applyNumberFormat="1" applyFont="1" applyFill="1" applyBorder="1" applyAlignment="1" applyProtection="1"/>
    <xf numFmtId="0" fontId="1" fillId="9" borderId="146" xfId="0" applyNumberFormat="1" applyFont="1" applyFill="1" applyBorder="1" applyAlignment="1" applyProtection="1">
      <alignment horizontal="left" vertical="center"/>
    </xf>
    <xf numFmtId="0" fontId="1" fillId="9" borderId="147" xfId="0" applyNumberFormat="1" applyFont="1" applyFill="1" applyBorder="1" applyAlignment="1" applyProtection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70"/>
  <sheetViews>
    <sheetView tabSelected="1" topLeftCell="A58" zoomScaleNormal="100" workbookViewId="0">
      <selection activeCell="E21" sqref="E21"/>
    </sheetView>
  </sheetViews>
  <sheetFormatPr defaultColWidth="8.88671875" defaultRowHeight="14.4" x14ac:dyDescent="0.3"/>
  <cols>
    <col min="1" max="7" width="9.109375" style="3" customWidth="1"/>
    <col min="8" max="10" width="10.6640625" style="3" customWidth="1"/>
    <col min="11" max="15" width="8.88671875" style="3" customWidth="1"/>
    <col min="16" max="17" width="8.88671875" customWidth="1"/>
    <col min="18" max="24" width="8.88671875" style="3" customWidth="1"/>
    <col min="25" max="16384" width="8.88671875" style="3"/>
  </cols>
  <sheetData>
    <row r="1" spans="1:15" x14ac:dyDescent="0.3">
      <c r="A1" s="167" t="str">
        <f>Data!B1&amp;", Sugar Unit - "&amp;Data!B2</f>
        <v>Avadh Sugar &amp; Energy Ltd., Sugar Unit - Seohara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9"/>
    </row>
    <row r="2" spans="1:15" x14ac:dyDescent="0.3">
      <c r="A2" s="167" t="s">
        <v>1182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9"/>
    </row>
    <row r="3" spans="1:15" customFormat="1" ht="15" customHeight="1" x14ac:dyDescent="0.3">
      <c r="A3" s="170" t="s">
        <v>1183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2"/>
    </row>
    <row r="4" spans="1:15" customFormat="1" ht="15" customHeight="1" x14ac:dyDescent="0.3">
      <c r="A4" s="173" t="s">
        <v>1184</v>
      </c>
      <c r="B4" s="174"/>
      <c r="C4" s="174"/>
      <c r="D4" s="174"/>
      <c r="E4" s="174"/>
      <c r="F4" s="175"/>
      <c r="G4" s="203" t="s">
        <v>1185</v>
      </c>
      <c r="H4" s="204"/>
      <c r="I4" s="203" t="s">
        <v>1186</v>
      </c>
      <c r="J4" s="204"/>
      <c r="K4" s="176" t="s">
        <v>1187</v>
      </c>
      <c r="L4" s="177"/>
      <c r="M4" s="177"/>
      <c r="N4" s="177"/>
      <c r="O4" s="178"/>
    </row>
    <row r="5" spans="1:15" x14ac:dyDescent="0.3">
      <c r="A5" s="182"/>
      <c r="B5" s="183"/>
      <c r="C5" s="184" t="s">
        <v>1188</v>
      </c>
      <c r="D5" s="185"/>
      <c r="E5" s="184" t="s">
        <v>1189</v>
      </c>
      <c r="F5" s="185"/>
      <c r="G5" s="205"/>
      <c r="H5" s="206"/>
      <c r="I5" s="205"/>
      <c r="J5" s="206"/>
      <c r="K5" s="4"/>
      <c r="L5" s="179" t="s">
        <v>1190</v>
      </c>
      <c r="M5" s="180"/>
      <c r="N5" s="179" t="s">
        <v>1189</v>
      </c>
      <c r="O5" s="181"/>
    </row>
    <row r="6" spans="1:15" x14ac:dyDescent="0.3">
      <c r="A6" s="186" t="s">
        <v>1191</v>
      </c>
      <c r="B6" s="187"/>
      <c r="C6" s="170">
        <f>Data!B10</f>
        <v>1114500</v>
      </c>
      <c r="D6" s="172"/>
      <c r="E6" s="170">
        <f>PrvSeason!B10</f>
        <v>1077900</v>
      </c>
      <c r="F6" s="172"/>
      <c r="G6" s="5" t="s">
        <v>1192</v>
      </c>
      <c r="H6" s="6">
        <f>Data!B6</f>
        <v>44228</v>
      </c>
      <c r="I6" s="5" t="s">
        <v>1192</v>
      </c>
      <c r="J6" s="6">
        <f>Data!B5</f>
        <v>44134</v>
      </c>
      <c r="K6" s="188" t="s">
        <v>1191</v>
      </c>
      <c r="L6" s="187"/>
      <c r="M6" s="7">
        <f>Data!B46</f>
        <v>10.79</v>
      </c>
      <c r="N6" s="170">
        <f>PrvSeason!B46</f>
        <v>10.7</v>
      </c>
      <c r="O6" s="189"/>
    </row>
    <row r="7" spans="1:15" customFormat="1" ht="15" customHeight="1" x14ac:dyDescent="0.3">
      <c r="A7" s="190" t="s">
        <v>1193</v>
      </c>
      <c r="B7" s="191"/>
      <c r="C7" s="192">
        <f>Data!B11</f>
        <v>10746900</v>
      </c>
      <c r="D7" s="193"/>
      <c r="E7" s="192">
        <f>PrvSeason!B11</f>
        <v>9835300</v>
      </c>
      <c r="F7" s="193"/>
      <c r="G7" s="8" t="s">
        <v>1194</v>
      </c>
      <c r="H7" s="9">
        <f>Data!B7</f>
        <v>44237</v>
      </c>
      <c r="I7" s="8" t="s">
        <v>1194</v>
      </c>
      <c r="J7" s="9">
        <f>Data!B7</f>
        <v>44237</v>
      </c>
      <c r="K7" s="194" t="s">
        <v>1195</v>
      </c>
      <c r="L7" s="191"/>
      <c r="M7" s="10">
        <f>Data!B47</f>
        <v>9.93</v>
      </c>
      <c r="N7" s="192">
        <f>PrvSeason!B47</f>
        <v>10.89</v>
      </c>
      <c r="O7" s="195"/>
    </row>
    <row r="8" spans="1:15" customFormat="1" ht="15" customHeight="1" x14ac:dyDescent="0.3">
      <c r="A8" s="196" t="s">
        <v>1196</v>
      </c>
      <c r="B8" s="197"/>
      <c r="C8" s="197"/>
      <c r="D8" s="198"/>
      <c r="E8" s="160" t="s">
        <v>1190</v>
      </c>
      <c r="F8" s="161"/>
      <c r="G8" s="161"/>
      <c r="H8" s="161"/>
      <c r="I8" s="161"/>
      <c r="J8" s="162"/>
      <c r="K8" s="160" t="s">
        <v>1189</v>
      </c>
      <c r="L8" s="161"/>
      <c r="M8" s="161"/>
      <c r="N8" s="161"/>
      <c r="O8" s="162"/>
    </row>
    <row r="9" spans="1:15" customFormat="1" ht="15" customHeight="1" x14ac:dyDescent="0.3">
      <c r="A9" s="199"/>
      <c r="B9" s="200"/>
      <c r="C9" s="200"/>
      <c r="D9" s="200"/>
      <c r="E9" s="160" t="s">
        <v>1191</v>
      </c>
      <c r="F9" s="161"/>
      <c r="G9" s="162"/>
      <c r="H9" s="160" t="s">
        <v>1197</v>
      </c>
      <c r="I9" s="161"/>
      <c r="J9" s="162"/>
      <c r="K9" s="160" t="s">
        <v>1191</v>
      </c>
      <c r="L9" s="162"/>
      <c r="M9" s="160" t="s">
        <v>1193</v>
      </c>
      <c r="N9" s="161"/>
      <c r="O9" s="162"/>
    </row>
    <row r="10" spans="1:15" customFormat="1" ht="15" customHeight="1" x14ac:dyDescent="0.3">
      <c r="A10" s="201"/>
      <c r="B10" s="202"/>
      <c r="C10" s="202"/>
      <c r="D10" s="202"/>
      <c r="E10" s="222" t="s">
        <v>1198</v>
      </c>
      <c r="F10" s="223"/>
      <c r="G10" s="11" t="s">
        <v>1199</v>
      </c>
      <c r="H10" s="12" t="s">
        <v>1198</v>
      </c>
      <c r="I10" s="165" t="s">
        <v>1199</v>
      </c>
      <c r="J10" s="166"/>
      <c r="K10" s="12" t="s">
        <v>1200</v>
      </c>
      <c r="L10" s="11" t="s">
        <v>1199</v>
      </c>
      <c r="M10" s="222" t="s">
        <v>1198</v>
      </c>
      <c r="N10" s="223"/>
      <c r="O10" s="11" t="s">
        <v>1199</v>
      </c>
    </row>
    <row r="11" spans="1:15" x14ac:dyDescent="0.3">
      <c r="A11" s="224" t="s">
        <v>1201</v>
      </c>
      <c r="B11" s="225"/>
      <c r="C11" s="226"/>
      <c r="D11" s="13" t="s">
        <v>1198</v>
      </c>
      <c r="E11" s="163">
        <f>E13-E12</f>
        <v>439971.14</v>
      </c>
      <c r="F11" s="164"/>
      <c r="G11" s="14">
        <f>ROUND(E11/E13%,2)</f>
        <v>39.479999999999997</v>
      </c>
      <c r="H11" s="15">
        <f>H13-H12</f>
        <v>4700758.0999999996</v>
      </c>
      <c r="I11" s="227">
        <f>ROUND(H11/H13%,2)</f>
        <v>43.74</v>
      </c>
      <c r="J11" s="228"/>
      <c r="K11" s="16">
        <f>K13-K12</f>
        <v>465453.69999999995</v>
      </c>
      <c r="L11" s="17">
        <f>ROUND(K11/K13%,2)</f>
        <v>43.18</v>
      </c>
      <c r="M11" s="163">
        <f>M13-M12</f>
        <v>4144301.29</v>
      </c>
      <c r="N11" s="164"/>
      <c r="O11" s="14">
        <f>ROUND(M11/M13%,2)</f>
        <v>42.14</v>
      </c>
    </row>
    <row r="12" spans="1:15" x14ac:dyDescent="0.3">
      <c r="A12" s="182" t="s">
        <v>1202</v>
      </c>
      <c r="B12" s="210"/>
      <c r="C12" s="183"/>
      <c r="D12" s="18" t="s">
        <v>1200</v>
      </c>
      <c r="E12" s="211">
        <f>Data!B32</f>
        <v>674528.86</v>
      </c>
      <c r="F12" s="172"/>
      <c r="G12" s="19">
        <f>ROUND(E12/E13%,2)</f>
        <v>60.52</v>
      </c>
      <c r="H12" s="20">
        <f>Data!B33</f>
        <v>6046141.9000000004</v>
      </c>
      <c r="I12" s="212">
        <f>ROUND(H12/H13%,2)</f>
        <v>56.26</v>
      </c>
      <c r="J12" s="213"/>
      <c r="K12" s="21">
        <f>PrvSeason!B32</f>
        <v>612446.30000000005</v>
      </c>
      <c r="L12" s="22">
        <f>ROUND(K12/K13%,2)</f>
        <v>56.82</v>
      </c>
      <c r="M12" s="211">
        <f>PrvSeason!B33</f>
        <v>5690998.71</v>
      </c>
      <c r="N12" s="172"/>
      <c r="O12" s="19">
        <f>ROUND(M12/M13%,2)</f>
        <v>57.86</v>
      </c>
    </row>
    <row r="13" spans="1:15" customFormat="1" ht="15" customHeight="1" x14ac:dyDescent="0.3">
      <c r="A13" s="214" t="s">
        <v>1203</v>
      </c>
      <c r="B13" s="215"/>
      <c r="C13" s="216"/>
      <c r="D13" s="23" t="s">
        <v>1198</v>
      </c>
      <c r="E13" s="217">
        <f>C6</f>
        <v>1114500</v>
      </c>
      <c r="F13" s="218"/>
      <c r="G13" s="24">
        <v>100</v>
      </c>
      <c r="H13" s="25">
        <f>C7</f>
        <v>10746900</v>
      </c>
      <c r="I13" s="219">
        <v>100</v>
      </c>
      <c r="J13" s="220"/>
      <c r="K13" s="26">
        <f>E6</f>
        <v>1077900</v>
      </c>
      <c r="L13" s="27">
        <v>100</v>
      </c>
      <c r="M13" s="221">
        <f>E7</f>
        <v>9835300</v>
      </c>
      <c r="N13" s="193"/>
      <c r="O13" s="28">
        <v>100</v>
      </c>
    </row>
    <row r="14" spans="1:15" customFormat="1" ht="15" customHeight="1" x14ac:dyDescent="0.3">
      <c r="A14" s="196" t="s">
        <v>1204</v>
      </c>
      <c r="B14" s="197"/>
      <c r="C14" s="198"/>
      <c r="D14" s="209" t="s">
        <v>1205</v>
      </c>
      <c r="E14" s="160" t="s">
        <v>1190</v>
      </c>
      <c r="F14" s="161"/>
      <c r="G14" s="161"/>
      <c r="H14" s="161"/>
      <c r="I14" s="161"/>
      <c r="J14" s="162"/>
      <c r="K14" s="160" t="s">
        <v>1189</v>
      </c>
      <c r="L14" s="161"/>
      <c r="M14" s="161"/>
      <c r="N14" s="161"/>
      <c r="O14" s="162"/>
    </row>
    <row r="15" spans="1:15" customFormat="1" ht="15" customHeight="1" x14ac:dyDescent="0.3">
      <c r="A15" s="199"/>
      <c r="B15" s="200"/>
      <c r="C15" s="207"/>
      <c r="D15" s="199"/>
      <c r="E15" s="160" t="s">
        <v>1191</v>
      </c>
      <c r="F15" s="161"/>
      <c r="G15" s="162"/>
      <c r="H15" s="160" t="s">
        <v>1197</v>
      </c>
      <c r="I15" s="161"/>
      <c r="J15" s="162"/>
      <c r="K15" s="160" t="s">
        <v>1191</v>
      </c>
      <c r="L15" s="162"/>
      <c r="M15" s="160" t="s">
        <v>1193</v>
      </c>
      <c r="N15" s="161"/>
      <c r="O15" s="162"/>
    </row>
    <row r="16" spans="1:15" customFormat="1" ht="57.6" customHeight="1" x14ac:dyDescent="0.3">
      <c r="A16" s="201"/>
      <c r="B16" s="202"/>
      <c r="C16" s="208"/>
      <c r="D16" s="201"/>
      <c r="E16" s="29" t="s">
        <v>1206</v>
      </c>
      <c r="F16" s="30" t="s">
        <v>1198</v>
      </c>
      <c r="G16" s="31" t="s">
        <v>1199</v>
      </c>
      <c r="H16" s="29" t="s">
        <v>1206</v>
      </c>
      <c r="I16" s="30" t="s">
        <v>1198</v>
      </c>
      <c r="J16" s="31" t="s">
        <v>1199</v>
      </c>
      <c r="K16" s="32" t="s">
        <v>1200</v>
      </c>
      <c r="L16" s="33" t="s">
        <v>1199</v>
      </c>
      <c r="M16" s="32" t="s">
        <v>1198</v>
      </c>
      <c r="N16" s="165" t="s">
        <v>1199</v>
      </c>
      <c r="O16" s="166"/>
    </row>
    <row r="17" spans="1:15" x14ac:dyDescent="0.3">
      <c r="A17" s="231" t="s">
        <v>1207</v>
      </c>
      <c r="B17" s="232"/>
      <c r="C17" s="233"/>
      <c r="D17" s="34" t="s">
        <v>1208</v>
      </c>
      <c r="E17" s="35">
        <f>ROUND(Data!B114,0)</f>
        <v>0</v>
      </c>
      <c r="F17" s="36">
        <f>Data!B126</f>
        <v>0</v>
      </c>
      <c r="G17" s="37">
        <f t="shared" ref="G17:G24" si="0">ROUND(F17/F$25%,3)</f>
        <v>0</v>
      </c>
      <c r="H17" s="15">
        <f>ROUND(Data!B115,0)</f>
        <v>104</v>
      </c>
      <c r="I17" s="36">
        <f>Data!B127</f>
        <v>110715</v>
      </c>
      <c r="J17" s="37">
        <f t="shared" ref="J17:J24" si="1">ROUND(I17/I$25%,3)</f>
        <v>10.455</v>
      </c>
      <c r="K17" s="15">
        <f>PrvSeason!B126</f>
        <v>20095</v>
      </c>
      <c r="L17" s="37">
        <f t="shared" ref="L17:L24" si="2">ROUND(K17/K$25%,3)</f>
        <v>16.7</v>
      </c>
      <c r="M17" s="38">
        <f>PrvSeason!B127</f>
        <v>114080</v>
      </c>
      <c r="N17" s="39">
        <f t="shared" ref="N17:N24" si="3">ROUND(M17/M$25%,3)</f>
        <v>10.747</v>
      </c>
      <c r="O17" s="40"/>
    </row>
    <row r="18" spans="1:15" x14ac:dyDescent="0.3">
      <c r="A18" s="224"/>
      <c r="B18" s="225"/>
      <c r="C18" s="226"/>
      <c r="D18" s="41" t="s">
        <v>1209</v>
      </c>
      <c r="E18" s="42">
        <f>ROUND(Data!B120,0)</f>
        <v>0</v>
      </c>
      <c r="F18" s="7">
        <f>Data!B132</f>
        <v>0</v>
      </c>
      <c r="G18" s="43">
        <f t="shared" si="0"/>
        <v>0</v>
      </c>
      <c r="H18" s="20">
        <f>ROUND(Data!B121,0)</f>
        <v>0</v>
      </c>
      <c r="I18" s="7">
        <f>Data!B133</f>
        <v>0</v>
      </c>
      <c r="J18" s="19">
        <f t="shared" si="1"/>
        <v>0</v>
      </c>
      <c r="K18" s="20">
        <f>PrvSeason!B132</f>
        <v>0</v>
      </c>
      <c r="L18" s="19">
        <f t="shared" si="2"/>
        <v>0</v>
      </c>
      <c r="M18" s="20">
        <f>PrvSeason!B133</f>
        <v>0</v>
      </c>
      <c r="N18" s="7">
        <f t="shared" si="3"/>
        <v>0</v>
      </c>
      <c r="O18" s="19"/>
    </row>
    <row r="19" spans="1:15" x14ac:dyDescent="0.3">
      <c r="A19" s="214" t="s">
        <v>1210</v>
      </c>
      <c r="B19" s="215"/>
      <c r="C19" s="216"/>
      <c r="D19" s="41" t="s">
        <v>1211</v>
      </c>
      <c r="E19" s="42">
        <f>ROUND(Data!B116,0)</f>
        <v>0</v>
      </c>
      <c r="F19" s="7">
        <f>Data!B128</f>
        <v>0</v>
      </c>
      <c r="G19" s="43">
        <f t="shared" si="0"/>
        <v>0</v>
      </c>
      <c r="H19" s="20">
        <f>ROUND(Data!B117,0)</f>
        <v>102</v>
      </c>
      <c r="I19" s="7">
        <f>Data!B129</f>
        <v>670765</v>
      </c>
      <c r="J19" s="43">
        <f t="shared" si="1"/>
        <v>63.341999999999999</v>
      </c>
      <c r="K19" s="20">
        <f>PrvSeason!B128</f>
        <v>89605</v>
      </c>
      <c r="L19" s="43">
        <f t="shared" si="2"/>
        <v>74.465999999999994</v>
      </c>
      <c r="M19" s="20">
        <f>PrvSeason!B129</f>
        <v>535685</v>
      </c>
      <c r="N19" s="44">
        <f t="shared" si="3"/>
        <v>50.463000000000001</v>
      </c>
      <c r="O19" s="19"/>
    </row>
    <row r="20" spans="1:15" x14ac:dyDescent="0.3">
      <c r="A20" s="224"/>
      <c r="B20" s="225"/>
      <c r="C20" s="226"/>
      <c r="D20" s="41" t="s">
        <v>1212</v>
      </c>
      <c r="E20" s="42">
        <f>ROUND(Data!B122,0)</f>
        <v>0</v>
      </c>
      <c r="F20" s="7">
        <f>Data!B134</f>
        <v>0</v>
      </c>
      <c r="G20" s="43">
        <f t="shared" si="0"/>
        <v>0</v>
      </c>
      <c r="H20" s="20">
        <f>ROUND(Data!B123,0)</f>
        <v>0</v>
      </c>
      <c r="I20" s="7">
        <f>Data!B135</f>
        <v>0</v>
      </c>
      <c r="J20" s="19">
        <f t="shared" si="1"/>
        <v>0</v>
      </c>
      <c r="K20" s="20">
        <f>PrvSeason!B134</f>
        <v>0</v>
      </c>
      <c r="L20" s="19">
        <f t="shared" si="2"/>
        <v>0</v>
      </c>
      <c r="M20" s="20">
        <f>PrvSeason!B135</f>
        <v>0</v>
      </c>
      <c r="N20" s="7">
        <f t="shared" si="3"/>
        <v>0</v>
      </c>
      <c r="O20" s="19"/>
    </row>
    <row r="21" spans="1:15" x14ac:dyDescent="0.3">
      <c r="A21" s="214" t="s">
        <v>1213</v>
      </c>
      <c r="B21" s="215"/>
      <c r="C21" s="216"/>
      <c r="D21" s="41" t="s">
        <v>1214</v>
      </c>
      <c r="E21" s="42">
        <f>ROUND(Data!B118,0)</f>
        <v>0</v>
      </c>
      <c r="F21" s="7">
        <f>Data!B130</f>
        <v>0</v>
      </c>
      <c r="G21" s="43">
        <f t="shared" si="0"/>
        <v>0</v>
      </c>
      <c r="H21" s="20">
        <f>ROUND(Data!B119,0)</f>
        <v>113</v>
      </c>
      <c r="I21" s="7">
        <f>Data!B131</f>
        <v>75955</v>
      </c>
      <c r="J21" s="43">
        <f t="shared" si="1"/>
        <v>7.173</v>
      </c>
      <c r="K21" s="20">
        <f>PrvSeason!B130</f>
        <v>10630</v>
      </c>
      <c r="L21" s="43">
        <f t="shared" si="2"/>
        <v>8.8339999999999996</v>
      </c>
      <c r="M21" s="20">
        <f>PrvSeason!B131</f>
        <v>61770</v>
      </c>
      <c r="N21" s="44">
        <f t="shared" si="3"/>
        <v>5.819</v>
      </c>
      <c r="O21" s="19"/>
    </row>
    <row r="22" spans="1:15" x14ac:dyDescent="0.3">
      <c r="A22" s="224"/>
      <c r="B22" s="225"/>
      <c r="C22" s="226"/>
      <c r="D22" s="41" t="s">
        <v>1215</v>
      </c>
      <c r="E22" s="42">
        <f>ROUND(Data!B125,0)</f>
        <v>0</v>
      </c>
      <c r="F22" s="7">
        <f>Data!B136</f>
        <v>0</v>
      </c>
      <c r="G22" s="43">
        <f t="shared" si="0"/>
        <v>0</v>
      </c>
      <c r="H22" s="20">
        <f>ROUND(Data!B125,0)</f>
        <v>0</v>
      </c>
      <c r="I22" s="7">
        <f>Data!B137</f>
        <v>0</v>
      </c>
      <c r="J22" s="19">
        <f t="shared" si="1"/>
        <v>0</v>
      </c>
      <c r="K22" s="20">
        <f>PrvSeason!B136</f>
        <v>0</v>
      </c>
      <c r="L22" s="19">
        <f t="shared" si="2"/>
        <v>0</v>
      </c>
      <c r="M22" s="20">
        <f>PrvSeason!B137</f>
        <v>0</v>
      </c>
      <c r="N22" s="7">
        <f t="shared" si="3"/>
        <v>0</v>
      </c>
      <c r="O22" s="19"/>
    </row>
    <row r="23" spans="1:15" x14ac:dyDescent="0.3">
      <c r="A23" s="214" t="s">
        <v>1216</v>
      </c>
      <c r="B23" s="215"/>
      <c r="C23" s="216"/>
      <c r="D23" s="41" t="s">
        <v>1217</v>
      </c>
      <c r="E23" s="42">
        <v>0</v>
      </c>
      <c r="F23" s="7">
        <f>Data!B138</f>
        <v>0</v>
      </c>
      <c r="G23" s="43">
        <f t="shared" si="0"/>
        <v>0</v>
      </c>
      <c r="H23" s="20"/>
      <c r="I23" s="7">
        <f>Data!B139</f>
        <v>0</v>
      </c>
      <c r="J23" s="19">
        <f t="shared" si="1"/>
        <v>0</v>
      </c>
      <c r="K23" s="20"/>
      <c r="L23" s="19">
        <f t="shared" si="2"/>
        <v>0</v>
      </c>
      <c r="M23" s="20">
        <f>PrvSeason!B139</f>
        <v>0</v>
      </c>
      <c r="N23" s="7">
        <f t="shared" si="3"/>
        <v>0</v>
      </c>
      <c r="O23" s="19"/>
    </row>
    <row r="24" spans="1:15" x14ac:dyDescent="0.3">
      <c r="A24" s="224"/>
      <c r="B24" s="225"/>
      <c r="C24" s="226"/>
      <c r="D24" s="41" t="s">
        <v>1218</v>
      </c>
      <c r="E24" s="42">
        <f>ROUND(Data!B140,0)</f>
        <v>691</v>
      </c>
      <c r="F24" s="7">
        <f>Data!B141</f>
        <v>123800</v>
      </c>
      <c r="G24" s="43">
        <f t="shared" si="0"/>
        <v>100</v>
      </c>
      <c r="H24" s="20"/>
      <c r="I24" s="7">
        <f>Data!B142</f>
        <v>201520</v>
      </c>
      <c r="J24" s="19">
        <f t="shared" si="1"/>
        <v>19.03</v>
      </c>
      <c r="K24" s="20">
        <f>PrvSeason!B141</f>
        <v>0</v>
      </c>
      <c r="L24" s="19">
        <f t="shared" si="2"/>
        <v>0</v>
      </c>
      <c r="M24" s="20">
        <f>PrvSeason!B142</f>
        <v>350000</v>
      </c>
      <c r="N24" s="44">
        <f t="shared" si="3"/>
        <v>32.970999999999997</v>
      </c>
      <c r="O24" s="19"/>
    </row>
    <row r="25" spans="1:15" x14ac:dyDescent="0.3">
      <c r="A25" s="182" t="s">
        <v>1219</v>
      </c>
      <c r="B25" s="210"/>
      <c r="C25" s="183"/>
      <c r="D25" s="45"/>
      <c r="E25" s="46"/>
      <c r="F25" s="7">
        <f>Data!B40</f>
        <v>123800</v>
      </c>
      <c r="G25" s="19">
        <f>SUM(G17:G24)</f>
        <v>100</v>
      </c>
      <c r="H25" s="20"/>
      <c r="I25" s="7">
        <f>Data!B41</f>
        <v>1058955</v>
      </c>
      <c r="J25" s="43">
        <f>SUM(J17:J24)</f>
        <v>100</v>
      </c>
      <c r="K25" s="20">
        <f>PrvSeason!B40</f>
        <v>120330</v>
      </c>
      <c r="L25" s="43">
        <f>SUM(L17:L24)</f>
        <v>100</v>
      </c>
      <c r="M25" s="20">
        <f>PrvSeason!B41</f>
        <v>1061535</v>
      </c>
      <c r="N25" s="44">
        <f>SUM(N17:N24)</f>
        <v>100</v>
      </c>
      <c r="O25" s="19"/>
    </row>
    <row r="26" spans="1:15" x14ac:dyDescent="0.3">
      <c r="A26" s="182" t="s">
        <v>1220</v>
      </c>
      <c r="B26" s="210"/>
      <c r="C26" s="183"/>
      <c r="D26" s="47"/>
      <c r="E26" s="48"/>
      <c r="F26" s="7">
        <f>Data!B603</f>
        <v>564.88</v>
      </c>
      <c r="G26" s="19"/>
      <c r="H26" s="20"/>
      <c r="I26" s="7">
        <f>Data!B604</f>
        <v>4447.93</v>
      </c>
      <c r="J26" s="19"/>
      <c r="K26" s="20">
        <f>PrvSeason!B603</f>
        <v>0</v>
      </c>
      <c r="L26" s="19"/>
      <c r="M26" s="20">
        <f>PrvSeason!B604</f>
        <v>5382.86</v>
      </c>
      <c r="N26" s="7"/>
      <c r="O26" s="19"/>
    </row>
    <row r="27" spans="1:15" x14ac:dyDescent="0.3">
      <c r="A27" s="182" t="s">
        <v>1221</v>
      </c>
      <c r="B27" s="210"/>
      <c r="C27" s="183"/>
      <c r="D27" s="47"/>
      <c r="E27" s="48"/>
      <c r="F27" s="7">
        <f>ROUND(F25-F26,2)</f>
        <v>123235.12</v>
      </c>
      <c r="G27" s="19"/>
      <c r="H27" s="20"/>
      <c r="I27" s="7">
        <f>Data!B51</f>
        <v>1054507.07</v>
      </c>
      <c r="J27" s="19"/>
      <c r="K27" s="20">
        <f>PrvSeason!B50</f>
        <v>120330</v>
      </c>
      <c r="L27" s="19"/>
      <c r="M27" s="20">
        <f>PrvSeason!B51</f>
        <v>1056152.1399999999</v>
      </c>
      <c r="N27" s="7"/>
      <c r="O27" s="19"/>
    </row>
    <row r="28" spans="1:15" customFormat="1" ht="15" customHeight="1" x14ac:dyDescent="0.3">
      <c r="A28" s="214" t="s">
        <v>1222</v>
      </c>
      <c r="B28" s="215"/>
      <c r="C28" s="216"/>
      <c r="D28" s="47"/>
      <c r="E28" s="48"/>
      <c r="F28" s="10">
        <f>Data!B42</f>
        <v>-2935.98</v>
      </c>
      <c r="G28" s="28"/>
      <c r="H28" s="25"/>
      <c r="I28" s="49">
        <f>Data!B43</f>
        <v>12464.64</v>
      </c>
      <c r="J28" s="24"/>
      <c r="K28" s="25">
        <f>PrvSeason!B42</f>
        <v>-4974.96</v>
      </c>
      <c r="L28" s="24"/>
      <c r="M28" s="25">
        <f>PrvSeason!B43</f>
        <v>14475.96</v>
      </c>
      <c r="N28" s="49"/>
      <c r="O28" s="24"/>
    </row>
    <row r="29" spans="1:15" customFormat="1" ht="15" customHeight="1" x14ac:dyDescent="0.3">
      <c r="A29" s="196" t="s">
        <v>1223</v>
      </c>
      <c r="B29" s="197"/>
      <c r="C29" s="197"/>
      <c r="D29" s="197"/>
      <c r="E29" s="197"/>
      <c r="F29" s="197"/>
      <c r="G29" s="197"/>
      <c r="H29" s="160" t="s">
        <v>1190</v>
      </c>
      <c r="I29" s="161"/>
      <c r="J29" s="161"/>
      <c r="K29" s="162"/>
      <c r="L29" s="160" t="s">
        <v>1189</v>
      </c>
      <c r="M29" s="161"/>
      <c r="N29" s="161"/>
      <c r="O29" s="162"/>
    </row>
    <row r="30" spans="1:15" customFormat="1" ht="15" customHeight="1" x14ac:dyDescent="0.3">
      <c r="A30" s="201"/>
      <c r="B30" s="202"/>
      <c r="C30" s="202"/>
      <c r="D30" s="202"/>
      <c r="E30" s="202"/>
      <c r="F30" s="202"/>
      <c r="G30" s="202"/>
      <c r="H30" s="229" t="s">
        <v>1191</v>
      </c>
      <c r="I30" s="206"/>
      <c r="J30" s="205" t="s">
        <v>1224</v>
      </c>
      <c r="K30" s="230"/>
      <c r="L30" s="229" t="s">
        <v>1191</v>
      </c>
      <c r="M30" s="206"/>
      <c r="N30" s="205" t="s">
        <v>1224</v>
      </c>
      <c r="O30" s="230"/>
    </row>
    <row r="31" spans="1:15" x14ac:dyDescent="0.3">
      <c r="A31" s="50">
        <v>1</v>
      </c>
      <c r="B31" s="239" t="s">
        <v>1225</v>
      </c>
      <c r="C31" s="225"/>
      <c r="D31" s="225"/>
      <c r="E31" s="225"/>
      <c r="F31" s="225"/>
      <c r="G31" s="225"/>
      <c r="H31" s="235" t="str">
        <f>Data!B908</f>
        <v>240:00</v>
      </c>
      <c r="I31" s="236"/>
      <c r="J31" s="237" t="str">
        <f>Data!B948</f>
        <v>2496:00</v>
      </c>
      <c r="K31" s="238"/>
      <c r="L31" s="235" t="str">
        <f>PrvSeason!B908</f>
        <v>240:00</v>
      </c>
      <c r="M31" s="236"/>
      <c r="N31" s="237" t="str">
        <f>PrvSeason!B948</f>
        <v>2328:00</v>
      </c>
      <c r="O31" s="238"/>
    </row>
    <row r="32" spans="1:15" x14ac:dyDescent="0.3">
      <c r="A32" s="51">
        <v>2</v>
      </c>
      <c r="B32" s="234" t="s">
        <v>1226</v>
      </c>
      <c r="C32" s="210"/>
      <c r="D32" s="210"/>
      <c r="E32" s="210"/>
      <c r="F32" s="210"/>
      <c r="G32" s="210"/>
      <c r="H32" s="235">
        <f>Data!B831</f>
        <v>0</v>
      </c>
      <c r="I32" s="236"/>
      <c r="J32" s="237">
        <f>Data!B832</f>
        <v>0.81111111111111101</v>
      </c>
      <c r="K32" s="238"/>
      <c r="L32" s="235">
        <f>PrvSeason!B831</f>
        <v>0</v>
      </c>
      <c r="M32" s="236"/>
      <c r="N32" s="237">
        <f>PrvSeason!B832</f>
        <v>0</v>
      </c>
      <c r="O32" s="238"/>
    </row>
    <row r="33" spans="1:16" x14ac:dyDescent="0.3">
      <c r="A33" s="51">
        <v>3</v>
      </c>
      <c r="B33" s="234" t="s">
        <v>1227</v>
      </c>
      <c r="C33" s="210"/>
      <c r="D33" s="210"/>
      <c r="E33" s="210"/>
      <c r="F33" s="210"/>
      <c r="G33" s="210"/>
      <c r="H33" s="235">
        <f>Data!B715</f>
        <v>0</v>
      </c>
      <c r="I33" s="236"/>
      <c r="J33" s="237">
        <f>Data!B716</f>
        <v>0.35625000000000001</v>
      </c>
      <c r="K33" s="238"/>
      <c r="L33" s="235">
        <f>PrvSeason!B715</f>
        <v>7.4305555555555597E-2</v>
      </c>
      <c r="M33" s="236"/>
      <c r="N33" s="237">
        <f>PrvSeason!B716</f>
        <v>0.43402777777777801</v>
      </c>
      <c r="O33" s="238"/>
    </row>
    <row r="34" spans="1:16" x14ac:dyDescent="0.3">
      <c r="A34" s="51">
        <v>4</v>
      </c>
      <c r="B34" s="234" t="s">
        <v>1228</v>
      </c>
      <c r="C34" s="210"/>
      <c r="D34" s="210"/>
      <c r="E34" s="210"/>
      <c r="F34" s="210"/>
      <c r="G34" s="210"/>
      <c r="H34" s="235">
        <f>Data!B883</f>
        <v>0</v>
      </c>
      <c r="I34" s="236"/>
      <c r="J34" s="237">
        <f>Data!B854</f>
        <v>0</v>
      </c>
      <c r="K34" s="238"/>
      <c r="L34" s="235">
        <f>PrvSeason!B883</f>
        <v>1.38888888888889E-3</v>
      </c>
      <c r="M34" s="236"/>
      <c r="N34" s="237">
        <f>PrvSeason!B854</f>
        <v>0</v>
      </c>
      <c r="O34" s="238"/>
    </row>
    <row r="35" spans="1:16" x14ac:dyDescent="0.3">
      <c r="A35" s="51">
        <v>5</v>
      </c>
      <c r="B35" s="234" t="s">
        <v>1229</v>
      </c>
      <c r="C35" s="210"/>
      <c r="D35" s="210"/>
      <c r="E35" s="210"/>
      <c r="F35" s="210"/>
      <c r="G35" s="210"/>
      <c r="H35" s="235">
        <f>Data!B833</f>
        <v>0</v>
      </c>
      <c r="I35" s="236"/>
      <c r="J35" s="237">
        <f>Data!B834</f>
        <v>0.25208333333333299</v>
      </c>
      <c r="K35" s="238"/>
      <c r="L35" s="235">
        <f>PrvSeason!B833</f>
        <v>0</v>
      </c>
      <c r="M35" s="236"/>
      <c r="N35" s="237">
        <f>PrvSeason!B834</f>
        <v>0</v>
      </c>
      <c r="O35" s="238"/>
    </row>
    <row r="36" spans="1:16" x14ac:dyDescent="0.3">
      <c r="A36" s="51">
        <v>6</v>
      </c>
      <c r="B36" s="234" t="s">
        <v>1230</v>
      </c>
      <c r="C36" s="210"/>
      <c r="D36" s="210"/>
      <c r="E36" s="210"/>
      <c r="F36" s="210"/>
      <c r="G36" s="210"/>
      <c r="H36" s="235">
        <f>Data!B897</f>
        <v>0</v>
      </c>
      <c r="I36" s="236"/>
      <c r="J36" s="237">
        <f>Data!B937</f>
        <v>1.18055555555556E-2</v>
      </c>
      <c r="K36" s="238"/>
      <c r="L36" s="235">
        <f>PrvSeason!B897</f>
        <v>0</v>
      </c>
      <c r="M36" s="236"/>
      <c r="N36" s="237">
        <f>PrvSeason!B937</f>
        <v>6.1111111111111102E-2</v>
      </c>
      <c r="O36" s="238"/>
    </row>
    <row r="37" spans="1:16" x14ac:dyDescent="0.3">
      <c r="A37" s="51">
        <v>7</v>
      </c>
      <c r="B37" s="234" t="s">
        <v>1231</v>
      </c>
      <c r="C37" s="210"/>
      <c r="D37" s="210"/>
      <c r="E37" s="210"/>
      <c r="F37" s="210"/>
      <c r="G37" s="210"/>
      <c r="H37" s="240">
        <f>Data!B900+Data!B894</f>
        <v>2.0138888888888901E-2</v>
      </c>
      <c r="I37" s="241"/>
      <c r="J37" s="242">
        <f>Data!B934+Data!B940</f>
        <v>1.3958333333333328</v>
      </c>
      <c r="K37" s="243"/>
      <c r="L37" s="240">
        <f>PrvSeason!B900+PrvSeason!B894</f>
        <v>3.4722222222222199E-3</v>
      </c>
      <c r="M37" s="241"/>
      <c r="N37" s="244">
        <f>PrvSeason!B934+PrvSeason!B940</f>
        <v>4.1034722222222229</v>
      </c>
      <c r="O37" s="245"/>
      <c r="P37" s="2"/>
    </row>
    <row r="38" spans="1:16" x14ac:dyDescent="0.3">
      <c r="A38" s="51">
        <v>8</v>
      </c>
      <c r="B38" s="234" t="s">
        <v>1232</v>
      </c>
      <c r="C38" s="210"/>
      <c r="D38" s="210"/>
      <c r="E38" s="210"/>
      <c r="F38" s="210"/>
      <c r="G38" s="210"/>
      <c r="H38" s="235" t="str">
        <f>Data!B957</f>
        <v>239:31</v>
      </c>
      <c r="I38" s="236"/>
      <c r="J38" s="242">
        <f>J31-SUM(J32:K37)</f>
        <v>101.17291666666667</v>
      </c>
      <c r="K38" s="243"/>
      <c r="L38" s="240">
        <f>L31-SUM(L32:M37)</f>
        <v>9.9208333333333325</v>
      </c>
      <c r="M38" s="241"/>
      <c r="N38" s="244">
        <f>N31-SUM(N32:O37)</f>
        <v>92.401388888888889</v>
      </c>
      <c r="O38" s="245"/>
    </row>
    <row r="39" spans="1:16" x14ac:dyDescent="0.3">
      <c r="A39" s="51">
        <v>9</v>
      </c>
      <c r="B39" s="234" t="s">
        <v>1233</v>
      </c>
      <c r="C39" s="210"/>
      <c r="D39" s="210"/>
      <c r="E39" s="210"/>
      <c r="F39" s="210"/>
      <c r="G39" s="210"/>
      <c r="H39" s="240">
        <f>Data!B882+Data!B885</f>
        <v>3.4027777777777796E-2</v>
      </c>
      <c r="I39" s="241"/>
      <c r="J39" s="244">
        <f>Data!B922+Data!B925</f>
        <v>2.0673611111111105</v>
      </c>
      <c r="K39" s="245"/>
      <c r="L39" s="240">
        <f>PrvSeason!B882+PrvSeason!B885</f>
        <v>8.6805555555555525E-2</v>
      </c>
      <c r="M39" s="241"/>
      <c r="N39" s="244">
        <f>PrvSeason!B922+PrvSeason!B925</f>
        <v>0.90763888888888922</v>
      </c>
      <c r="O39" s="245"/>
    </row>
    <row r="40" spans="1:16" x14ac:dyDescent="0.3">
      <c r="A40" s="51">
        <v>10</v>
      </c>
      <c r="B40" s="234" t="s">
        <v>1234</v>
      </c>
      <c r="C40" s="210"/>
      <c r="D40" s="210"/>
      <c r="E40" s="210"/>
      <c r="F40" s="210"/>
      <c r="G40" s="210"/>
      <c r="H40" s="235"/>
      <c r="I40" s="236"/>
      <c r="J40" s="237"/>
      <c r="K40" s="238"/>
      <c r="L40" s="235">
        <v>0</v>
      </c>
      <c r="M40" s="236"/>
      <c r="N40" s="237">
        <v>0</v>
      </c>
      <c r="O40" s="238"/>
    </row>
    <row r="41" spans="1:16" x14ac:dyDescent="0.3">
      <c r="A41" s="51">
        <v>11</v>
      </c>
      <c r="B41" s="234" t="s">
        <v>1235</v>
      </c>
      <c r="C41" s="210"/>
      <c r="D41" s="210"/>
      <c r="E41" s="210"/>
      <c r="F41" s="210"/>
      <c r="G41" s="210"/>
      <c r="H41" s="235" t="str">
        <f>Data!B959</f>
        <v>238:42</v>
      </c>
      <c r="I41" s="236"/>
      <c r="J41" s="237" t="str">
        <f>Data!B960</f>
        <v>2378:32</v>
      </c>
      <c r="K41" s="238"/>
      <c r="L41" s="235" t="str">
        <f>PrvSeason!B959</f>
        <v>235:54</v>
      </c>
      <c r="M41" s="236"/>
      <c r="N41" s="237" t="str">
        <f>PrvSeason!B960</f>
        <v>2195:42</v>
      </c>
      <c r="O41" s="238"/>
    </row>
    <row r="42" spans="1:16" x14ac:dyDescent="0.3">
      <c r="A42" s="51">
        <v>12</v>
      </c>
      <c r="B42" s="234" t="s">
        <v>1236</v>
      </c>
      <c r="C42" s="210"/>
      <c r="D42" s="210"/>
      <c r="E42" s="210"/>
      <c r="F42" s="210"/>
      <c r="G42" s="210"/>
      <c r="H42" s="235"/>
      <c r="I42" s="236"/>
      <c r="J42" s="237"/>
      <c r="K42" s="238"/>
      <c r="L42" s="235"/>
      <c r="M42" s="236"/>
      <c r="N42" s="237"/>
      <c r="O42" s="238"/>
    </row>
    <row r="43" spans="1:16" x14ac:dyDescent="0.3">
      <c r="A43" s="51">
        <v>13</v>
      </c>
      <c r="B43" s="234" t="s">
        <v>1237</v>
      </c>
      <c r="C43" s="210"/>
      <c r="D43" s="210"/>
      <c r="E43" s="210"/>
      <c r="F43" s="210"/>
      <c r="G43" s="210"/>
      <c r="H43" s="211">
        <f>ROUND(H38/H31%,2)</f>
        <v>99.8</v>
      </c>
      <c r="I43" s="172"/>
      <c r="J43" s="170">
        <f>ROUND(J38/J31%,2)</f>
        <v>97.28</v>
      </c>
      <c r="K43" s="246"/>
      <c r="L43" s="211">
        <f>ROUND(L38/L31%,2)</f>
        <v>99.21</v>
      </c>
      <c r="M43" s="172"/>
      <c r="N43" s="170">
        <f>ROUND(N38/N31%,2)</f>
        <v>95.26</v>
      </c>
      <c r="O43" s="246"/>
    </row>
    <row r="44" spans="1:16" x14ac:dyDescent="0.3">
      <c r="A44" s="51">
        <v>14</v>
      </c>
      <c r="B44" s="234" t="s">
        <v>1238</v>
      </c>
      <c r="C44" s="210"/>
      <c r="D44" s="210"/>
      <c r="E44" s="210"/>
      <c r="F44" s="210"/>
      <c r="G44" s="210"/>
      <c r="H44" s="211">
        <f>ROUND(H41/H38%,2)</f>
        <v>99.66</v>
      </c>
      <c r="I44" s="172"/>
      <c r="J44" s="170">
        <f>ROUND(J41/J38%,2)</f>
        <v>97.96</v>
      </c>
      <c r="K44" s="246"/>
      <c r="L44" s="211">
        <f>ROUND(L41/L38%,2)</f>
        <v>99.08</v>
      </c>
      <c r="M44" s="172"/>
      <c r="N44" s="170">
        <f>ROUND(N41/N38%,2)</f>
        <v>99.01</v>
      </c>
      <c r="O44" s="246"/>
    </row>
    <row r="45" spans="1:16" x14ac:dyDescent="0.3">
      <c r="A45" s="51">
        <v>15</v>
      </c>
      <c r="B45" s="234" t="s">
        <v>1239</v>
      </c>
      <c r="C45" s="210"/>
      <c r="D45" s="210"/>
      <c r="E45" s="210"/>
      <c r="F45" s="210"/>
      <c r="G45" s="210"/>
      <c r="H45" s="211">
        <f>ROUND(H42/H38%,2)</f>
        <v>0</v>
      </c>
      <c r="I45" s="172"/>
      <c r="J45" s="170">
        <f>ROUND(J42/J38%,2)</f>
        <v>0</v>
      </c>
      <c r="K45" s="246"/>
      <c r="L45" s="211">
        <f>ROUND(L42/L38%,2)</f>
        <v>0</v>
      </c>
      <c r="M45" s="172"/>
      <c r="N45" s="170">
        <f>ROUND(N42/N38%,2)</f>
        <v>0</v>
      </c>
      <c r="O45" s="246"/>
    </row>
    <row r="46" spans="1:16" x14ac:dyDescent="0.3">
      <c r="A46" s="51">
        <v>16</v>
      </c>
      <c r="B46" s="234" t="s">
        <v>1240</v>
      </c>
      <c r="C46" s="210"/>
      <c r="D46" s="210"/>
      <c r="E46" s="210"/>
      <c r="F46" s="210"/>
      <c r="G46" s="210"/>
      <c r="H46" s="211">
        <f>ROUND(C6/H31,2)</f>
        <v>111450</v>
      </c>
      <c r="I46" s="172"/>
      <c r="J46" s="170">
        <f>ROUND(C7/J31,2)</f>
        <v>103335.58</v>
      </c>
      <c r="K46" s="246"/>
      <c r="L46" s="211">
        <f>ROUND(E6/L31,2)</f>
        <v>107790</v>
      </c>
      <c r="M46" s="172"/>
      <c r="N46" s="170">
        <f>ROUND(E7/N31,2)</f>
        <v>101394.85</v>
      </c>
      <c r="O46" s="246"/>
    </row>
    <row r="47" spans="1:16" x14ac:dyDescent="0.3">
      <c r="A47" s="51">
        <v>17</v>
      </c>
      <c r="B47" s="234" t="s">
        <v>1241</v>
      </c>
      <c r="C47" s="210"/>
      <c r="D47" s="210"/>
      <c r="E47" s="210"/>
      <c r="F47" s="210"/>
      <c r="G47" s="210"/>
      <c r="H47" s="211">
        <f>ROUND(C6/H38,2)</f>
        <v>111674.9</v>
      </c>
      <c r="I47" s="172"/>
      <c r="J47" s="170">
        <f>ROUND(C7/J38,2)</f>
        <v>106223.09</v>
      </c>
      <c r="K47" s="246"/>
      <c r="L47" s="211">
        <f>ROUND(E6/L38,2)</f>
        <v>108650.15</v>
      </c>
      <c r="M47" s="172"/>
      <c r="N47" s="170">
        <f>ROUND(E7/N38,2)</f>
        <v>106441.04</v>
      </c>
      <c r="O47" s="246"/>
    </row>
    <row r="48" spans="1:16" customFormat="1" ht="15" customHeight="1" x14ac:dyDescent="0.3">
      <c r="A48" s="52">
        <v>18</v>
      </c>
      <c r="B48" s="249" t="s">
        <v>1242</v>
      </c>
      <c r="C48" s="215"/>
      <c r="D48" s="215"/>
      <c r="E48" s="215"/>
      <c r="F48" s="215"/>
      <c r="G48" s="215"/>
      <c r="H48" s="221">
        <f>ROUND(C6/H41,2)</f>
        <v>112056.98</v>
      </c>
      <c r="I48" s="218"/>
      <c r="J48" s="219">
        <f>ROUND(C7/J41,2)</f>
        <v>108438.93</v>
      </c>
      <c r="K48" s="220"/>
      <c r="L48" s="217">
        <f>ROUND(E6/L41,2)</f>
        <v>109663.42</v>
      </c>
      <c r="M48" s="218"/>
      <c r="N48" s="219">
        <f>ROUND(E7/N41,2)</f>
        <v>107504.3</v>
      </c>
      <c r="O48" s="220"/>
    </row>
    <row r="49" spans="1:15" customFormat="1" ht="15" customHeight="1" x14ac:dyDescent="0.3">
      <c r="A49" s="196" t="s">
        <v>1243</v>
      </c>
      <c r="B49" s="197"/>
      <c r="C49" s="197"/>
      <c r="D49" s="197"/>
      <c r="E49" s="197"/>
      <c r="F49" s="198"/>
      <c r="G49" s="53" t="s">
        <v>1191</v>
      </c>
      <c r="H49" s="54" t="s">
        <v>1244</v>
      </c>
      <c r="I49" s="196" t="s">
        <v>1243</v>
      </c>
      <c r="J49" s="197"/>
      <c r="K49" s="197"/>
      <c r="L49" s="197"/>
      <c r="M49" s="198"/>
      <c r="N49" s="55" t="s">
        <v>1191</v>
      </c>
      <c r="O49" s="56" t="s">
        <v>1195</v>
      </c>
    </row>
    <row r="50" spans="1:15" customFormat="1" ht="15" customHeight="1" x14ac:dyDescent="0.3">
      <c r="A50" s="201"/>
      <c r="B50" s="202"/>
      <c r="C50" s="202"/>
      <c r="D50" s="202"/>
      <c r="E50" s="202"/>
      <c r="F50" s="208"/>
      <c r="G50" s="250" t="s">
        <v>1245</v>
      </c>
      <c r="H50" s="250"/>
      <c r="I50" s="201"/>
      <c r="J50" s="202"/>
      <c r="K50" s="202"/>
      <c r="L50" s="202"/>
      <c r="M50" s="208"/>
      <c r="N50" s="251" t="s">
        <v>1245</v>
      </c>
      <c r="O50" s="252"/>
    </row>
    <row r="51" spans="1:15" x14ac:dyDescent="0.3">
      <c r="A51" s="57">
        <v>1</v>
      </c>
      <c r="B51" s="239" t="s">
        <v>1246</v>
      </c>
      <c r="C51" s="225"/>
      <c r="D51" s="225"/>
      <c r="E51" s="225"/>
      <c r="F51" s="254"/>
      <c r="G51" s="58">
        <f>Data!B721</f>
        <v>0</v>
      </c>
      <c r="H51" s="59">
        <f>Data!B722</f>
        <v>5.5555555555555497E-3</v>
      </c>
      <c r="I51" s="253" t="s">
        <v>1247</v>
      </c>
      <c r="J51" s="225"/>
      <c r="K51" s="225"/>
      <c r="L51" s="225"/>
      <c r="M51" s="254"/>
      <c r="N51" s="60">
        <f>Data!B757</f>
        <v>0</v>
      </c>
      <c r="O51" s="61">
        <f>Data!B758</f>
        <v>0</v>
      </c>
    </row>
    <row r="52" spans="1:15" x14ac:dyDescent="0.3">
      <c r="A52" s="62">
        <v>2</v>
      </c>
      <c r="B52" s="234" t="s">
        <v>1248</v>
      </c>
      <c r="C52" s="210"/>
      <c r="D52" s="210"/>
      <c r="E52" s="210"/>
      <c r="F52" s="247"/>
      <c r="G52" s="63">
        <f>Data!B713</f>
        <v>0</v>
      </c>
      <c r="H52" s="64">
        <f>Data!B714</f>
        <v>0</v>
      </c>
      <c r="I52" s="248" t="s">
        <v>1249</v>
      </c>
      <c r="J52" s="210"/>
      <c r="K52" s="210"/>
      <c r="L52" s="210"/>
      <c r="M52" s="247"/>
      <c r="N52" s="65">
        <f>Data!B759</f>
        <v>0</v>
      </c>
      <c r="O52" s="66">
        <f>Data!B760</f>
        <v>0</v>
      </c>
    </row>
    <row r="53" spans="1:15" x14ac:dyDescent="0.3">
      <c r="A53" s="62">
        <v>3</v>
      </c>
      <c r="B53" s="234" t="s">
        <v>1250</v>
      </c>
      <c r="C53" s="210"/>
      <c r="D53" s="210"/>
      <c r="E53" s="210"/>
      <c r="F53" s="247"/>
      <c r="G53" s="63">
        <f>Data!B723</f>
        <v>0</v>
      </c>
      <c r="H53" s="64" t="str">
        <f>Data!B724</f>
        <v>37:14</v>
      </c>
      <c r="I53" s="248" t="s">
        <v>1251</v>
      </c>
      <c r="J53" s="210"/>
      <c r="K53" s="210"/>
      <c r="L53" s="210"/>
      <c r="M53" s="247"/>
      <c r="N53" s="65">
        <f>Data!B761</f>
        <v>0</v>
      </c>
      <c r="O53" s="66">
        <f>Data!B762</f>
        <v>0.10347222222222199</v>
      </c>
    </row>
    <row r="54" spans="1:15" x14ac:dyDescent="0.3">
      <c r="A54" s="62">
        <v>4</v>
      </c>
      <c r="B54" s="234" t="s">
        <v>1252</v>
      </c>
      <c r="C54" s="210"/>
      <c r="D54" s="210"/>
      <c r="E54" s="210"/>
      <c r="F54" s="247"/>
      <c r="G54" s="63">
        <f>Data!B725</f>
        <v>0</v>
      </c>
      <c r="H54" s="64">
        <f>Data!B726</f>
        <v>0.14374999999999999</v>
      </c>
      <c r="I54" s="248" t="s">
        <v>1253</v>
      </c>
      <c r="J54" s="210"/>
      <c r="K54" s="210"/>
      <c r="L54" s="210"/>
      <c r="M54" s="247"/>
      <c r="N54" s="65">
        <f>Data!B763</f>
        <v>6.9444444444444404E-4</v>
      </c>
      <c r="O54" s="66">
        <f>Data!B764</f>
        <v>4.8611111111111103E-3</v>
      </c>
    </row>
    <row r="55" spans="1:15" x14ac:dyDescent="0.3">
      <c r="A55" s="62">
        <v>5</v>
      </c>
      <c r="B55" s="234" t="s">
        <v>1254</v>
      </c>
      <c r="C55" s="210"/>
      <c r="D55" s="210"/>
      <c r="E55" s="210"/>
      <c r="F55" s="247"/>
      <c r="G55" s="63">
        <f>Data!B817</f>
        <v>1.0416666666666701E-2</v>
      </c>
      <c r="H55" s="64">
        <f>Data!B818</f>
        <v>2.2222222222222199E-2</v>
      </c>
      <c r="I55" s="248" t="s">
        <v>1255</v>
      </c>
      <c r="J55" s="210"/>
      <c r="K55" s="210"/>
      <c r="L55" s="210"/>
      <c r="M55" s="247"/>
      <c r="N55" s="65">
        <f>Data!B765</f>
        <v>6.9444444444444404E-4</v>
      </c>
      <c r="O55" s="66">
        <f>Data!B766</f>
        <v>2.1527777777777798E-2</v>
      </c>
    </row>
    <row r="56" spans="1:15" x14ac:dyDescent="0.3">
      <c r="A56" s="62">
        <v>6</v>
      </c>
      <c r="B56" s="234" t="s">
        <v>1256</v>
      </c>
      <c r="C56" s="210"/>
      <c r="D56" s="210"/>
      <c r="E56" s="210"/>
      <c r="F56" s="247"/>
      <c r="G56" s="63">
        <f>Data!B727</f>
        <v>0</v>
      </c>
      <c r="H56" s="64">
        <f>Data!B728</f>
        <v>1.18055555555556E-2</v>
      </c>
      <c r="I56" s="248" t="s">
        <v>1257</v>
      </c>
      <c r="J56" s="210"/>
      <c r="K56" s="210"/>
      <c r="L56" s="210"/>
      <c r="M56" s="247"/>
      <c r="N56" s="65">
        <f>Data!B767</f>
        <v>0</v>
      </c>
      <c r="O56" s="66">
        <f>Data!B768</f>
        <v>0</v>
      </c>
    </row>
    <row r="57" spans="1:15" x14ac:dyDescent="0.3">
      <c r="A57" s="62">
        <v>7</v>
      </c>
      <c r="B57" s="234" t="s">
        <v>1258</v>
      </c>
      <c r="C57" s="210"/>
      <c r="D57" s="210"/>
      <c r="E57" s="210"/>
      <c r="F57" s="247"/>
      <c r="G57" s="63">
        <f>Data!B729</f>
        <v>9.7222222222222206E-3</v>
      </c>
      <c r="H57" s="64">
        <f>Data!B730</f>
        <v>4.2361111111111099E-2</v>
      </c>
      <c r="I57" s="248" t="s">
        <v>1259</v>
      </c>
      <c r="J57" s="210"/>
      <c r="K57" s="210"/>
      <c r="L57" s="210"/>
      <c r="M57" s="247"/>
      <c r="N57" s="65">
        <f>Data!B827</f>
        <v>1.2500000000000001E-2</v>
      </c>
      <c r="O57" s="66">
        <f>Data!B828</f>
        <v>0.106944444444444</v>
      </c>
    </row>
    <row r="58" spans="1:15" x14ac:dyDescent="0.3">
      <c r="A58" s="62">
        <v>8</v>
      </c>
      <c r="B58" s="234" t="s">
        <v>1260</v>
      </c>
      <c r="C58" s="210"/>
      <c r="D58" s="210"/>
      <c r="E58" s="210"/>
      <c r="F58" s="247"/>
      <c r="G58" s="63">
        <f>Data!B731</f>
        <v>0</v>
      </c>
      <c r="H58" s="64">
        <f>Data!B732</f>
        <v>0</v>
      </c>
      <c r="I58" s="248" t="s">
        <v>1261</v>
      </c>
      <c r="J58" s="210"/>
      <c r="K58" s="210"/>
      <c r="L58" s="210"/>
      <c r="M58" s="247"/>
      <c r="N58" s="65">
        <f>Data!B771</f>
        <v>0</v>
      </c>
      <c r="O58" s="66">
        <f>Data!B772</f>
        <v>0</v>
      </c>
    </row>
    <row r="59" spans="1:15" x14ac:dyDescent="0.3">
      <c r="A59" s="62">
        <v>9</v>
      </c>
      <c r="B59" s="234" t="s">
        <v>1262</v>
      </c>
      <c r="C59" s="210"/>
      <c r="D59" s="210"/>
      <c r="E59" s="210"/>
      <c r="F59" s="247"/>
      <c r="G59" s="63">
        <f>Data!B733</f>
        <v>0</v>
      </c>
      <c r="H59" s="64">
        <f>Data!B734</f>
        <v>1.0416666666666701E-2</v>
      </c>
      <c r="I59" s="248" t="s">
        <v>1263</v>
      </c>
      <c r="J59" s="210"/>
      <c r="K59" s="210"/>
      <c r="L59" s="210"/>
      <c r="M59" s="247"/>
      <c r="N59" s="65">
        <f>Data!B789</f>
        <v>0</v>
      </c>
      <c r="O59" s="66">
        <f>Data!B790</f>
        <v>0</v>
      </c>
    </row>
    <row r="60" spans="1:15" x14ac:dyDescent="0.3">
      <c r="A60" s="62">
        <v>10</v>
      </c>
      <c r="B60" s="234" t="s">
        <v>1264</v>
      </c>
      <c r="C60" s="210"/>
      <c r="D60" s="210"/>
      <c r="E60" s="210"/>
      <c r="F60" s="247"/>
      <c r="G60" s="63">
        <f>Data!B795</f>
        <v>0</v>
      </c>
      <c r="H60" s="64">
        <f>Data!B796</f>
        <v>1.38888888888889E-2</v>
      </c>
      <c r="I60" s="248" t="s">
        <v>1265</v>
      </c>
      <c r="J60" s="210"/>
      <c r="K60" s="210"/>
      <c r="L60" s="210"/>
      <c r="M60" s="247"/>
      <c r="N60" s="65">
        <f>Data!B751</f>
        <v>0</v>
      </c>
      <c r="O60" s="66">
        <f>Data!B752</f>
        <v>2.7777777777777801E-2</v>
      </c>
    </row>
    <row r="61" spans="1:15" x14ac:dyDescent="0.3">
      <c r="A61" s="62">
        <v>11</v>
      </c>
      <c r="B61" s="234" t="s">
        <v>1266</v>
      </c>
      <c r="C61" s="210"/>
      <c r="D61" s="210"/>
      <c r="E61" s="210"/>
      <c r="F61" s="247"/>
      <c r="G61" s="63">
        <f>Data!B871</f>
        <v>0</v>
      </c>
      <c r="H61" s="64">
        <f>Data!B872</f>
        <v>0</v>
      </c>
      <c r="I61" s="248" t="s">
        <v>1267</v>
      </c>
      <c r="J61" s="210"/>
      <c r="K61" s="210"/>
      <c r="L61" s="210"/>
      <c r="M61" s="247"/>
      <c r="N61" s="65">
        <f>Data!B845</f>
        <v>0</v>
      </c>
      <c r="O61" s="66">
        <f>Data!B846</f>
        <v>0</v>
      </c>
    </row>
    <row r="62" spans="1:15" x14ac:dyDescent="0.3">
      <c r="A62" s="62">
        <v>12</v>
      </c>
      <c r="B62" s="234" t="s">
        <v>1268</v>
      </c>
      <c r="C62" s="210"/>
      <c r="D62" s="210"/>
      <c r="E62" s="210"/>
      <c r="F62" s="247"/>
      <c r="G62" s="63">
        <f>Data!B735</f>
        <v>0</v>
      </c>
      <c r="H62" s="64">
        <f>Data!B736</f>
        <v>0</v>
      </c>
      <c r="I62" s="248" t="s">
        <v>1269</v>
      </c>
      <c r="J62" s="210"/>
      <c r="K62" s="210"/>
      <c r="L62" s="210"/>
      <c r="M62" s="247"/>
      <c r="N62" s="65">
        <f>Data!B719</f>
        <v>0</v>
      </c>
      <c r="O62" s="66">
        <f>Data!B720</f>
        <v>0</v>
      </c>
    </row>
    <row r="63" spans="1:15" x14ac:dyDescent="0.3">
      <c r="A63" s="62">
        <v>13</v>
      </c>
      <c r="B63" s="234" t="s">
        <v>1270</v>
      </c>
      <c r="C63" s="210"/>
      <c r="D63" s="210"/>
      <c r="E63" s="210"/>
      <c r="F63" s="247"/>
      <c r="G63" s="63">
        <f>Data!B737</f>
        <v>0</v>
      </c>
      <c r="H63" s="64">
        <f>Data!B738</f>
        <v>0</v>
      </c>
      <c r="I63" s="248" t="s">
        <v>1271</v>
      </c>
      <c r="J63" s="210"/>
      <c r="K63" s="210"/>
      <c r="L63" s="210"/>
      <c r="M63" s="247"/>
      <c r="N63" s="65">
        <f>Data!B841</f>
        <v>0</v>
      </c>
      <c r="O63" s="66">
        <f>Data!B842</f>
        <v>0</v>
      </c>
    </row>
    <row r="64" spans="1:15" x14ac:dyDescent="0.3">
      <c r="A64" s="62">
        <v>14</v>
      </c>
      <c r="B64" s="234" t="s">
        <v>1272</v>
      </c>
      <c r="C64" s="210"/>
      <c r="D64" s="210"/>
      <c r="E64" s="210"/>
      <c r="F64" s="247"/>
      <c r="G64" s="63">
        <f>Data!B739</f>
        <v>0</v>
      </c>
      <c r="H64" s="64">
        <f>Data!B740</f>
        <v>1.38888888888889E-3</v>
      </c>
      <c r="I64" s="248" t="s">
        <v>1273</v>
      </c>
      <c r="J64" s="210"/>
      <c r="K64" s="210"/>
      <c r="L64" s="210"/>
      <c r="M64" s="247"/>
      <c r="N64" s="65">
        <f>Data!B882</f>
        <v>2.1527777777777798E-2</v>
      </c>
      <c r="O64" s="66" t="str">
        <f>Data!B922</f>
        <v>47:03</v>
      </c>
    </row>
    <row r="65" spans="1:15" x14ac:dyDescent="0.3">
      <c r="A65" s="62">
        <v>15</v>
      </c>
      <c r="B65" s="234" t="s">
        <v>1274</v>
      </c>
      <c r="C65" s="210"/>
      <c r="D65" s="210"/>
      <c r="E65" s="210"/>
      <c r="F65" s="247"/>
      <c r="G65" s="63">
        <f>Data!B714</f>
        <v>0</v>
      </c>
      <c r="H65" s="64">
        <f>Data!B742</f>
        <v>0</v>
      </c>
      <c r="I65" s="248" t="s">
        <v>1275</v>
      </c>
      <c r="J65" s="210"/>
      <c r="K65" s="210"/>
      <c r="L65" s="210"/>
      <c r="M65" s="247"/>
      <c r="N65" s="65">
        <f>Data!B897</f>
        <v>0</v>
      </c>
      <c r="O65" s="66">
        <f>Data!B937</f>
        <v>1.18055555555556E-2</v>
      </c>
    </row>
    <row r="66" spans="1:15" x14ac:dyDescent="0.3">
      <c r="A66" s="62">
        <v>16</v>
      </c>
      <c r="B66" s="234" t="s">
        <v>1276</v>
      </c>
      <c r="C66" s="210"/>
      <c r="D66" s="210"/>
      <c r="E66" s="210"/>
      <c r="F66" s="247"/>
      <c r="G66" s="63">
        <f>Data!B743</f>
        <v>0</v>
      </c>
      <c r="H66" s="64">
        <f>Data!B744</f>
        <v>0</v>
      </c>
      <c r="I66" s="255" t="s">
        <v>1277</v>
      </c>
      <c r="J66" s="256"/>
      <c r="K66" s="256"/>
      <c r="L66" s="256"/>
      <c r="M66" s="257"/>
      <c r="N66" s="67">
        <f>Data!B915</f>
        <v>2.1527777777777798E-2</v>
      </c>
      <c r="O66" s="68" t="str">
        <f>Data!B955</f>
        <v>47:20</v>
      </c>
    </row>
    <row r="67" spans="1:15" x14ac:dyDescent="0.3">
      <c r="A67" s="62">
        <v>17</v>
      </c>
      <c r="B67" s="234" t="s">
        <v>1278</v>
      </c>
      <c r="C67" s="210"/>
      <c r="D67" s="210"/>
      <c r="E67" s="210"/>
      <c r="F67" s="247"/>
      <c r="G67" s="63">
        <f>Data!B745</f>
        <v>0</v>
      </c>
      <c r="H67" s="64">
        <f>Data!B746</f>
        <v>0</v>
      </c>
      <c r="I67" s="248" t="s">
        <v>1279</v>
      </c>
      <c r="J67" s="210"/>
      <c r="K67" s="210"/>
      <c r="L67" s="210"/>
      <c r="M67" s="247"/>
      <c r="N67" s="65" t="str">
        <f>Data!B911</f>
        <v>239:01</v>
      </c>
      <c r="O67" s="66" t="str">
        <f>Data!B951</f>
        <v>2421:37</v>
      </c>
    </row>
    <row r="68" spans="1:15" x14ac:dyDescent="0.3">
      <c r="A68" s="62">
        <v>18</v>
      </c>
      <c r="B68" s="234" t="s">
        <v>1280</v>
      </c>
      <c r="C68" s="210"/>
      <c r="D68" s="210"/>
      <c r="E68" s="210"/>
      <c r="F68" s="247"/>
      <c r="G68" s="63">
        <f>Data!B779</f>
        <v>0</v>
      </c>
      <c r="H68" s="64">
        <f>Data!B780</f>
        <v>0</v>
      </c>
      <c r="I68" s="248" t="s">
        <v>1281</v>
      </c>
      <c r="J68" s="210"/>
      <c r="K68" s="210"/>
      <c r="L68" s="210"/>
      <c r="M68" s="247"/>
      <c r="N68" s="65" t="str">
        <f>Data!B910</f>
        <v>236:54</v>
      </c>
      <c r="O68" s="66" t="str">
        <f>Data!B950</f>
        <v>2134:42</v>
      </c>
    </row>
    <row r="69" spans="1:15" customFormat="1" ht="15" customHeight="1" x14ac:dyDescent="0.3">
      <c r="A69" s="69">
        <v>19</v>
      </c>
      <c r="B69" s="258" t="s">
        <v>1282</v>
      </c>
      <c r="C69" s="259"/>
      <c r="D69" s="259"/>
      <c r="E69" s="259"/>
      <c r="F69" s="260"/>
      <c r="G69" s="70">
        <f>Data!B755</f>
        <v>0</v>
      </c>
      <c r="H69" s="71">
        <f>Data!B756</f>
        <v>0</v>
      </c>
      <c r="I69" s="261" t="s">
        <v>1283</v>
      </c>
      <c r="J69" s="259"/>
      <c r="K69" s="259"/>
      <c r="L69" s="259"/>
      <c r="M69" s="260"/>
      <c r="N69" s="72" t="str">
        <f>Data!B906</f>
        <v>238:42</v>
      </c>
      <c r="O69" s="73" t="str">
        <f>Data!B947</f>
        <v>2378:32</v>
      </c>
    </row>
    <row r="70" spans="1:15" customFormat="1" ht="15" customHeight="1" x14ac:dyDescent="0.3">
      <c r="A70" s="3"/>
      <c r="B70" s="262"/>
      <c r="C70" s="262"/>
      <c r="D70" s="262"/>
    </row>
  </sheetData>
  <mergeCells count="201">
    <mergeCell ref="B66:F66"/>
    <mergeCell ref="I66:M66"/>
    <mergeCell ref="B67:F67"/>
    <mergeCell ref="I67:M67"/>
    <mergeCell ref="B68:F68"/>
    <mergeCell ref="I68:M68"/>
    <mergeCell ref="B69:F69"/>
    <mergeCell ref="I69:M69"/>
    <mergeCell ref="B70:D70"/>
    <mergeCell ref="B62:F62"/>
    <mergeCell ref="I62:M62"/>
    <mergeCell ref="B63:F63"/>
    <mergeCell ref="I63:M63"/>
    <mergeCell ref="B64:F64"/>
    <mergeCell ref="I64:M64"/>
    <mergeCell ref="A49:F50"/>
    <mergeCell ref="I49:M50"/>
    <mergeCell ref="B65:F65"/>
    <mergeCell ref="I65:M65"/>
    <mergeCell ref="B57:F57"/>
    <mergeCell ref="I57:M57"/>
    <mergeCell ref="B58:F58"/>
    <mergeCell ref="I58:M58"/>
    <mergeCell ref="B59:F59"/>
    <mergeCell ref="I59:M59"/>
    <mergeCell ref="B60:F60"/>
    <mergeCell ref="I60:M60"/>
    <mergeCell ref="B61:F61"/>
    <mergeCell ref="I61:M61"/>
    <mergeCell ref="B52:F52"/>
    <mergeCell ref="I52:M52"/>
    <mergeCell ref="I53:M53"/>
    <mergeCell ref="B53:F53"/>
    <mergeCell ref="B54:F54"/>
    <mergeCell ref="I54:M54"/>
    <mergeCell ref="B55:F55"/>
    <mergeCell ref="I55:M55"/>
    <mergeCell ref="B56:F56"/>
    <mergeCell ref="I56:M56"/>
    <mergeCell ref="N48:O48"/>
    <mergeCell ref="B48:G48"/>
    <mergeCell ref="H48:I48"/>
    <mergeCell ref="J48:K48"/>
    <mergeCell ref="L48:M48"/>
    <mergeCell ref="G50:H50"/>
    <mergeCell ref="N50:O50"/>
    <mergeCell ref="I51:M51"/>
    <mergeCell ref="B51:F51"/>
    <mergeCell ref="B46:G46"/>
    <mergeCell ref="H46:I46"/>
    <mergeCell ref="J46:K46"/>
    <mergeCell ref="L46:M46"/>
    <mergeCell ref="N46:O46"/>
    <mergeCell ref="B47:G47"/>
    <mergeCell ref="H47:I47"/>
    <mergeCell ref="J47:K47"/>
    <mergeCell ref="L47:M47"/>
    <mergeCell ref="N47:O47"/>
    <mergeCell ref="B44:G44"/>
    <mergeCell ref="H44:I44"/>
    <mergeCell ref="J44:K44"/>
    <mergeCell ref="L44:M44"/>
    <mergeCell ref="N44:O44"/>
    <mergeCell ref="B45:G45"/>
    <mergeCell ref="H45:I45"/>
    <mergeCell ref="J45:K45"/>
    <mergeCell ref="L45:M45"/>
    <mergeCell ref="N45:O45"/>
    <mergeCell ref="B42:G42"/>
    <mergeCell ref="H42:I42"/>
    <mergeCell ref="J42:K42"/>
    <mergeCell ref="L42:M42"/>
    <mergeCell ref="N42:O42"/>
    <mergeCell ref="B43:G43"/>
    <mergeCell ref="H43:I43"/>
    <mergeCell ref="J43:K43"/>
    <mergeCell ref="L43:M43"/>
    <mergeCell ref="N43:O43"/>
    <mergeCell ref="B40:G40"/>
    <mergeCell ref="H40:I40"/>
    <mergeCell ref="J40:K40"/>
    <mergeCell ref="L40:M40"/>
    <mergeCell ref="N40:O40"/>
    <mergeCell ref="B41:G41"/>
    <mergeCell ref="H41:I41"/>
    <mergeCell ref="J41:K41"/>
    <mergeCell ref="L41:M41"/>
    <mergeCell ref="N41:O41"/>
    <mergeCell ref="B38:G38"/>
    <mergeCell ref="H38:I38"/>
    <mergeCell ref="J38:K38"/>
    <mergeCell ref="L38:M38"/>
    <mergeCell ref="N38:O38"/>
    <mergeCell ref="B39:G39"/>
    <mergeCell ref="H39:I39"/>
    <mergeCell ref="J39:K39"/>
    <mergeCell ref="L39:M39"/>
    <mergeCell ref="N39:O39"/>
    <mergeCell ref="B36:G36"/>
    <mergeCell ref="H36:I36"/>
    <mergeCell ref="J36:K36"/>
    <mergeCell ref="L36:M36"/>
    <mergeCell ref="N36:O36"/>
    <mergeCell ref="B37:G37"/>
    <mergeCell ref="H37:I37"/>
    <mergeCell ref="J37:K37"/>
    <mergeCell ref="L37:M37"/>
    <mergeCell ref="N37:O37"/>
    <mergeCell ref="B34:G34"/>
    <mergeCell ref="H34:I34"/>
    <mergeCell ref="J34:K34"/>
    <mergeCell ref="L34:M34"/>
    <mergeCell ref="N34:O34"/>
    <mergeCell ref="B35:G35"/>
    <mergeCell ref="H35:I35"/>
    <mergeCell ref="J35:K35"/>
    <mergeCell ref="L35:M35"/>
    <mergeCell ref="N35:O35"/>
    <mergeCell ref="B33:G33"/>
    <mergeCell ref="H33:I33"/>
    <mergeCell ref="J33:K33"/>
    <mergeCell ref="L33:M33"/>
    <mergeCell ref="N33:O33"/>
    <mergeCell ref="B31:G31"/>
    <mergeCell ref="H31:I31"/>
    <mergeCell ref="J31:K31"/>
    <mergeCell ref="L31:M31"/>
    <mergeCell ref="N31:O31"/>
    <mergeCell ref="B32:G32"/>
    <mergeCell ref="H32:I32"/>
    <mergeCell ref="J32:K32"/>
    <mergeCell ref="L32:M32"/>
    <mergeCell ref="N32:O32"/>
    <mergeCell ref="I11:J11"/>
    <mergeCell ref="L29:O29"/>
    <mergeCell ref="H30:I30"/>
    <mergeCell ref="J30:K30"/>
    <mergeCell ref="L30:M30"/>
    <mergeCell ref="N30:O30"/>
    <mergeCell ref="A29:G30"/>
    <mergeCell ref="M15:O15"/>
    <mergeCell ref="E15:G15"/>
    <mergeCell ref="H15:J15"/>
    <mergeCell ref="K15:L15"/>
    <mergeCell ref="A17:C18"/>
    <mergeCell ref="A19:C20"/>
    <mergeCell ref="A21:C22"/>
    <mergeCell ref="A23:C24"/>
    <mergeCell ref="A25:C25"/>
    <mergeCell ref="A26:C26"/>
    <mergeCell ref="A27:C27"/>
    <mergeCell ref="A28:C28"/>
    <mergeCell ref="H29:K29"/>
    <mergeCell ref="K8:O8"/>
    <mergeCell ref="A8:D10"/>
    <mergeCell ref="G4:H5"/>
    <mergeCell ref="I4:J5"/>
    <mergeCell ref="A14:C16"/>
    <mergeCell ref="D14:D16"/>
    <mergeCell ref="A12:C12"/>
    <mergeCell ref="E12:F12"/>
    <mergeCell ref="I12:J12"/>
    <mergeCell ref="M12:N12"/>
    <mergeCell ref="A13:C13"/>
    <mergeCell ref="E13:F13"/>
    <mergeCell ref="I13:J13"/>
    <mergeCell ref="M13:N13"/>
    <mergeCell ref="E14:J14"/>
    <mergeCell ref="K14:O14"/>
    <mergeCell ref="H9:J9"/>
    <mergeCell ref="K9:L9"/>
    <mergeCell ref="M9:O9"/>
    <mergeCell ref="E10:F10"/>
    <mergeCell ref="I10:J10"/>
    <mergeCell ref="M10:N10"/>
    <mergeCell ref="A11:C11"/>
    <mergeCell ref="E11:F11"/>
    <mergeCell ref="E9:G9"/>
    <mergeCell ref="M11:N11"/>
    <mergeCell ref="N16:O16"/>
    <mergeCell ref="A1:O1"/>
    <mergeCell ref="A2:O2"/>
    <mergeCell ref="A3:O3"/>
    <mergeCell ref="A4:F4"/>
    <mergeCell ref="K4:O4"/>
    <mergeCell ref="L5:M5"/>
    <mergeCell ref="N5:O5"/>
    <mergeCell ref="A5:B5"/>
    <mergeCell ref="C5:D5"/>
    <mergeCell ref="E5:F5"/>
    <mergeCell ref="A6:B6"/>
    <mergeCell ref="C6:D6"/>
    <mergeCell ref="E6:F6"/>
    <mergeCell ref="K6:L6"/>
    <mergeCell ref="N6:O6"/>
    <mergeCell ref="A7:B7"/>
    <mergeCell ref="C7:D7"/>
    <mergeCell ref="E7:F7"/>
    <mergeCell ref="K7:L7"/>
    <mergeCell ref="N7:O7"/>
    <mergeCell ref="E8:J8"/>
  </mergeCells>
  <printOptions horizontalCentered="1" verticalCentered="1"/>
  <pageMargins left="0" right="0" top="0" bottom="0" header="0" footer="0"/>
  <pageSetup paperSize="9" scale="71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70"/>
  <sheetViews>
    <sheetView topLeftCell="A49" zoomScaleNormal="100" workbookViewId="0">
      <selection activeCell="L71" sqref="L71"/>
    </sheetView>
  </sheetViews>
  <sheetFormatPr defaultColWidth="8.88671875" defaultRowHeight="14.4" x14ac:dyDescent="0.3"/>
  <cols>
    <col min="1" max="1" width="2.88671875" style="3" customWidth="1"/>
    <col min="2" max="2" width="19.6640625" customWidth="1"/>
    <col min="3" max="5" width="8.77734375" style="3" customWidth="1"/>
    <col min="6" max="6" width="8.77734375" customWidth="1"/>
    <col min="7" max="7" width="10.6640625" customWidth="1"/>
    <col min="8" max="8" width="8.77734375" customWidth="1"/>
    <col min="9" max="11" width="8.77734375" style="3" customWidth="1"/>
    <col min="12" max="12" width="10.6640625" style="3" customWidth="1"/>
    <col min="13" max="13" width="8.88671875" style="3" customWidth="1"/>
    <col min="14" max="14" width="10.88671875" style="3" customWidth="1"/>
    <col min="15" max="15" width="8.88671875" customWidth="1"/>
    <col min="16" max="21" width="8.88671875" style="3" customWidth="1"/>
    <col min="22" max="16384" width="8.88671875" style="3"/>
  </cols>
  <sheetData>
    <row r="1" spans="1:12" customFormat="1" ht="15" customHeight="1" thickBot="1" x14ac:dyDescent="0.35">
      <c r="A1" s="298" t="s">
        <v>1483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</row>
    <row r="2" spans="1:12" customFormat="1" ht="15" customHeight="1" thickBot="1" x14ac:dyDescent="0.35">
      <c r="A2" s="263" t="s">
        <v>1284</v>
      </c>
      <c r="B2" s="264"/>
      <c r="C2" s="160" t="s">
        <v>1191</v>
      </c>
      <c r="D2" s="161"/>
      <c r="E2" s="161"/>
      <c r="F2" s="161"/>
      <c r="G2" s="162"/>
      <c r="H2" s="160" t="s">
        <v>1244</v>
      </c>
      <c r="I2" s="161"/>
      <c r="J2" s="161"/>
      <c r="K2" s="161"/>
      <c r="L2" s="162"/>
    </row>
    <row r="3" spans="1:12" customFormat="1" ht="28.8" customHeight="1" x14ac:dyDescent="0.3">
      <c r="A3" s="265"/>
      <c r="B3" s="266"/>
      <c r="C3" s="74" t="s">
        <v>1285</v>
      </c>
      <c r="D3" s="75" t="s">
        <v>1286</v>
      </c>
      <c r="E3" s="75" t="s">
        <v>1287</v>
      </c>
      <c r="F3" s="75" t="s">
        <v>1288</v>
      </c>
      <c r="G3" s="76" t="s">
        <v>1289</v>
      </c>
      <c r="H3" s="74" t="s">
        <v>1285</v>
      </c>
      <c r="I3" s="75" t="s">
        <v>1286</v>
      </c>
      <c r="J3" s="75" t="s">
        <v>1287</v>
      </c>
      <c r="K3" s="75" t="s">
        <v>1290</v>
      </c>
      <c r="L3" s="76" t="s">
        <v>1289</v>
      </c>
    </row>
    <row r="4" spans="1:12" x14ac:dyDescent="0.3">
      <c r="A4" s="447">
        <v>1</v>
      </c>
      <c r="B4" s="466" t="s">
        <v>1291</v>
      </c>
      <c r="C4" s="77">
        <f>Data!B250</f>
        <v>16.809999999999999</v>
      </c>
      <c r="D4" s="78">
        <f>Data!B48</f>
        <v>14.08</v>
      </c>
      <c r="E4" s="78"/>
      <c r="F4" s="78"/>
      <c r="G4" s="79">
        <f>Data!B108</f>
        <v>13.2</v>
      </c>
      <c r="H4" s="77">
        <f>Data!B251</f>
        <v>16.23</v>
      </c>
      <c r="I4" s="78">
        <f>Data!B49</f>
        <v>13.28</v>
      </c>
      <c r="J4" s="78"/>
      <c r="K4" s="78"/>
      <c r="L4" s="79">
        <f>Data!B109</f>
        <v>13.11</v>
      </c>
    </row>
    <row r="5" spans="1:12" x14ac:dyDescent="0.3">
      <c r="A5" s="449">
        <v>2</v>
      </c>
      <c r="B5" s="467" t="s">
        <v>1292</v>
      </c>
      <c r="C5" s="80">
        <f>Data!B225</f>
        <v>2.1</v>
      </c>
      <c r="D5" s="81">
        <f>Data!B223</f>
        <v>1.61</v>
      </c>
      <c r="E5" s="81"/>
      <c r="F5" s="81">
        <f>Data!B227</f>
        <v>51.43</v>
      </c>
      <c r="G5" s="82">
        <f>Data!B258</f>
        <v>46.48</v>
      </c>
      <c r="H5" s="80">
        <f>Data!B226</f>
        <v>2.09</v>
      </c>
      <c r="I5" s="81">
        <f>Data!B224</f>
        <v>1.57</v>
      </c>
      <c r="J5" s="81"/>
      <c r="K5" s="81">
        <f>Data!B228</f>
        <v>51.54</v>
      </c>
      <c r="L5" s="82">
        <f>Data!B259</f>
        <v>46.37</v>
      </c>
    </row>
    <row r="6" spans="1:12" x14ac:dyDescent="0.3">
      <c r="A6" s="449">
        <v>3</v>
      </c>
      <c r="B6" s="467" t="s">
        <v>1293</v>
      </c>
      <c r="C6" s="80"/>
      <c r="D6" s="81">
        <f>Data!B231</f>
        <v>1.93</v>
      </c>
      <c r="E6" s="81"/>
      <c r="F6" s="81">
        <f>Data!B264</f>
        <v>71.760000000000005</v>
      </c>
      <c r="G6" s="82"/>
      <c r="H6" s="80"/>
      <c r="I6" s="81">
        <f>Data!B232</f>
        <v>1.78</v>
      </c>
      <c r="J6" s="81"/>
      <c r="K6" s="81">
        <f>Data!B265</f>
        <v>71.86</v>
      </c>
      <c r="L6" s="82"/>
    </row>
    <row r="7" spans="1:12" x14ac:dyDescent="0.3">
      <c r="A7" s="449">
        <v>4</v>
      </c>
      <c r="B7" s="467" t="s">
        <v>1294</v>
      </c>
      <c r="C7" s="80">
        <f>Data!B165</f>
        <v>19.649999999999999</v>
      </c>
      <c r="D7" s="81">
        <f>Data!B166</f>
        <v>16.760000000000002</v>
      </c>
      <c r="E7" s="81">
        <f>Data!B167</f>
        <v>85.29</v>
      </c>
      <c r="F7" s="81"/>
      <c r="G7" s="82"/>
      <c r="H7" s="80">
        <f>Data!B168</f>
        <v>18.98</v>
      </c>
      <c r="I7" s="81">
        <f>Data!B169</f>
        <v>15.85</v>
      </c>
      <c r="J7" s="81">
        <f>Data!B170</f>
        <v>83.51</v>
      </c>
      <c r="K7" s="81"/>
      <c r="L7" s="82"/>
    </row>
    <row r="8" spans="1:12" x14ac:dyDescent="0.3">
      <c r="A8" s="449">
        <v>5</v>
      </c>
      <c r="B8" s="467" t="s">
        <v>1295</v>
      </c>
      <c r="C8" s="83">
        <f>Data!B177</f>
        <v>1.5209999999999999</v>
      </c>
      <c r="D8" s="84">
        <f>Data!B178</f>
        <v>1.1679999999999999</v>
      </c>
      <c r="E8" s="81">
        <f>Data!B179</f>
        <v>76.790000000000006</v>
      </c>
      <c r="F8" s="85" t="s">
        <v>1296</v>
      </c>
      <c r="G8" s="82"/>
      <c r="H8" s="83">
        <f>Data!B180</f>
        <v>1.4810000000000001</v>
      </c>
      <c r="I8" s="84">
        <f>Data!B181</f>
        <v>1.1080000000000001</v>
      </c>
      <c r="J8" s="81">
        <f>Data!B182</f>
        <v>74.81</v>
      </c>
      <c r="K8" s="85" t="s">
        <v>1296</v>
      </c>
      <c r="L8" s="82"/>
    </row>
    <row r="9" spans="1:12" x14ac:dyDescent="0.3">
      <c r="A9" s="449">
        <v>6</v>
      </c>
      <c r="B9" s="467" t="s">
        <v>1297</v>
      </c>
      <c r="C9" s="80">
        <f>Data!B171</f>
        <v>13.87</v>
      </c>
      <c r="D9" s="81">
        <f>Data!B172</f>
        <v>11.66</v>
      </c>
      <c r="E9" s="81">
        <f>Data!B173</f>
        <v>84.07</v>
      </c>
      <c r="F9" s="81"/>
      <c r="G9" s="82"/>
      <c r="H9" s="80">
        <f>Data!B174</f>
        <v>13.6</v>
      </c>
      <c r="I9" s="81">
        <f>Data!B175</f>
        <v>11.16</v>
      </c>
      <c r="J9" s="81">
        <f>Data!B176</f>
        <v>82.06</v>
      </c>
      <c r="K9" s="81"/>
      <c r="L9" s="82"/>
    </row>
    <row r="10" spans="1:12" x14ac:dyDescent="0.3">
      <c r="A10" s="449">
        <v>7</v>
      </c>
      <c r="B10" s="467" t="s">
        <v>1298</v>
      </c>
      <c r="C10" s="80">
        <f>Data!B183</f>
        <v>13.55</v>
      </c>
      <c r="D10" s="81">
        <f>Data!B184</f>
        <v>11.54</v>
      </c>
      <c r="E10" s="81">
        <f>Data!B185</f>
        <v>85.17</v>
      </c>
      <c r="F10" s="81">
        <f>Data!B217</f>
        <v>7</v>
      </c>
      <c r="G10" s="82"/>
      <c r="H10" s="80">
        <f>Data!B186</f>
        <v>13.3</v>
      </c>
      <c r="I10" s="81">
        <f>Data!B187</f>
        <v>10.97</v>
      </c>
      <c r="J10" s="81">
        <f>Data!B188</f>
        <v>82.48</v>
      </c>
      <c r="K10" s="81">
        <f>Data!B218</f>
        <v>7</v>
      </c>
      <c r="L10" s="82"/>
    </row>
    <row r="11" spans="1:12" customFormat="1" x14ac:dyDescent="0.3">
      <c r="A11" s="449">
        <v>8</v>
      </c>
      <c r="B11" s="467" t="s">
        <v>1299</v>
      </c>
      <c r="C11" s="80">
        <f>Data!B195</f>
        <v>66.75</v>
      </c>
      <c r="D11" s="81">
        <f>Data!B196</f>
        <v>56.6</v>
      </c>
      <c r="E11" s="81">
        <f>Data!B197</f>
        <v>84.79</v>
      </c>
      <c r="F11" s="81">
        <f>Data!B221</f>
        <v>6.1</v>
      </c>
      <c r="G11" s="82"/>
      <c r="H11" s="80">
        <f>Data!B198</f>
        <v>65.989999999999995</v>
      </c>
      <c r="I11" s="81">
        <f>Data!B199</f>
        <v>54.09</v>
      </c>
      <c r="J11" s="81">
        <f>Data!B200</f>
        <v>81.97</v>
      </c>
      <c r="K11" s="81">
        <f>Data!B222</f>
        <v>6.24</v>
      </c>
      <c r="L11" s="82"/>
    </row>
    <row r="12" spans="1:12" x14ac:dyDescent="0.3">
      <c r="A12" s="449">
        <v>9</v>
      </c>
      <c r="B12" s="467" t="s">
        <v>1300</v>
      </c>
      <c r="C12" s="80">
        <f>Data!B201</f>
        <v>0</v>
      </c>
      <c r="D12" s="81">
        <f>Data!B202</f>
        <v>0</v>
      </c>
      <c r="E12" s="81">
        <f>Data!B203</f>
        <v>0</v>
      </c>
      <c r="F12" s="81">
        <f>Data!B219</f>
        <v>0</v>
      </c>
      <c r="G12" s="82"/>
      <c r="H12" s="80">
        <f>Data!B204</f>
        <v>65.23</v>
      </c>
      <c r="I12" s="81">
        <f>Data!B205</f>
        <v>52.93</v>
      </c>
      <c r="J12" s="81">
        <f>Data!B206</f>
        <v>81.14</v>
      </c>
      <c r="K12" s="81">
        <f>Data!B220</f>
        <v>5.17</v>
      </c>
      <c r="L12" s="82"/>
    </row>
    <row r="13" spans="1:12" x14ac:dyDescent="0.3">
      <c r="A13" s="449">
        <v>10</v>
      </c>
      <c r="B13" s="467" t="s">
        <v>1301</v>
      </c>
      <c r="C13" s="80">
        <f>Data!B1098</f>
        <v>0</v>
      </c>
      <c r="D13" s="81">
        <f>Data!B1100</f>
        <v>0</v>
      </c>
      <c r="E13" s="81">
        <f>Data!B1102</f>
        <v>0</v>
      </c>
      <c r="F13" s="81">
        <f>Data!B1104</f>
        <v>0</v>
      </c>
      <c r="G13" s="82"/>
      <c r="H13" s="80">
        <f>Data!B1099</f>
        <v>0</v>
      </c>
      <c r="I13" s="81">
        <f>Data!B1101</f>
        <v>0</v>
      </c>
      <c r="J13" s="81">
        <f>Data!B1103</f>
        <v>0</v>
      </c>
      <c r="K13" s="81">
        <f>Data!B1105</f>
        <v>0</v>
      </c>
      <c r="L13" s="82"/>
    </row>
    <row r="14" spans="1:12" customFormat="1" x14ac:dyDescent="0.3">
      <c r="A14" s="449">
        <v>11</v>
      </c>
      <c r="B14" s="467" t="s">
        <v>1302</v>
      </c>
      <c r="C14" s="80">
        <f>Data!B571</f>
        <v>87.45</v>
      </c>
      <c r="D14" s="81">
        <f>Data!B573</f>
        <v>85.42</v>
      </c>
      <c r="E14" s="81">
        <f>Data!B575</f>
        <v>97.68</v>
      </c>
      <c r="F14" s="81"/>
      <c r="G14" s="86" t="s">
        <v>1303</v>
      </c>
      <c r="H14" s="80">
        <f>Data!B572</f>
        <v>86.54</v>
      </c>
      <c r="I14" s="81">
        <f>Data!B574</f>
        <v>85.42</v>
      </c>
      <c r="J14" s="81">
        <f>Data!B576</f>
        <v>98.98</v>
      </c>
      <c r="K14" s="81"/>
      <c r="L14" s="86" t="s">
        <v>1304</v>
      </c>
    </row>
    <row r="15" spans="1:12" x14ac:dyDescent="0.3">
      <c r="A15" s="449">
        <v>12</v>
      </c>
      <c r="B15" s="467" t="s">
        <v>1305</v>
      </c>
      <c r="C15" s="80">
        <f>Data!B437</f>
        <v>92.46</v>
      </c>
      <c r="D15" s="81">
        <f>Data!B439</f>
        <v>78.040000000000006</v>
      </c>
      <c r="E15" s="81">
        <f>Data!B441</f>
        <v>84.4</v>
      </c>
      <c r="F15" s="81"/>
      <c r="G15" s="82">
        <f>Data!B443</f>
        <v>176100</v>
      </c>
      <c r="H15" s="80">
        <f>Data!B438</f>
        <v>92.28</v>
      </c>
      <c r="I15" s="81">
        <f>Data!B440</f>
        <v>81.010000000000005</v>
      </c>
      <c r="J15" s="81">
        <f>Data!B442</f>
        <v>87.79</v>
      </c>
      <c r="K15" s="81"/>
      <c r="L15" s="82">
        <f>Data!B444</f>
        <v>1859911</v>
      </c>
    </row>
    <row r="16" spans="1:12" x14ac:dyDescent="0.3">
      <c r="A16" s="449">
        <v>13</v>
      </c>
      <c r="B16" s="467" t="s">
        <v>1306</v>
      </c>
      <c r="C16" s="80">
        <f>Data!B509</f>
        <v>80</v>
      </c>
      <c r="D16" s="81">
        <f>Data!B511</f>
        <v>55.45</v>
      </c>
      <c r="E16" s="81">
        <f>Data!B513</f>
        <v>69.31</v>
      </c>
      <c r="F16" s="81"/>
      <c r="G16" s="82"/>
      <c r="H16" s="80">
        <f>Data!B510</f>
        <v>79.239999999999995</v>
      </c>
      <c r="I16" s="81">
        <f>Data!B512</f>
        <v>55.41</v>
      </c>
      <c r="J16" s="81">
        <f>Data!B514</f>
        <v>69.930000000000007</v>
      </c>
      <c r="K16" s="81"/>
      <c r="L16" s="82"/>
    </row>
    <row r="17" spans="1:12" x14ac:dyDescent="0.3">
      <c r="A17" s="449">
        <v>14</v>
      </c>
      <c r="B17" s="467" t="s">
        <v>1307</v>
      </c>
      <c r="C17" s="80">
        <f>Data!B533</f>
        <v>0</v>
      </c>
      <c r="D17" s="81">
        <f>Data!B535</f>
        <v>0</v>
      </c>
      <c r="E17" s="81">
        <f>Data!B537</f>
        <v>0</v>
      </c>
      <c r="F17" s="81"/>
      <c r="G17" s="82"/>
      <c r="H17" s="80">
        <f>Data!B534</f>
        <v>0</v>
      </c>
      <c r="I17" s="81">
        <f>Data!B536</f>
        <v>0</v>
      </c>
      <c r="J17" s="81">
        <f>Data!B538</f>
        <v>0</v>
      </c>
      <c r="K17" s="81"/>
      <c r="L17" s="82"/>
    </row>
    <row r="18" spans="1:12" x14ac:dyDescent="0.3">
      <c r="A18" s="449">
        <v>15</v>
      </c>
      <c r="B18" s="467" t="s">
        <v>1308</v>
      </c>
      <c r="C18" s="80">
        <f>Data!B445</f>
        <v>0</v>
      </c>
      <c r="D18" s="81">
        <f>Data!B447</f>
        <v>0</v>
      </c>
      <c r="E18" s="81">
        <f>Data!B449</f>
        <v>0</v>
      </c>
      <c r="F18" s="81"/>
      <c r="G18" s="82">
        <f>Data!B451</f>
        <v>0</v>
      </c>
      <c r="H18" s="80">
        <f>Data!B446</f>
        <v>93.87</v>
      </c>
      <c r="I18" s="81">
        <f>Data!B448</f>
        <v>70.89</v>
      </c>
      <c r="J18" s="81">
        <f>Data!B450</f>
        <v>75.52</v>
      </c>
      <c r="K18" s="81"/>
      <c r="L18" s="82">
        <f>Data!B452</f>
        <v>190442</v>
      </c>
    </row>
    <row r="19" spans="1:12" x14ac:dyDescent="0.3">
      <c r="A19" s="449">
        <v>16</v>
      </c>
      <c r="B19" s="467" t="s">
        <v>1309</v>
      </c>
      <c r="C19" s="80">
        <f>Data!B515</f>
        <v>0</v>
      </c>
      <c r="D19" s="81">
        <f>Data!B517</f>
        <v>0</v>
      </c>
      <c r="E19" s="81">
        <f>Data!B519</f>
        <v>0</v>
      </c>
      <c r="F19" s="81"/>
      <c r="G19" s="82"/>
      <c r="H19" s="80">
        <f>Data!B516</f>
        <v>0</v>
      </c>
      <c r="I19" s="81">
        <f>Data!B518</f>
        <v>0</v>
      </c>
      <c r="J19" s="81">
        <f>Data!B520</f>
        <v>0</v>
      </c>
      <c r="K19" s="81"/>
      <c r="L19" s="82"/>
    </row>
    <row r="20" spans="1:12" x14ac:dyDescent="0.3">
      <c r="A20" s="449">
        <v>17</v>
      </c>
      <c r="B20" s="467" t="s">
        <v>1310</v>
      </c>
      <c r="C20" s="80">
        <f>Data!B485</f>
        <v>0</v>
      </c>
      <c r="D20" s="81">
        <f>Data!B487</f>
        <v>0</v>
      </c>
      <c r="E20" s="81">
        <f>Data!B489</f>
        <v>0</v>
      </c>
      <c r="F20" s="81"/>
      <c r="G20" s="82">
        <f>Data!B491</f>
        <v>0</v>
      </c>
      <c r="H20" s="80">
        <f>Data!B486</f>
        <v>0</v>
      </c>
      <c r="I20" s="81">
        <f>Data!B488</f>
        <v>0</v>
      </c>
      <c r="J20" s="81">
        <f>Data!B490</f>
        <v>0</v>
      </c>
      <c r="K20" s="81"/>
      <c r="L20" s="82">
        <f>Data!B492</f>
        <v>0</v>
      </c>
    </row>
    <row r="21" spans="1:12" x14ac:dyDescent="0.3">
      <c r="A21" s="449">
        <v>18</v>
      </c>
      <c r="B21" s="467" t="s">
        <v>1311</v>
      </c>
      <c r="C21" s="80">
        <f>Data!B545</f>
        <v>0</v>
      </c>
      <c r="D21" s="81">
        <f>Data!B546</f>
        <v>0</v>
      </c>
      <c r="E21" s="81">
        <f>Data!B547</f>
        <v>0</v>
      </c>
      <c r="F21" s="81"/>
      <c r="G21" s="87"/>
      <c r="H21" s="80">
        <f>Data!B548</f>
        <v>0</v>
      </c>
      <c r="I21" s="81">
        <f>Data!B549</f>
        <v>0</v>
      </c>
      <c r="J21" s="81">
        <f>Data!B550</f>
        <v>0</v>
      </c>
      <c r="K21" s="81"/>
      <c r="L21" s="87"/>
    </row>
    <row r="22" spans="1:12" customFormat="1" x14ac:dyDescent="0.3">
      <c r="A22" s="449">
        <v>19</v>
      </c>
      <c r="B22" s="467" t="s">
        <v>1312</v>
      </c>
      <c r="C22" s="80">
        <f>Data!B551</f>
        <v>0</v>
      </c>
      <c r="D22" s="81">
        <f>Data!B552</f>
        <v>0</v>
      </c>
      <c r="E22" s="81">
        <f>Data!B553</f>
        <v>0</v>
      </c>
      <c r="F22" s="81"/>
      <c r="G22" s="87"/>
      <c r="H22" s="80">
        <f>Data!B554</f>
        <v>0</v>
      </c>
      <c r="I22" s="81">
        <f>Data!B555</f>
        <v>0</v>
      </c>
      <c r="J22" s="81">
        <f>Data!B556</f>
        <v>0</v>
      </c>
      <c r="K22" s="81"/>
      <c r="L22" s="87"/>
    </row>
    <row r="23" spans="1:12" x14ac:dyDescent="0.3">
      <c r="A23" s="449">
        <v>20</v>
      </c>
      <c r="B23" s="467" t="s">
        <v>1313</v>
      </c>
      <c r="C23" s="80">
        <f>Data!B501</f>
        <v>0</v>
      </c>
      <c r="D23" s="81">
        <f>Data!B503</f>
        <v>0</v>
      </c>
      <c r="E23" s="81">
        <f>Data!B505</f>
        <v>0</v>
      </c>
      <c r="F23" s="81"/>
      <c r="G23" s="82">
        <f>Data!B507</f>
        <v>0</v>
      </c>
      <c r="H23" s="80">
        <f>Data!B502</f>
        <v>0</v>
      </c>
      <c r="I23" s="81">
        <f>Data!B504</f>
        <v>0</v>
      </c>
      <c r="J23" s="81">
        <f>Data!B506</f>
        <v>0</v>
      </c>
      <c r="K23" s="81"/>
      <c r="L23" s="82">
        <f>Data!B508</f>
        <v>0</v>
      </c>
    </row>
    <row r="24" spans="1:12" x14ac:dyDescent="0.3">
      <c r="A24" s="449">
        <v>21</v>
      </c>
      <c r="B24" s="467" t="s">
        <v>1314</v>
      </c>
      <c r="C24" s="80">
        <f>Data!B557</f>
        <v>0</v>
      </c>
      <c r="D24" s="81">
        <f>Data!B558</f>
        <v>0</v>
      </c>
      <c r="E24" s="81">
        <f>Data!B559</f>
        <v>0</v>
      </c>
      <c r="F24" s="81"/>
      <c r="G24" s="87"/>
      <c r="H24" s="80">
        <f>Data!B560</f>
        <v>0</v>
      </c>
      <c r="I24" s="81">
        <f>Data!B561</f>
        <v>0</v>
      </c>
      <c r="J24" s="81">
        <f>Data!B562</f>
        <v>0</v>
      </c>
      <c r="K24" s="81"/>
      <c r="L24" s="87"/>
    </row>
    <row r="25" spans="1:12" x14ac:dyDescent="0.3">
      <c r="A25" s="449">
        <v>22</v>
      </c>
      <c r="B25" s="467" t="s">
        <v>1315</v>
      </c>
      <c r="C25" s="80">
        <f>Data!B493</f>
        <v>0</v>
      </c>
      <c r="D25" s="81">
        <f>Data!B495</f>
        <v>0</v>
      </c>
      <c r="E25" s="81">
        <f>Data!B497</f>
        <v>0</v>
      </c>
      <c r="F25" s="81"/>
      <c r="G25" s="82">
        <f>Data!B499</f>
        <v>0</v>
      </c>
      <c r="H25" s="80">
        <f>Data!B494</f>
        <v>0</v>
      </c>
      <c r="I25" s="81">
        <f>Data!B496</f>
        <v>0</v>
      </c>
      <c r="J25" s="81">
        <f>Data!B498</f>
        <v>0</v>
      </c>
      <c r="K25" s="81"/>
      <c r="L25" s="82">
        <f>Data!B500</f>
        <v>0</v>
      </c>
    </row>
    <row r="26" spans="1:12" x14ac:dyDescent="0.3">
      <c r="A26" s="449">
        <v>23</v>
      </c>
      <c r="B26" s="467" t="s">
        <v>1316</v>
      </c>
      <c r="C26" s="80">
        <f>Data!B563</f>
        <v>0</v>
      </c>
      <c r="D26" s="81">
        <f>Data!B564</f>
        <v>0</v>
      </c>
      <c r="E26" s="81">
        <f>Data!B565</f>
        <v>0</v>
      </c>
      <c r="F26" s="81"/>
      <c r="G26" s="87"/>
      <c r="H26" s="80">
        <f>Data!B566</f>
        <v>0</v>
      </c>
      <c r="I26" s="81">
        <f>Data!B567</f>
        <v>0</v>
      </c>
      <c r="J26" s="81">
        <f>Data!B568</f>
        <v>0</v>
      </c>
      <c r="K26" s="81"/>
      <c r="L26" s="87"/>
    </row>
    <row r="27" spans="1:12" x14ac:dyDescent="0.3">
      <c r="A27" s="449">
        <v>24</v>
      </c>
      <c r="B27" s="467" t="s">
        <v>1317</v>
      </c>
      <c r="C27" s="80">
        <f>Data!B453</f>
        <v>95.31</v>
      </c>
      <c r="D27" s="81">
        <f>Data!B455</f>
        <v>66.33</v>
      </c>
      <c r="E27" s="81">
        <f>Data!B457</f>
        <v>69.599999999999994</v>
      </c>
      <c r="F27" s="81"/>
      <c r="G27" s="82">
        <f>Data!B459</f>
        <v>78295</v>
      </c>
      <c r="H27" s="80">
        <f>Data!B454</f>
        <v>94.8</v>
      </c>
      <c r="I27" s="81">
        <f>Data!B455</f>
        <v>66.33</v>
      </c>
      <c r="J27" s="81">
        <f>Data!B458</f>
        <v>70.14</v>
      </c>
      <c r="K27" s="81"/>
      <c r="L27" s="82">
        <f>Data!B460</f>
        <v>923875</v>
      </c>
    </row>
    <row r="28" spans="1:12" x14ac:dyDescent="0.3">
      <c r="A28" s="449">
        <v>25</v>
      </c>
      <c r="B28" s="467" t="s">
        <v>1318</v>
      </c>
      <c r="C28" s="80">
        <f>Data!B521</f>
        <v>91.63</v>
      </c>
      <c r="D28" s="81">
        <f>Data!B523</f>
        <v>49.15</v>
      </c>
      <c r="E28" s="81">
        <f>Data!B525</f>
        <v>53.64</v>
      </c>
      <c r="F28" s="81"/>
      <c r="G28" s="82"/>
      <c r="H28" s="80">
        <f>Data!B522</f>
        <v>88.15</v>
      </c>
      <c r="I28" s="81">
        <f>Data!B524</f>
        <v>44.68</v>
      </c>
      <c r="J28" s="81">
        <f>Data!B526</f>
        <v>50.69</v>
      </c>
      <c r="K28" s="81"/>
      <c r="L28" s="82"/>
    </row>
    <row r="29" spans="1:12" x14ac:dyDescent="0.3">
      <c r="A29" s="449">
        <v>26</v>
      </c>
      <c r="B29" s="467" t="s">
        <v>1319</v>
      </c>
      <c r="C29" s="80">
        <f>Data!B469</f>
        <v>0</v>
      </c>
      <c r="D29" s="81">
        <f>Data!B471</f>
        <v>0</v>
      </c>
      <c r="E29" s="81">
        <f>Data!B473</f>
        <v>0</v>
      </c>
      <c r="F29" s="81"/>
      <c r="G29" s="82">
        <f>Data!B475</f>
        <v>0</v>
      </c>
      <c r="H29" s="80">
        <f>Data!B470</f>
        <v>0</v>
      </c>
      <c r="I29" s="81">
        <f>Data!B472</f>
        <v>0</v>
      </c>
      <c r="J29" s="81">
        <f>Data!B474</f>
        <v>0</v>
      </c>
      <c r="K29" s="81"/>
      <c r="L29" s="82">
        <f>Data!B476</f>
        <v>0</v>
      </c>
    </row>
    <row r="30" spans="1:12" x14ac:dyDescent="0.3">
      <c r="A30" s="449">
        <v>27</v>
      </c>
      <c r="B30" s="467" t="s">
        <v>1320</v>
      </c>
      <c r="C30" s="80">
        <f>Data!B527</f>
        <v>0</v>
      </c>
      <c r="D30" s="81">
        <f>Data!B529</f>
        <v>0</v>
      </c>
      <c r="E30" s="81">
        <f>Data!B531</f>
        <v>0</v>
      </c>
      <c r="F30" s="81"/>
      <c r="G30" s="82"/>
      <c r="H30" s="80">
        <f>Data!B528</f>
        <v>0</v>
      </c>
      <c r="I30" s="81">
        <f>Data!B530</f>
        <v>0</v>
      </c>
      <c r="J30" s="81">
        <f>Data!B532</f>
        <v>0</v>
      </c>
      <c r="K30" s="81"/>
      <c r="L30" s="82"/>
    </row>
    <row r="31" spans="1:12" x14ac:dyDescent="0.3">
      <c r="A31" s="449">
        <v>28</v>
      </c>
      <c r="B31" s="467" t="s">
        <v>1321</v>
      </c>
      <c r="C31" s="80">
        <f>Data!B461</f>
        <v>0</v>
      </c>
      <c r="D31" s="81">
        <f>Data!B463</f>
        <v>0</v>
      </c>
      <c r="E31" s="81">
        <f>Data!B465</f>
        <v>0</v>
      </c>
      <c r="F31" s="81"/>
      <c r="G31" s="82">
        <f>Data!B467</f>
        <v>0</v>
      </c>
      <c r="H31" s="80">
        <f>Data!B462</f>
        <v>0</v>
      </c>
      <c r="I31" s="81">
        <f>Data!B464</f>
        <v>0</v>
      </c>
      <c r="J31" s="81">
        <f>Data!B466</f>
        <v>0</v>
      </c>
      <c r="K31" s="81"/>
      <c r="L31" s="82">
        <f>Data!B468</f>
        <v>0</v>
      </c>
    </row>
    <row r="32" spans="1:12" x14ac:dyDescent="0.3">
      <c r="A32" s="449">
        <v>29</v>
      </c>
      <c r="B32" s="467" t="s">
        <v>1322</v>
      </c>
      <c r="C32" s="80">
        <f>Data!B207</f>
        <v>91.48</v>
      </c>
      <c r="D32" s="81">
        <f>Data!B208</f>
        <v>48.95</v>
      </c>
      <c r="E32" s="81">
        <f>Data!B209</f>
        <v>53.51</v>
      </c>
      <c r="F32" s="81"/>
      <c r="G32" s="82"/>
      <c r="H32" s="80">
        <f>Data!B210</f>
        <v>87.15</v>
      </c>
      <c r="I32" s="81">
        <f>Data!B211</f>
        <v>44.17</v>
      </c>
      <c r="J32" s="81">
        <f>Data!B212</f>
        <v>50.68</v>
      </c>
      <c r="K32" s="81"/>
      <c r="L32" s="82"/>
    </row>
    <row r="33" spans="1:28" x14ac:dyDescent="0.3">
      <c r="A33" s="449">
        <v>30</v>
      </c>
      <c r="B33" s="467" t="s">
        <v>1323</v>
      </c>
      <c r="C33" s="80">
        <f>Data!B539</f>
        <v>0</v>
      </c>
      <c r="D33" s="81">
        <f>Data!B541</f>
        <v>0</v>
      </c>
      <c r="E33" s="81">
        <f>Data!B543</f>
        <v>0</v>
      </c>
      <c r="F33" s="81"/>
      <c r="G33" s="82"/>
      <c r="H33" s="80">
        <f>Data!B540</f>
        <v>0</v>
      </c>
      <c r="I33" s="81">
        <f>Data!B542</f>
        <v>0</v>
      </c>
      <c r="J33" s="81">
        <f>Data!B544</f>
        <v>0</v>
      </c>
      <c r="K33" s="81"/>
      <c r="L33" s="82"/>
    </row>
    <row r="34" spans="1:28" x14ac:dyDescent="0.3">
      <c r="A34" s="449">
        <v>31</v>
      </c>
      <c r="B34" s="467" t="s">
        <v>1324</v>
      </c>
      <c r="C34" s="80">
        <f>Data!B583</f>
        <v>0</v>
      </c>
      <c r="D34" s="81">
        <f>Data!B585</f>
        <v>0</v>
      </c>
      <c r="E34" s="81">
        <f>Data!B587</f>
        <v>0</v>
      </c>
      <c r="F34" s="81"/>
      <c r="G34" s="82"/>
      <c r="H34" s="80">
        <f>Data!B584</f>
        <v>0</v>
      </c>
      <c r="I34" s="81">
        <f>Data!B586</f>
        <v>0</v>
      </c>
      <c r="J34" s="81">
        <f>Data!B588</f>
        <v>0</v>
      </c>
      <c r="K34" s="81"/>
      <c r="L34" s="82"/>
    </row>
    <row r="35" spans="1:28" x14ac:dyDescent="0.3">
      <c r="A35" s="449">
        <v>32</v>
      </c>
      <c r="B35" s="467" t="s">
        <v>1325</v>
      </c>
      <c r="C35" s="80">
        <f>Data!B589</f>
        <v>0</v>
      </c>
      <c r="D35" s="81">
        <f>Data!B591</f>
        <v>0</v>
      </c>
      <c r="E35" s="81">
        <f>Data!B593</f>
        <v>0</v>
      </c>
      <c r="F35" s="81"/>
      <c r="G35" s="82"/>
      <c r="H35" s="80">
        <f>Data!B590</f>
        <v>0</v>
      </c>
      <c r="I35" s="81">
        <f>Data!B592</f>
        <v>0</v>
      </c>
      <c r="J35" s="81">
        <f>Data!B594</f>
        <v>0</v>
      </c>
      <c r="K35" s="81"/>
      <c r="L35" s="82"/>
    </row>
    <row r="36" spans="1:28" x14ac:dyDescent="0.3">
      <c r="A36" s="449">
        <v>33</v>
      </c>
      <c r="B36" s="467" t="s">
        <v>1326</v>
      </c>
      <c r="C36" s="80">
        <f>Data!B595</f>
        <v>98.5</v>
      </c>
      <c r="D36" s="81">
        <f>Data!B597</f>
        <v>93.33</v>
      </c>
      <c r="E36" s="81">
        <f>Data!B599</f>
        <v>94.75</v>
      </c>
      <c r="F36" s="81"/>
      <c r="G36" s="82"/>
      <c r="H36" s="80">
        <f>Data!B596</f>
        <v>98.24</v>
      </c>
      <c r="I36" s="81">
        <f>Data!B598</f>
        <v>94.7</v>
      </c>
      <c r="J36" s="81">
        <f>Data!B600</f>
        <v>96.4</v>
      </c>
      <c r="K36" s="81"/>
      <c r="L36" s="82"/>
    </row>
    <row r="37" spans="1:28" x14ac:dyDescent="0.3">
      <c r="A37" s="449">
        <v>34</v>
      </c>
      <c r="B37" s="468" t="s">
        <v>1327</v>
      </c>
      <c r="C37" s="88">
        <f>Data!B189</f>
        <v>12.19</v>
      </c>
      <c r="D37" s="89">
        <f>Data!B190</f>
        <v>9.25</v>
      </c>
      <c r="E37" s="89">
        <f>Data!B191</f>
        <v>75.88</v>
      </c>
      <c r="F37" s="89"/>
      <c r="G37" s="90"/>
      <c r="H37" s="88">
        <f>Data!B192</f>
        <v>11.46</v>
      </c>
      <c r="I37" s="89">
        <f>Data!B193</f>
        <v>8.7200000000000006</v>
      </c>
      <c r="J37" s="89">
        <f>Data!B194</f>
        <v>76.09</v>
      </c>
      <c r="K37" s="89"/>
      <c r="L37" s="90"/>
    </row>
    <row r="38" spans="1:28" customFormat="1" ht="15" customHeight="1" x14ac:dyDescent="0.3">
      <c r="A38" s="469">
        <v>35</v>
      </c>
      <c r="B38" s="470" t="s">
        <v>1328</v>
      </c>
      <c r="C38" s="91"/>
      <c r="D38" s="92"/>
      <c r="E38" s="92"/>
      <c r="F38" s="92"/>
      <c r="G38" s="93"/>
      <c r="H38" s="91"/>
      <c r="I38" s="92"/>
      <c r="J38" s="92"/>
      <c r="K38" s="92"/>
      <c r="L38" s="93"/>
    </row>
    <row r="39" spans="1:28" customFormat="1" ht="15" customHeight="1" x14ac:dyDescent="0.3">
      <c r="A39" s="268" t="s">
        <v>1329</v>
      </c>
      <c r="B39" s="269"/>
      <c r="C39" s="269"/>
      <c r="D39" s="269"/>
      <c r="E39" s="269"/>
      <c r="F39" s="269"/>
      <c r="G39" s="269"/>
      <c r="H39" s="269"/>
      <c r="I39" s="269"/>
      <c r="J39" s="269"/>
      <c r="K39" s="269"/>
      <c r="L39" s="270"/>
    </row>
    <row r="40" spans="1:28" customFormat="1" ht="15" customHeight="1" x14ac:dyDescent="0.3">
      <c r="A40" s="196" t="s">
        <v>1284</v>
      </c>
      <c r="B40" s="197"/>
      <c r="C40" s="160" t="s">
        <v>1330</v>
      </c>
      <c r="D40" s="161"/>
      <c r="E40" s="162"/>
      <c r="F40" s="161" t="s">
        <v>1331</v>
      </c>
      <c r="G40" s="161"/>
      <c r="H40" s="162"/>
      <c r="I40" s="160" t="s">
        <v>1332</v>
      </c>
      <c r="J40" s="161"/>
      <c r="K40" s="161"/>
      <c r="L40" s="162"/>
      <c r="M40" s="267" t="s">
        <v>1333</v>
      </c>
      <c r="N40" s="267"/>
      <c r="O40" s="267"/>
      <c r="P40" s="267"/>
      <c r="Q40" s="267"/>
      <c r="R40" s="267"/>
      <c r="S40" s="267"/>
      <c r="T40" s="267"/>
      <c r="U40" s="267"/>
      <c r="V40" s="267"/>
      <c r="W40" s="267"/>
      <c r="X40" s="267"/>
      <c r="Y40" s="267"/>
      <c r="Z40" s="267"/>
      <c r="AA40" s="267"/>
      <c r="AB40" s="267"/>
    </row>
    <row r="41" spans="1:28" customFormat="1" ht="43.2" customHeight="1" x14ac:dyDescent="0.3">
      <c r="A41" s="201"/>
      <c r="B41" s="202"/>
      <c r="C41" s="29" t="s">
        <v>1191</v>
      </c>
      <c r="D41" s="94" t="s">
        <v>1224</v>
      </c>
      <c r="E41" s="95" t="s">
        <v>1334</v>
      </c>
      <c r="F41" s="29" t="s">
        <v>1191</v>
      </c>
      <c r="G41" s="94" t="s">
        <v>1224</v>
      </c>
      <c r="H41" s="95" t="s">
        <v>1334</v>
      </c>
      <c r="I41" s="29" t="s">
        <v>1191</v>
      </c>
      <c r="J41" s="94" t="s">
        <v>1224</v>
      </c>
      <c r="K41" s="271" t="s">
        <v>1335</v>
      </c>
      <c r="L41" s="272"/>
      <c r="M41" s="267" t="s">
        <v>1336</v>
      </c>
      <c r="N41" s="267"/>
      <c r="O41" s="267"/>
      <c r="P41" s="267"/>
      <c r="Q41" s="267"/>
      <c r="R41" s="267"/>
      <c r="S41" s="267"/>
      <c r="T41" s="267"/>
      <c r="U41" s="96" t="s">
        <v>1337</v>
      </c>
    </row>
    <row r="42" spans="1:28" x14ac:dyDescent="0.3">
      <c r="A42" s="447">
        <v>1</v>
      </c>
      <c r="B42" s="466" t="s">
        <v>1338</v>
      </c>
      <c r="C42" s="77" t="s">
        <v>1339</v>
      </c>
      <c r="D42" s="78" t="s">
        <v>1339</v>
      </c>
      <c r="E42" s="79" t="s">
        <v>1339</v>
      </c>
      <c r="F42" s="97" t="s">
        <v>1339</v>
      </c>
      <c r="G42" s="98" t="s">
        <v>1339</v>
      </c>
      <c r="H42" s="99" t="s">
        <v>1339</v>
      </c>
      <c r="I42" s="97" t="s">
        <v>1339</v>
      </c>
      <c r="J42" s="98" t="s">
        <v>1339</v>
      </c>
      <c r="K42" s="273" t="s">
        <v>1339</v>
      </c>
      <c r="L42" s="274"/>
      <c r="M42" s="3" t="s">
        <v>1191</v>
      </c>
      <c r="N42" s="3" t="s">
        <v>1340</v>
      </c>
      <c r="Q42" s="3" t="s">
        <v>1341</v>
      </c>
      <c r="R42" s="3" t="s">
        <v>1342</v>
      </c>
      <c r="U42" s="3" t="s">
        <v>1191</v>
      </c>
      <c r="V42" s="3" t="s">
        <v>1340</v>
      </c>
      <c r="Y42" s="3" t="s">
        <v>1195</v>
      </c>
      <c r="Z42" s="3" t="s">
        <v>1340</v>
      </c>
    </row>
    <row r="43" spans="1:28" x14ac:dyDescent="0.3">
      <c r="A43" s="449">
        <v>2</v>
      </c>
      <c r="B43" s="467" t="s">
        <v>1291</v>
      </c>
      <c r="C43" s="80">
        <f>Data!B48</f>
        <v>14.08</v>
      </c>
      <c r="D43" s="81">
        <f>Data!B49</f>
        <v>13.28</v>
      </c>
      <c r="E43" s="82">
        <f>PrvSeason!B49</f>
        <v>13.54</v>
      </c>
      <c r="F43" s="80">
        <f>F44+F45</f>
        <v>100</v>
      </c>
      <c r="G43" s="81">
        <f>G44+G45</f>
        <v>100</v>
      </c>
      <c r="H43" s="82">
        <f>H44+H45</f>
        <v>100</v>
      </c>
      <c r="I43" s="80" t="s">
        <v>1339</v>
      </c>
      <c r="J43" s="81" t="s">
        <v>1339</v>
      </c>
      <c r="K43" s="275" t="s">
        <v>1339</v>
      </c>
      <c r="L43" s="276"/>
      <c r="M43" s="100">
        <f t="shared" ref="M43:M50" si="0">C43</f>
        <v>14.08</v>
      </c>
      <c r="N43" s="100">
        <f>Data!B52</f>
        <v>156934.69</v>
      </c>
      <c r="Q43" s="3">
        <f t="shared" ref="Q43:Q50" si="1">D43</f>
        <v>13.28</v>
      </c>
      <c r="R43" s="3">
        <f>Data!B53</f>
        <v>1426772.83</v>
      </c>
      <c r="U43" s="3">
        <f t="shared" ref="U43:U50" si="2">E43</f>
        <v>13.54</v>
      </c>
      <c r="V43" s="3">
        <f>PrvSeason!B52</f>
        <v>147791.99</v>
      </c>
      <c r="Z43" s="3">
        <f>PrvSeason!B53</f>
        <v>1331643</v>
      </c>
    </row>
    <row r="44" spans="1:28" x14ac:dyDescent="0.3">
      <c r="A44" s="449">
        <v>3</v>
      </c>
      <c r="B44" s="467" t="s">
        <v>1297</v>
      </c>
      <c r="C44" s="80">
        <f>Data!B252</f>
        <v>13.62</v>
      </c>
      <c r="D44" s="81">
        <f>Data!B253</f>
        <v>12.83</v>
      </c>
      <c r="E44" s="82">
        <f>PrvSeason!B253</f>
        <v>13.08</v>
      </c>
      <c r="F44" s="80">
        <f t="shared" ref="F44:F50" si="3">ROUND(O44,2)</f>
        <v>96.75</v>
      </c>
      <c r="G44" s="81">
        <f t="shared" ref="G44:G50" si="4">ROUND(S44,2)</f>
        <v>96.66</v>
      </c>
      <c r="H44" s="82">
        <f t="shared" ref="H44:H50" si="5">ROUND(W44,2)</f>
        <v>96.5</v>
      </c>
      <c r="I44" s="80">
        <f>I49+I50</f>
        <v>100</v>
      </c>
      <c r="J44" s="81">
        <f>J49+J50</f>
        <v>100</v>
      </c>
      <c r="K44" s="275">
        <f>K49+K50</f>
        <v>100</v>
      </c>
      <c r="L44" s="276"/>
      <c r="M44" s="100">
        <f t="shared" si="0"/>
        <v>13.62</v>
      </c>
      <c r="N44" s="100">
        <f>Data!B54</f>
        <v>151834.03</v>
      </c>
      <c r="O44" s="3">
        <f>ROUND(N44/$N$43%,3)</f>
        <v>96.75</v>
      </c>
      <c r="P44" s="3">
        <f>+N44</f>
        <v>151834.03</v>
      </c>
      <c r="Q44" s="3">
        <f t="shared" si="1"/>
        <v>12.83</v>
      </c>
      <c r="R44" s="3">
        <f>Data!B55</f>
        <v>1379134.14</v>
      </c>
      <c r="S44" s="3">
        <f t="shared" ref="S44:S50" si="6">+R44/$R$43%</f>
        <v>96.661087946285036</v>
      </c>
      <c r="T44" s="3">
        <f>+R44</f>
        <v>1379134.14</v>
      </c>
      <c r="U44" s="3">
        <f t="shared" si="2"/>
        <v>13.08</v>
      </c>
      <c r="V44" s="3">
        <f>PrvSeason!B54</f>
        <v>142619.20000000001</v>
      </c>
      <c r="W44" s="3">
        <f>V44/$V$43%</f>
        <v>96.499952399314751</v>
      </c>
      <c r="X44" s="3">
        <f>V44</f>
        <v>142619.20000000001</v>
      </c>
      <c r="Y44" s="3">
        <f t="shared" ref="Y44:Y50" si="7">E44</f>
        <v>13.08</v>
      </c>
      <c r="Z44" s="3">
        <f>PrvSeason!B55</f>
        <v>1286124.05</v>
      </c>
      <c r="AA44" s="3">
        <f t="shared" ref="AA44:AA50" si="8">+Z44/$Z$43%</f>
        <v>96.581745257550267</v>
      </c>
      <c r="AB44" s="3">
        <f>+Z44</f>
        <v>1286124.05</v>
      </c>
    </row>
    <row r="45" spans="1:28" x14ac:dyDescent="0.3">
      <c r="A45" s="449">
        <v>4</v>
      </c>
      <c r="B45" s="467" t="s">
        <v>1292</v>
      </c>
      <c r="C45" s="80">
        <f>Data!B254</f>
        <v>0.46</v>
      </c>
      <c r="D45" s="81">
        <f>Data!B255</f>
        <v>0.44</v>
      </c>
      <c r="E45" s="82">
        <f>PrvSeason!B255</f>
        <v>0.46</v>
      </c>
      <c r="F45" s="80">
        <f t="shared" si="3"/>
        <v>3.25</v>
      </c>
      <c r="G45" s="81">
        <f t="shared" si="4"/>
        <v>3.34</v>
      </c>
      <c r="H45" s="82">
        <f t="shared" si="5"/>
        <v>3.5</v>
      </c>
      <c r="I45" s="80" t="s">
        <v>1339</v>
      </c>
      <c r="J45" s="81" t="s">
        <v>1339</v>
      </c>
      <c r="K45" s="275" t="s">
        <v>1339</v>
      </c>
      <c r="L45" s="276"/>
      <c r="M45" s="100">
        <f t="shared" si="0"/>
        <v>0.46</v>
      </c>
      <c r="N45" s="100">
        <f>Data!B56</f>
        <v>5100.66</v>
      </c>
      <c r="O45" s="3">
        <f>ROUND(N45/$N$43%,3)</f>
        <v>3.25</v>
      </c>
      <c r="Q45" s="3">
        <f t="shared" si="1"/>
        <v>0.44</v>
      </c>
      <c r="R45" s="3">
        <f>Data!B57</f>
        <v>47638.69</v>
      </c>
      <c r="S45" s="3">
        <f t="shared" si="6"/>
        <v>3.3389120537149561</v>
      </c>
      <c r="U45" s="3">
        <f t="shared" si="2"/>
        <v>0.46</v>
      </c>
      <c r="V45" s="3">
        <f>PrvSeason!B56</f>
        <v>5172.79</v>
      </c>
      <c r="W45" s="3">
        <f>V45/$V$43%</f>
        <v>3.5000476006852606</v>
      </c>
      <c r="Y45" s="3">
        <f t="shared" si="7"/>
        <v>0.46</v>
      </c>
      <c r="Z45" s="3">
        <f>PrvSeason!B57</f>
        <v>45518.95</v>
      </c>
      <c r="AA45" s="3">
        <f t="shared" si="8"/>
        <v>3.4182547424497405</v>
      </c>
    </row>
    <row r="46" spans="1:28" x14ac:dyDescent="0.3">
      <c r="A46" s="449">
        <v>5</v>
      </c>
      <c r="B46" s="467" t="s">
        <v>1293</v>
      </c>
      <c r="C46" s="80">
        <f>Data!B262</f>
        <v>0.08</v>
      </c>
      <c r="D46" s="81">
        <f>Data!B263</f>
        <v>7.0000000000000007E-2</v>
      </c>
      <c r="E46" s="82">
        <f>PrvSeason!B263</f>
        <v>0.08</v>
      </c>
      <c r="F46" s="80">
        <f t="shared" si="3"/>
        <v>0.59</v>
      </c>
      <c r="G46" s="81">
        <f t="shared" si="4"/>
        <v>0.54</v>
      </c>
      <c r="H46" s="82">
        <f t="shared" si="5"/>
        <v>0.68</v>
      </c>
      <c r="I46" s="80">
        <f>ROUND(P46,2)</f>
        <v>0.61</v>
      </c>
      <c r="J46" s="81">
        <f>ROUND(T46,2)</f>
        <v>0.56000000000000005</v>
      </c>
      <c r="K46" s="275">
        <f>ROUND(AB46,2)</f>
        <v>0.63</v>
      </c>
      <c r="L46" s="276"/>
      <c r="M46" s="100">
        <f t="shared" si="0"/>
        <v>0.08</v>
      </c>
      <c r="N46" s="100">
        <f>Data!B58</f>
        <v>921.99</v>
      </c>
      <c r="O46" s="3">
        <f>ROUND(+N46/$N$43%,3)</f>
        <v>0.58699999999999997</v>
      </c>
      <c r="P46" s="3">
        <f>ROUND(+N46/$P$44%,3)</f>
        <v>0.60699999999999998</v>
      </c>
      <c r="Q46" s="3">
        <f t="shared" si="1"/>
        <v>7.0000000000000007E-2</v>
      </c>
      <c r="R46" s="3">
        <f>Data!B59</f>
        <v>7680.06</v>
      </c>
      <c r="S46" s="3">
        <f t="shared" si="6"/>
        <v>0.53828190714845614</v>
      </c>
      <c r="T46" s="3">
        <f>+R46/$T$44%</f>
        <v>0.55687549000853542</v>
      </c>
      <c r="U46" s="3">
        <f t="shared" si="2"/>
        <v>0.08</v>
      </c>
      <c r="V46" s="3">
        <f>PrvSeason!B58</f>
        <v>1005.65</v>
      </c>
      <c r="W46" s="3">
        <f>+V46/$V$43%</f>
        <v>0.68044959676096117</v>
      </c>
      <c r="X46" s="3">
        <f>+V47/$X$44%</f>
        <v>17.477436418097984</v>
      </c>
      <c r="Y46" s="3">
        <f t="shared" si="7"/>
        <v>0.08</v>
      </c>
      <c r="Z46" s="3">
        <f>PrvSeason!B59</f>
        <v>8064.54</v>
      </c>
      <c r="AA46" s="3">
        <f t="shared" si="8"/>
        <v>0.60560825987145206</v>
      </c>
      <c r="AB46" s="3">
        <f>+Z46/$AB$44%</f>
        <v>0.62704215818062026</v>
      </c>
    </row>
    <row r="47" spans="1:28" x14ac:dyDescent="0.3">
      <c r="A47" s="449">
        <v>6</v>
      </c>
      <c r="B47" s="467" t="s">
        <v>1322</v>
      </c>
      <c r="C47" s="80">
        <f>Data!B266</f>
        <v>2.72</v>
      </c>
      <c r="D47" s="81">
        <f>Data!B267</f>
        <v>2.79</v>
      </c>
      <c r="E47" s="82">
        <f>PrvSeason!B267</f>
        <v>2.0299999999999998</v>
      </c>
      <c r="F47" s="80">
        <f t="shared" si="3"/>
        <v>19.329999999999998</v>
      </c>
      <c r="G47" s="81">
        <f t="shared" si="4"/>
        <v>20.98</v>
      </c>
      <c r="H47" s="82">
        <f t="shared" si="5"/>
        <v>16.87</v>
      </c>
      <c r="I47" s="80">
        <f>ROUND(P47,2)</f>
        <v>19.98</v>
      </c>
      <c r="J47" s="81">
        <f>ROUND(T47,2)</f>
        <v>21.71</v>
      </c>
      <c r="K47" s="275">
        <f>ROUND(AB47,2)</f>
        <v>15.51</v>
      </c>
      <c r="L47" s="276"/>
      <c r="M47" s="100">
        <f t="shared" si="0"/>
        <v>2.72</v>
      </c>
      <c r="N47" s="100">
        <f>Data!B68</f>
        <v>30330.98</v>
      </c>
      <c r="O47" s="3">
        <f>ROUND(+N47/$N$43%,3)</f>
        <v>19.327000000000002</v>
      </c>
      <c r="P47" s="3">
        <f>ROUND(+N47/$P$44%,3)</f>
        <v>19.975999999999999</v>
      </c>
      <c r="Q47" s="3">
        <f t="shared" si="1"/>
        <v>2.79</v>
      </c>
      <c r="R47" s="3">
        <f>Data!B61</f>
        <v>299381.64</v>
      </c>
      <c r="S47" s="3">
        <f t="shared" si="6"/>
        <v>20.983132963080045</v>
      </c>
      <c r="T47" s="3">
        <f>+R47/$T$44%</f>
        <v>21.707942057035876</v>
      </c>
      <c r="U47" s="3">
        <f t="shared" si="2"/>
        <v>2.0299999999999998</v>
      </c>
      <c r="V47" s="3">
        <f>PrvSeason!B68</f>
        <v>24926.18</v>
      </c>
      <c r="W47" s="3">
        <f>+V47/$V$43%</f>
        <v>16.865717824085056</v>
      </c>
      <c r="X47" s="3">
        <f>+V48/$X$44%</f>
        <v>1.0185585110560149</v>
      </c>
      <c r="Y47" s="3">
        <f t="shared" si="7"/>
        <v>2.0299999999999998</v>
      </c>
      <c r="Z47" s="3">
        <f>PrvSeason!B69</f>
        <v>199435.55</v>
      </c>
      <c r="AA47" s="3">
        <f t="shared" si="8"/>
        <v>14.97665290171615</v>
      </c>
      <c r="AB47" s="3">
        <f>Z47/$AB$44%</f>
        <v>15.506711813685468</v>
      </c>
    </row>
    <row r="48" spans="1:28" x14ac:dyDescent="0.3">
      <c r="A48" s="449">
        <v>7</v>
      </c>
      <c r="B48" s="467" t="s">
        <v>1343</v>
      </c>
      <c r="C48" s="80">
        <f>Data!B268</f>
        <v>0.04</v>
      </c>
      <c r="D48" s="81">
        <f>Data!B269</f>
        <v>0.06</v>
      </c>
      <c r="E48" s="82">
        <f>PrvSeason!B268</f>
        <v>0.13</v>
      </c>
      <c r="F48" s="80">
        <f t="shared" si="3"/>
        <v>0.26</v>
      </c>
      <c r="G48" s="81">
        <f t="shared" si="4"/>
        <v>0.43</v>
      </c>
      <c r="H48" s="82">
        <f t="shared" si="5"/>
        <v>0.98</v>
      </c>
      <c r="I48" s="80">
        <f>ROUND(P48,2)</f>
        <v>0.27</v>
      </c>
      <c r="J48" s="81">
        <f>ROUND(T48,2)</f>
        <v>0.45</v>
      </c>
      <c r="K48" s="275">
        <f>ROUND(AB48,2)</f>
        <v>0.7</v>
      </c>
      <c r="L48" s="276"/>
      <c r="M48" s="100">
        <f t="shared" si="0"/>
        <v>0.04</v>
      </c>
      <c r="N48" s="100">
        <f>ROUND(N43-(N45+N46+N47+N50),2)</f>
        <v>405.72</v>
      </c>
      <c r="O48" s="3">
        <f>ROUND(+N48/$N$43%,3)</f>
        <v>0.25900000000000001</v>
      </c>
      <c r="P48" s="3">
        <f>ROUND(+N48/$P$44%,3)</f>
        <v>0.26700000000000002</v>
      </c>
      <c r="Q48" s="3">
        <f t="shared" si="1"/>
        <v>0.06</v>
      </c>
      <c r="R48" s="3">
        <f>+ROUND(R43-(R45+R46+R47+R50),2)</f>
        <v>6159.68</v>
      </c>
      <c r="S48" s="3">
        <f t="shared" si="6"/>
        <v>0.4317211451244134</v>
      </c>
      <c r="T48" s="3">
        <f>+R48/$T$44%</f>
        <v>0.44663385680525614</v>
      </c>
      <c r="U48" s="3">
        <f t="shared" si="2"/>
        <v>0.13</v>
      </c>
      <c r="V48" s="3">
        <f>+ROUND(V43-(V45+V46+V47+V50),2)</f>
        <v>1452.66</v>
      </c>
      <c r="W48" s="3">
        <f>+V48/$V$43%</f>
        <v>0.98290847832822348</v>
      </c>
      <c r="X48" s="3">
        <f>+N48/$X$44%</f>
        <v>0.28447782626743107</v>
      </c>
      <c r="Y48" s="3">
        <f t="shared" si="7"/>
        <v>0.13</v>
      </c>
      <c r="Z48" s="3">
        <f>+ROUND(Z43-(Z45+Z46+Z47+Z50),2)</f>
        <v>9057.39</v>
      </c>
      <c r="AA48" s="3">
        <f t="shared" si="8"/>
        <v>0.68016653111982706</v>
      </c>
      <c r="AB48" s="3">
        <f>+Z48/$AB$44%</f>
        <v>0.70423922171426612</v>
      </c>
    </row>
    <row r="49" spans="1:28" x14ac:dyDescent="0.3">
      <c r="A49" s="449">
        <v>8</v>
      </c>
      <c r="B49" s="467" t="s">
        <v>1344</v>
      </c>
      <c r="C49" s="80">
        <f>Data!B272</f>
        <v>3.3</v>
      </c>
      <c r="D49" s="81">
        <f>Data!B273</f>
        <v>3.36</v>
      </c>
      <c r="E49" s="82">
        <f>PrvSeason!B273</f>
        <v>2.66</v>
      </c>
      <c r="F49" s="80">
        <f t="shared" si="3"/>
        <v>23.42</v>
      </c>
      <c r="G49" s="81">
        <f t="shared" si="4"/>
        <v>25.29</v>
      </c>
      <c r="H49" s="82">
        <f t="shared" si="5"/>
        <v>22.03</v>
      </c>
      <c r="I49" s="80">
        <f>ROUND(P49,2)</f>
        <v>20.85</v>
      </c>
      <c r="J49" s="81">
        <f>ROUND(T49,2)</f>
        <v>22.71</v>
      </c>
      <c r="K49" s="275">
        <f>ROUND(AB49,2)</f>
        <v>16.84</v>
      </c>
      <c r="L49" s="276"/>
      <c r="M49" s="100">
        <f t="shared" si="0"/>
        <v>3.3</v>
      </c>
      <c r="N49" s="100">
        <f>SUM(N45:N48)</f>
        <v>36759.35</v>
      </c>
      <c r="O49" s="3">
        <f>ROUND(+N49/$N$43%,3)</f>
        <v>23.422999999999998</v>
      </c>
      <c r="P49" s="3">
        <f>ROUND(+(N49-N45)/$P$44%,3)</f>
        <v>20.850999999999999</v>
      </c>
      <c r="Q49" s="3">
        <f t="shared" si="1"/>
        <v>3.36</v>
      </c>
      <c r="R49" s="3">
        <f>SUM(R45:R48)</f>
        <v>360860.07</v>
      </c>
      <c r="S49" s="3">
        <f t="shared" si="6"/>
        <v>25.292048069067867</v>
      </c>
      <c r="T49" s="3">
        <f>+(R49-R45)/$T$44%</f>
        <v>22.711451403849665</v>
      </c>
      <c r="U49" s="3">
        <f t="shared" si="2"/>
        <v>2.66</v>
      </c>
      <c r="V49" s="3">
        <f>SUM(V45:V48)</f>
        <v>32557.279999999999</v>
      </c>
      <c r="W49" s="3">
        <f>+V49/$V$43%</f>
        <v>22.029123499859498</v>
      </c>
      <c r="X49" s="3">
        <f>+(V49-V45)/$X$44%</f>
        <v>19.201124392788628</v>
      </c>
      <c r="Y49" s="3">
        <f t="shared" si="7"/>
        <v>2.66</v>
      </c>
      <c r="Z49" s="3">
        <f>SUM(Z45:Z48)</f>
        <v>262076.43</v>
      </c>
      <c r="AA49" s="3">
        <f t="shared" si="8"/>
        <v>19.68068243515717</v>
      </c>
      <c r="AB49" s="3">
        <f>+(Z49-Z45)/$AB$44%</f>
        <v>16.837993193580353</v>
      </c>
    </row>
    <row r="50" spans="1:28" customFormat="1" ht="15" customHeight="1" thickBot="1" x14ac:dyDescent="0.35">
      <c r="A50" s="469">
        <v>9</v>
      </c>
      <c r="B50" s="471" t="s">
        <v>1345</v>
      </c>
      <c r="C50" s="101">
        <f>Data!B276</f>
        <v>10.78</v>
      </c>
      <c r="D50" s="102">
        <f>Data!B277</f>
        <v>9.92</v>
      </c>
      <c r="E50" s="355">
        <f>PrvSeason!B277</f>
        <v>10.87</v>
      </c>
      <c r="F50" s="101">
        <f t="shared" si="3"/>
        <v>76.58</v>
      </c>
      <c r="G50" s="102">
        <f t="shared" si="4"/>
        <v>74.709999999999994</v>
      </c>
      <c r="H50" s="355">
        <f t="shared" si="5"/>
        <v>77.97</v>
      </c>
      <c r="I50" s="101">
        <f>ROUND(P50,2)</f>
        <v>79.150000000000006</v>
      </c>
      <c r="J50" s="102">
        <f>ROUND(T50,2)</f>
        <v>77.290000000000006</v>
      </c>
      <c r="K50" s="356">
        <f>ROUND(AB50,2)</f>
        <v>83.16</v>
      </c>
      <c r="L50" s="357"/>
      <c r="M50" s="100">
        <f t="shared" si="0"/>
        <v>10.78</v>
      </c>
      <c r="N50" s="100">
        <f>Data!B278</f>
        <v>120175.34</v>
      </c>
      <c r="O50" s="3">
        <f>ROUND(+N50/$N$43%,3)</f>
        <v>76.576999999999998</v>
      </c>
      <c r="P50" s="3">
        <f>ROUND(+N50/$P$44%,3)</f>
        <v>79.149000000000001</v>
      </c>
      <c r="Q50" s="3">
        <f t="shared" si="1"/>
        <v>9.92</v>
      </c>
      <c r="R50" s="3">
        <f>Data!B279</f>
        <v>1065912.76</v>
      </c>
      <c r="S50" s="3">
        <f t="shared" si="6"/>
        <v>74.707951930932126</v>
      </c>
      <c r="T50" s="3">
        <f>+R50/$T$44%</f>
        <v>77.288548596150335</v>
      </c>
      <c r="U50" s="3">
        <f t="shared" si="2"/>
        <v>10.87</v>
      </c>
      <c r="V50" s="3">
        <f>PrvSeason!B278</f>
        <v>115234.71</v>
      </c>
      <c r="W50" s="3">
        <f>+V50/$V$43%</f>
        <v>77.97087650014052</v>
      </c>
      <c r="X50" s="3">
        <f>+N50/$X$44%</f>
        <v>84.263086597036022</v>
      </c>
      <c r="Y50" s="3">
        <f t="shared" si="7"/>
        <v>10.87</v>
      </c>
      <c r="Z50" s="3">
        <f>PrvSeason!B279</f>
        <v>1069566.57</v>
      </c>
      <c r="AA50" s="3">
        <f t="shared" si="8"/>
        <v>80.319317564842834</v>
      </c>
      <c r="AB50" s="3">
        <f>+Z50/$AB$44%</f>
        <v>83.162006806419654</v>
      </c>
    </row>
    <row r="51" spans="1:28" customFormat="1" ht="15" customHeight="1" thickBot="1" x14ac:dyDescent="0.35">
      <c r="A51" s="358" t="s">
        <v>1346</v>
      </c>
      <c r="B51" s="359"/>
      <c r="C51" s="359"/>
      <c r="D51" s="360"/>
      <c r="E51" s="361" t="s">
        <v>1190</v>
      </c>
      <c r="F51" s="362"/>
      <c r="G51" s="362"/>
      <c r="H51" s="363"/>
      <c r="I51" s="361" t="s">
        <v>1189</v>
      </c>
      <c r="J51" s="362"/>
      <c r="K51" s="362"/>
      <c r="L51" s="364"/>
    </row>
    <row r="52" spans="1:28" customFormat="1" ht="15" customHeight="1" thickBot="1" x14ac:dyDescent="0.35">
      <c r="A52" s="365"/>
      <c r="B52" s="202"/>
      <c r="C52" s="202"/>
      <c r="D52" s="208"/>
      <c r="E52" s="277" t="s">
        <v>1191</v>
      </c>
      <c r="F52" s="278"/>
      <c r="G52" s="277" t="s">
        <v>1244</v>
      </c>
      <c r="H52" s="278"/>
      <c r="I52" s="277" t="s">
        <v>1191</v>
      </c>
      <c r="J52" s="278"/>
      <c r="K52" s="277" t="s">
        <v>1244</v>
      </c>
      <c r="L52" s="366"/>
    </row>
    <row r="53" spans="1:28" x14ac:dyDescent="0.3">
      <c r="A53" s="472">
        <v>1</v>
      </c>
      <c r="B53" s="382" t="s">
        <v>1347</v>
      </c>
      <c r="C53" s="383"/>
      <c r="D53" s="383"/>
      <c r="E53" s="281">
        <f>Data!B108</f>
        <v>13.2</v>
      </c>
      <c r="F53" s="282"/>
      <c r="G53" s="273">
        <f>Data!B109</f>
        <v>13.11</v>
      </c>
      <c r="H53" s="274"/>
      <c r="I53" s="283">
        <f>PrvSeason!B108</f>
        <v>13.65</v>
      </c>
      <c r="J53" s="284"/>
      <c r="K53" s="285">
        <f>PrvSeason!B109</f>
        <v>13.04</v>
      </c>
      <c r="L53" s="367"/>
    </row>
    <row r="54" spans="1:28" x14ac:dyDescent="0.3">
      <c r="A54" s="473">
        <v>2</v>
      </c>
      <c r="B54" s="385" t="s">
        <v>1348</v>
      </c>
      <c r="C54" s="386"/>
      <c r="D54" s="386"/>
      <c r="E54" s="288">
        <f>Data!B92</f>
        <v>45.72</v>
      </c>
      <c r="F54" s="289"/>
      <c r="G54" s="275">
        <f>Data!B93</f>
        <v>43.69</v>
      </c>
      <c r="H54" s="276"/>
      <c r="I54" s="290">
        <f>PrvSeason!B92</f>
        <v>45.04</v>
      </c>
      <c r="J54" s="289"/>
      <c r="K54" s="275">
        <f>PrvSeason!B93</f>
        <v>44.69</v>
      </c>
      <c r="L54" s="368"/>
    </row>
    <row r="55" spans="1:28" x14ac:dyDescent="0.3">
      <c r="A55" s="473">
        <v>3</v>
      </c>
      <c r="B55" s="385" t="s">
        <v>1349</v>
      </c>
      <c r="C55" s="386"/>
      <c r="D55" s="386"/>
      <c r="E55" s="288">
        <f>Data!B247</f>
        <v>346.36</v>
      </c>
      <c r="F55" s="289"/>
      <c r="G55" s="275">
        <f>Data!B248</f>
        <v>333.26</v>
      </c>
      <c r="H55" s="276"/>
      <c r="I55" s="290">
        <f>PrvSeason!B247</f>
        <v>329.96</v>
      </c>
      <c r="J55" s="289"/>
      <c r="K55" s="275">
        <f>PrvSeason!B248</f>
        <v>342.71</v>
      </c>
      <c r="L55" s="368"/>
    </row>
    <row r="56" spans="1:28" x14ac:dyDescent="0.3">
      <c r="A56" s="473">
        <v>4</v>
      </c>
      <c r="B56" s="385" t="s">
        <v>1350</v>
      </c>
      <c r="C56" s="386"/>
      <c r="D56" s="386"/>
      <c r="E56" s="288">
        <f>Data!B235</f>
        <v>75.2</v>
      </c>
      <c r="F56" s="289"/>
      <c r="G56" s="275">
        <f>Data!B236</f>
        <v>74.599999999999994</v>
      </c>
      <c r="H56" s="276"/>
      <c r="I56" s="290">
        <f>PrvSeason!B235</f>
        <v>76.88</v>
      </c>
      <c r="J56" s="289"/>
      <c r="K56" s="275">
        <f>PrvSeason!B236</f>
        <v>75.459999999999994</v>
      </c>
      <c r="L56" s="368"/>
    </row>
    <row r="57" spans="1:28" x14ac:dyDescent="0.3">
      <c r="A57" s="473">
        <v>5</v>
      </c>
      <c r="B57" s="385" t="s">
        <v>1351</v>
      </c>
      <c r="C57" s="386"/>
      <c r="D57" s="386"/>
      <c r="E57" s="288">
        <f>Data!B377</f>
        <v>28.41</v>
      </c>
      <c r="F57" s="289"/>
      <c r="G57" s="275">
        <f>Data!B379</f>
        <v>28.28</v>
      </c>
      <c r="H57" s="276"/>
      <c r="I57" s="290">
        <f>PrvSeason!B377</f>
        <v>29.12</v>
      </c>
      <c r="J57" s="289"/>
      <c r="K57" s="275">
        <f>PrvSeason!B379</f>
        <v>27.88</v>
      </c>
      <c r="L57" s="368"/>
    </row>
    <row r="58" spans="1:28" x14ac:dyDescent="0.3">
      <c r="A58" s="473">
        <v>6</v>
      </c>
      <c r="B58" s="385" t="s">
        <v>1352</v>
      </c>
      <c r="C58" s="386"/>
      <c r="D58" s="386"/>
      <c r="E58" s="288">
        <f>Data!B223</f>
        <v>1.61</v>
      </c>
      <c r="F58" s="289"/>
      <c r="G58" s="275">
        <f>Data!B224</f>
        <v>1.57</v>
      </c>
      <c r="H58" s="276"/>
      <c r="I58" s="290">
        <f>PrvSeason!B223</f>
        <v>1.65</v>
      </c>
      <c r="J58" s="289"/>
      <c r="K58" s="275">
        <f>PrvSeason!B224</f>
        <v>1.66</v>
      </c>
      <c r="L58" s="368"/>
    </row>
    <row r="59" spans="1:28" x14ac:dyDescent="0.3">
      <c r="A59" s="473">
        <v>7</v>
      </c>
      <c r="B59" s="385" t="s">
        <v>1353</v>
      </c>
      <c r="C59" s="386"/>
      <c r="D59" s="386"/>
      <c r="E59" s="288">
        <f>Data!B258</f>
        <v>46.48</v>
      </c>
      <c r="F59" s="289"/>
      <c r="G59" s="275">
        <f>Data!B259</f>
        <v>46.37</v>
      </c>
      <c r="H59" s="276"/>
      <c r="I59" s="290">
        <f>PrvSeason!B258</f>
        <v>46.87</v>
      </c>
      <c r="J59" s="289"/>
      <c r="K59" s="275">
        <f>PrvSeason!B259</f>
        <v>46.77</v>
      </c>
      <c r="L59" s="368"/>
    </row>
    <row r="60" spans="1:28" x14ac:dyDescent="0.3">
      <c r="A60" s="473">
        <v>8</v>
      </c>
      <c r="B60" s="385" t="s">
        <v>1354</v>
      </c>
      <c r="C60" s="386"/>
      <c r="D60" s="386"/>
      <c r="E60" s="288">
        <f>Data!B86</f>
        <v>116.88</v>
      </c>
      <c r="F60" s="289"/>
      <c r="G60" s="275">
        <f>Data!B87</f>
        <v>114.98</v>
      </c>
      <c r="H60" s="276"/>
      <c r="I60" s="290">
        <f>PrvSeason!B86</f>
        <v>115.31</v>
      </c>
      <c r="J60" s="289"/>
      <c r="K60" s="275">
        <f>PrvSeason!B87</f>
        <v>116.22</v>
      </c>
      <c r="L60" s="368"/>
    </row>
    <row r="61" spans="1:28" x14ac:dyDescent="0.3">
      <c r="A61" s="473">
        <v>9</v>
      </c>
      <c r="B61" s="385" t="s">
        <v>1355</v>
      </c>
      <c r="C61" s="386"/>
      <c r="D61" s="386"/>
      <c r="E61" s="288">
        <f>Data!B245</f>
        <v>85.55</v>
      </c>
      <c r="F61" s="289"/>
      <c r="G61" s="275">
        <f>Data!B246</f>
        <v>85.51</v>
      </c>
      <c r="H61" s="276"/>
      <c r="I61" s="290">
        <f>PrvSeason!B245</f>
        <v>83.9</v>
      </c>
      <c r="J61" s="289"/>
      <c r="K61" s="275">
        <f>PrvSeason!B246</f>
        <v>85.7</v>
      </c>
      <c r="L61" s="368"/>
    </row>
    <row r="62" spans="1:28" customFormat="1" x14ac:dyDescent="0.3">
      <c r="A62" s="473">
        <v>10</v>
      </c>
      <c r="B62" s="385" t="s">
        <v>1356</v>
      </c>
      <c r="C62" s="386"/>
      <c r="D62" s="386"/>
      <c r="E62" s="288">
        <f>Data!B242</f>
        <v>22.99</v>
      </c>
      <c r="F62" s="289"/>
      <c r="G62" s="275">
        <f>Data!B243</f>
        <v>23.75</v>
      </c>
      <c r="H62" s="276"/>
      <c r="I62" s="290">
        <f>PrvSeason!B242</f>
        <v>23.78</v>
      </c>
      <c r="J62" s="289"/>
      <c r="K62" s="275">
        <f>PrvSeason!B243</f>
        <v>24.57</v>
      </c>
      <c r="L62" s="368"/>
    </row>
    <row r="63" spans="1:28" x14ac:dyDescent="0.3">
      <c r="A63" s="473">
        <v>11</v>
      </c>
      <c r="B63" s="385" t="s">
        <v>1357</v>
      </c>
      <c r="C63" s="386"/>
      <c r="D63" s="386"/>
      <c r="E63" s="288">
        <f>Data!B98</f>
        <v>9.4700000000000006</v>
      </c>
      <c r="F63" s="289"/>
      <c r="G63" s="275">
        <f>Data!B99</f>
        <v>10.53</v>
      </c>
      <c r="H63" s="276"/>
      <c r="I63" s="290">
        <f>PrvSeason!B98</f>
        <v>17.95</v>
      </c>
      <c r="J63" s="289"/>
      <c r="K63" s="275">
        <f>PrvSeason!B99</f>
        <v>9.66</v>
      </c>
      <c r="L63" s="368"/>
    </row>
    <row r="64" spans="1:28" x14ac:dyDescent="0.3">
      <c r="A64" s="473">
        <v>12</v>
      </c>
      <c r="B64" s="385" t="s">
        <v>1358</v>
      </c>
      <c r="C64" s="386"/>
      <c r="D64" s="386"/>
      <c r="E64" s="288">
        <f>Data!B304</f>
        <v>97.85</v>
      </c>
      <c r="F64" s="289"/>
      <c r="G64" s="275">
        <f>Data!B305</f>
        <v>97.36</v>
      </c>
      <c r="H64" s="276"/>
      <c r="I64" s="290">
        <f>PrvSeason!B304</f>
        <v>97.78</v>
      </c>
      <c r="J64" s="289"/>
      <c r="K64" s="275">
        <f>PrvSeason!B305</f>
        <v>97.54</v>
      </c>
      <c r="L64" s="368"/>
    </row>
    <row r="65" spans="1:12" x14ac:dyDescent="0.3">
      <c r="A65" s="473">
        <v>13</v>
      </c>
      <c r="B65" s="385" t="s">
        <v>1359</v>
      </c>
      <c r="C65" s="386"/>
      <c r="D65" s="386"/>
      <c r="E65" s="288">
        <f>Data!B288</f>
        <v>96.75</v>
      </c>
      <c r="F65" s="289"/>
      <c r="G65" s="275">
        <f>Data!B289</f>
        <v>96.66</v>
      </c>
      <c r="H65" s="276"/>
      <c r="I65" s="290">
        <f>PrvSeason!B288</f>
        <v>96.5</v>
      </c>
      <c r="J65" s="289"/>
      <c r="K65" s="275">
        <f>PrvSeason!B289</f>
        <v>96.58</v>
      </c>
      <c r="L65" s="368"/>
    </row>
    <row r="66" spans="1:12" x14ac:dyDescent="0.3">
      <c r="A66" s="473">
        <v>14</v>
      </c>
      <c r="B66" s="385" t="s">
        <v>1360</v>
      </c>
      <c r="C66" s="386"/>
      <c r="D66" s="386"/>
      <c r="E66" s="288">
        <f>Data!B292</f>
        <v>96.95</v>
      </c>
      <c r="F66" s="289"/>
      <c r="G66" s="275">
        <f>Data!B293</f>
        <v>96.84</v>
      </c>
      <c r="H66" s="276"/>
      <c r="I66" s="290">
        <f>PrvSeason!B292</f>
        <v>96.84</v>
      </c>
      <c r="J66" s="289"/>
      <c r="K66" s="275">
        <f>PrvSeason!B293</f>
        <v>96.74</v>
      </c>
      <c r="L66" s="368"/>
    </row>
    <row r="67" spans="1:12" x14ac:dyDescent="0.3">
      <c r="A67" s="473">
        <v>15</v>
      </c>
      <c r="B67" s="385" t="s">
        <v>1361</v>
      </c>
      <c r="C67" s="386"/>
      <c r="D67" s="386"/>
      <c r="E67" s="288">
        <f>Data!B306</f>
        <v>85.01</v>
      </c>
      <c r="F67" s="289"/>
      <c r="G67" s="275">
        <f>Data!B307</f>
        <v>84.16</v>
      </c>
      <c r="H67" s="276"/>
      <c r="I67" s="290">
        <f>PrvSeason!B306</f>
        <v>83.5</v>
      </c>
      <c r="J67" s="289"/>
      <c r="K67" s="275">
        <f>PrvSeason!B307</f>
        <v>83.95</v>
      </c>
      <c r="L67" s="368"/>
    </row>
    <row r="68" spans="1:12" x14ac:dyDescent="0.3">
      <c r="A68" s="473">
        <v>16</v>
      </c>
      <c r="B68" s="385" t="s">
        <v>1362</v>
      </c>
      <c r="C68" s="386"/>
      <c r="D68" s="386"/>
      <c r="E68" s="288">
        <f>Data!B308</f>
        <v>96.54</v>
      </c>
      <c r="F68" s="289"/>
      <c r="G68" s="275">
        <f>Data!B309</f>
        <v>91.24</v>
      </c>
      <c r="H68" s="276"/>
      <c r="I68" s="290">
        <f>PrvSeason!B308</f>
        <v>90.62</v>
      </c>
      <c r="J68" s="289"/>
      <c r="K68" s="275">
        <f>PrvSeason!B309</f>
        <v>90.79</v>
      </c>
      <c r="L68" s="368"/>
    </row>
    <row r="69" spans="1:12" x14ac:dyDescent="0.3">
      <c r="A69" s="473">
        <v>17</v>
      </c>
      <c r="B69" s="385" t="s">
        <v>1363</v>
      </c>
      <c r="C69" s="386"/>
      <c r="D69" s="386"/>
      <c r="E69" s="288">
        <f>Data!B310</f>
        <v>71.98</v>
      </c>
      <c r="F69" s="289"/>
      <c r="G69" s="275">
        <f>Data!B311</f>
        <v>72.28</v>
      </c>
      <c r="H69" s="276"/>
      <c r="I69" s="290">
        <f>PrvSeason!B310</f>
        <v>72.05</v>
      </c>
      <c r="J69" s="289"/>
      <c r="K69" s="275">
        <f>PrvSeason!B311</f>
        <v>71.989999999999995</v>
      </c>
      <c r="L69" s="368"/>
    </row>
    <row r="70" spans="1:12" customFormat="1" ht="15" customHeight="1" thickBot="1" x14ac:dyDescent="0.35">
      <c r="A70" s="474">
        <v>18</v>
      </c>
      <c r="B70" s="475" t="s">
        <v>1364</v>
      </c>
      <c r="C70" s="476"/>
      <c r="D70" s="476"/>
      <c r="E70" s="369">
        <f>Data!B280</f>
        <v>71.17</v>
      </c>
      <c r="F70" s="370"/>
      <c r="G70" s="371">
        <f>Data!B281</f>
        <v>71.290000000000006</v>
      </c>
      <c r="H70" s="372"/>
      <c r="I70" s="373">
        <f>PrvSeason!B280</f>
        <v>70.27</v>
      </c>
      <c r="J70" s="370"/>
      <c r="K70" s="371">
        <f>PrvSeason!B281</f>
        <v>71.53</v>
      </c>
      <c r="L70" s="374"/>
    </row>
  </sheetData>
  <mergeCells count="118">
    <mergeCell ref="B70:D70"/>
    <mergeCell ref="E70:F70"/>
    <mergeCell ref="G70:H70"/>
    <mergeCell ref="I70:J70"/>
    <mergeCell ref="K70:L70"/>
    <mergeCell ref="A1:L1"/>
    <mergeCell ref="B68:D68"/>
    <mergeCell ref="E68:F68"/>
    <mergeCell ref="G68:H68"/>
    <mergeCell ref="I68:J68"/>
    <mergeCell ref="K68:L68"/>
    <mergeCell ref="B69:D69"/>
    <mergeCell ref="E69:F69"/>
    <mergeCell ref="G69:H69"/>
    <mergeCell ref="I69:J69"/>
    <mergeCell ref="K69:L69"/>
    <mergeCell ref="B66:D66"/>
    <mergeCell ref="E66:F66"/>
    <mergeCell ref="G66:H66"/>
    <mergeCell ref="I66:J66"/>
    <mergeCell ref="K66:L66"/>
    <mergeCell ref="B67:D67"/>
    <mergeCell ref="E67:F67"/>
    <mergeCell ref="G67:H67"/>
    <mergeCell ref="I67:J67"/>
    <mergeCell ref="K67:L67"/>
    <mergeCell ref="B64:D64"/>
    <mergeCell ref="E64:F64"/>
    <mergeCell ref="G64:H64"/>
    <mergeCell ref="I64:J64"/>
    <mergeCell ref="K64:L64"/>
    <mergeCell ref="B65:D65"/>
    <mergeCell ref="E65:F65"/>
    <mergeCell ref="G65:H65"/>
    <mergeCell ref="I65:J65"/>
    <mergeCell ref="K65:L65"/>
    <mergeCell ref="B62:D62"/>
    <mergeCell ref="E62:F62"/>
    <mergeCell ref="G62:H62"/>
    <mergeCell ref="I62:J62"/>
    <mergeCell ref="K62:L62"/>
    <mergeCell ref="B63:D63"/>
    <mergeCell ref="E63:F63"/>
    <mergeCell ref="G63:H63"/>
    <mergeCell ref="I63:J63"/>
    <mergeCell ref="K63:L63"/>
    <mergeCell ref="I60:J60"/>
    <mergeCell ref="K60:L60"/>
    <mergeCell ref="B60:D60"/>
    <mergeCell ref="E60:F60"/>
    <mergeCell ref="G60:H60"/>
    <mergeCell ref="B61:D61"/>
    <mergeCell ref="E61:F61"/>
    <mergeCell ref="G61:H61"/>
    <mergeCell ref="I61:J61"/>
    <mergeCell ref="K61:L61"/>
    <mergeCell ref="B58:D58"/>
    <mergeCell ref="E58:F58"/>
    <mergeCell ref="G58:H58"/>
    <mergeCell ref="I58:J58"/>
    <mergeCell ref="K58:L58"/>
    <mergeCell ref="B59:D59"/>
    <mergeCell ref="E59:F59"/>
    <mergeCell ref="G59:H59"/>
    <mergeCell ref="I59:J59"/>
    <mergeCell ref="K59:L59"/>
    <mergeCell ref="B56:D56"/>
    <mergeCell ref="E56:F56"/>
    <mergeCell ref="G56:H56"/>
    <mergeCell ref="I56:J56"/>
    <mergeCell ref="K56:L56"/>
    <mergeCell ref="B57:D57"/>
    <mergeCell ref="E57:F57"/>
    <mergeCell ref="G57:H57"/>
    <mergeCell ref="I57:J57"/>
    <mergeCell ref="K57:L57"/>
    <mergeCell ref="B54:D54"/>
    <mergeCell ref="E54:F54"/>
    <mergeCell ref="G54:H54"/>
    <mergeCell ref="I54:J54"/>
    <mergeCell ref="K54:L54"/>
    <mergeCell ref="B55:D55"/>
    <mergeCell ref="E55:F55"/>
    <mergeCell ref="G55:H55"/>
    <mergeCell ref="I55:J55"/>
    <mergeCell ref="K55:L55"/>
    <mergeCell ref="K50:L50"/>
    <mergeCell ref="E51:H51"/>
    <mergeCell ref="I51:L51"/>
    <mergeCell ref="E52:F52"/>
    <mergeCell ref="G52:H52"/>
    <mergeCell ref="I52:J52"/>
    <mergeCell ref="K52:L52"/>
    <mergeCell ref="B53:D53"/>
    <mergeCell ref="E53:F53"/>
    <mergeCell ref="G53:H53"/>
    <mergeCell ref="I53:J53"/>
    <mergeCell ref="K53:L53"/>
    <mergeCell ref="A51:D52"/>
    <mergeCell ref="K42:L42"/>
    <mergeCell ref="K43:L43"/>
    <mergeCell ref="K44:L44"/>
    <mergeCell ref="K45:L45"/>
    <mergeCell ref="K46:L46"/>
    <mergeCell ref="K47:L47"/>
    <mergeCell ref="K48:L48"/>
    <mergeCell ref="K49:L49"/>
    <mergeCell ref="A40:B41"/>
    <mergeCell ref="C2:G2"/>
    <mergeCell ref="H2:L2"/>
    <mergeCell ref="A2:B3"/>
    <mergeCell ref="M40:AB40"/>
    <mergeCell ref="M41:T41"/>
    <mergeCell ref="A39:L39"/>
    <mergeCell ref="C40:E40"/>
    <mergeCell ref="F40:H40"/>
    <mergeCell ref="I40:L40"/>
    <mergeCell ref="K41:L41"/>
  </mergeCells>
  <printOptions horizontalCentered="1" verticalCentered="1"/>
  <pageMargins left="0" right="0" top="0" bottom="0" header="0" footer="0"/>
  <pageSetup paperSize="9" scale="78" orientation="portrait" r:id="rId1"/>
  <colBreaks count="1" manualBreakCount="1">
    <brk id="12" min="1" max="1638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89"/>
  <sheetViews>
    <sheetView topLeftCell="A62" zoomScaleNormal="100" workbookViewId="0">
      <selection activeCell="F63" sqref="F63"/>
    </sheetView>
  </sheetViews>
  <sheetFormatPr defaultColWidth="8.88671875" defaultRowHeight="14.4" x14ac:dyDescent="0.3"/>
  <cols>
    <col min="1" max="1" width="2.88671875" style="3" customWidth="1"/>
    <col min="2" max="2" width="19.88671875" style="3" customWidth="1"/>
    <col min="3" max="4" width="10.77734375" style="3" customWidth="1"/>
    <col min="5" max="5" width="18.44140625" style="3" customWidth="1"/>
    <col min="6" max="6" width="10.77734375" style="3" customWidth="1"/>
    <col min="7" max="7" width="12.33203125" style="3" customWidth="1"/>
    <col min="8" max="8" width="11.6640625" style="3" customWidth="1"/>
    <col min="9" max="9" width="10.77734375" style="3" customWidth="1"/>
    <col min="10" max="10" width="10.77734375" customWidth="1"/>
    <col min="11" max="12" width="10.77734375" style="3" customWidth="1"/>
    <col min="13" max="13" width="8.88671875" style="3" customWidth="1"/>
    <col min="14" max="14" width="8.88671875" customWidth="1"/>
    <col min="15" max="17" width="8.88671875" style="3" customWidth="1"/>
    <col min="18" max="16384" width="8.88671875" style="3"/>
  </cols>
  <sheetData>
    <row r="1" spans="1:12" customFormat="1" ht="15" customHeight="1" thickTop="1" thickBot="1" x14ac:dyDescent="0.35">
      <c r="A1" s="317" t="s">
        <v>1484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</row>
    <row r="2" spans="1:12" customFormat="1" ht="15.6" customHeight="1" thickTop="1" thickBot="1" x14ac:dyDescent="0.35">
      <c r="A2" s="196" t="s">
        <v>1284</v>
      </c>
      <c r="B2" s="198"/>
      <c r="C2" s="299" t="s">
        <v>1365</v>
      </c>
      <c r="D2" s="299"/>
      <c r="E2" s="299"/>
      <c r="F2" s="299"/>
      <c r="G2" s="299"/>
      <c r="H2" s="299"/>
      <c r="I2" s="299"/>
      <c r="J2" s="299"/>
      <c r="K2" s="299"/>
      <c r="L2" s="300"/>
    </row>
    <row r="3" spans="1:12" customFormat="1" ht="15" customHeight="1" x14ac:dyDescent="0.3">
      <c r="A3" s="199"/>
      <c r="B3" s="207"/>
      <c r="C3" s="161" t="s">
        <v>1191</v>
      </c>
      <c r="D3" s="161"/>
      <c r="E3" s="161"/>
      <c r="F3" s="161"/>
      <c r="G3" s="162"/>
      <c r="H3" s="160" t="s">
        <v>1244</v>
      </c>
      <c r="I3" s="161"/>
      <c r="J3" s="161"/>
      <c r="K3" s="161"/>
      <c r="L3" s="162"/>
    </row>
    <row r="4" spans="1:12" customFormat="1" ht="30.6" customHeight="1" x14ac:dyDescent="0.3">
      <c r="A4" s="201"/>
      <c r="B4" s="208"/>
      <c r="C4" s="103" t="s">
        <v>1285</v>
      </c>
      <c r="D4" s="104" t="s">
        <v>1286</v>
      </c>
      <c r="E4" s="104" t="s">
        <v>1287</v>
      </c>
      <c r="F4" s="104" t="s">
        <v>1290</v>
      </c>
      <c r="G4" s="105" t="s">
        <v>1289</v>
      </c>
      <c r="H4" s="106" t="s">
        <v>1285</v>
      </c>
      <c r="I4" s="106" t="s">
        <v>1286</v>
      </c>
      <c r="J4" s="106" t="s">
        <v>1287</v>
      </c>
      <c r="K4" s="106" t="s">
        <v>1290</v>
      </c>
      <c r="L4" s="106" t="s">
        <v>1289</v>
      </c>
    </row>
    <row r="5" spans="1:12" customFormat="1" ht="15" customHeight="1" x14ac:dyDescent="0.3">
      <c r="A5" s="447">
        <v>1</v>
      </c>
      <c r="B5" s="448" t="s">
        <v>1291</v>
      </c>
      <c r="C5" s="108">
        <f>PrvSeason!B250</f>
        <v>16.260000000000002</v>
      </c>
      <c r="D5" s="81">
        <f>PrvSeason!B48</f>
        <v>13.71</v>
      </c>
      <c r="E5" s="81"/>
      <c r="F5" s="81"/>
      <c r="G5" s="109">
        <f>PrvSeason!B108</f>
        <v>13.65</v>
      </c>
      <c r="H5" s="110">
        <f>PrvSeason!B251</f>
        <v>16.48</v>
      </c>
      <c r="I5" s="78">
        <f>PrvSeason!B49</f>
        <v>13.54</v>
      </c>
      <c r="J5" s="78"/>
      <c r="K5" s="78"/>
      <c r="L5" s="111">
        <f>PrvSeason!B109</f>
        <v>13.04</v>
      </c>
    </row>
    <row r="6" spans="1:12" x14ac:dyDescent="0.3">
      <c r="A6" s="449">
        <v>2</v>
      </c>
      <c r="B6" s="450" t="s">
        <v>1292</v>
      </c>
      <c r="C6" s="108">
        <f>PrvSeason!B225</f>
        <v>2.16</v>
      </c>
      <c r="D6" s="81">
        <f>PrvSeason!B223</f>
        <v>1.65</v>
      </c>
      <c r="E6" s="81"/>
      <c r="F6" s="81">
        <f>PrvSeason!B227</f>
        <v>50.97</v>
      </c>
      <c r="G6" s="109">
        <f>PrvSeason!B258</f>
        <v>46.87</v>
      </c>
      <c r="H6" s="108">
        <f>PrvSeason!B226</f>
        <v>2.21</v>
      </c>
      <c r="I6" s="81">
        <f>PrvSeason!B224</f>
        <v>1.66</v>
      </c>
      <c r="J6" s="81"/>
      <c r="K6" s="81">
        <f>PrvSeason!B228</f>
        <v>51.02</v>
      </c>
      <c r="L6" s="109">
        <f>PrvSeason!B259</f>
        <v>46.77</v>
      </c>
    </row>
    <row r="7" spans="1:12" x14ac:dyDescent="0.3">
      <c r="A7" s="449">
        <v>3</v>
      </c>
      <c r="B7" s="450" t="s">
        <v>1293</v>
      </c>
      <c r="C7" s="108"/>
      <c r="D7" s="81">
        <f>PrvSeason!B231</f>
        <v>2.0099999999999998</v>
      </c>
      <c r="E7" s="81"/>
      <c r="F7" s="81">
        <f>PrvSeason!B264</f>
        <v>73.66</v>
      </c>
      <c r="G7" s="109"/>
      <c r="H7" s="108"/>
      <c r="I7" s="81">
        <f>PrvSeason!B232</f>
        <v>1.86</v>
      </c>
      <c r="J7" s="81"/>
      <c r="K7" s="81">
        <f>PrvSeason!B265</f>
        <v>72.8</v>
      </c>
      <c r="L7" s="109"/>
    </row>
    <row r="8" spans="1:12" x14ac:dyDescent="0.3">
      <c r="A8" s="449">
        <v>4</v>
      </c>
      <c r="B8" s="450" t="s">
        <v>1294</v>
      </c>
      <c r="C8" s="108">
        <f>PrvSeason!B165</f>
        <v>19.38</v>
      </c>
      <c r="D8" s="81">
        <f>PrvSeason!B166</f>
        <v>16.64</v>
      </c>
      <c r="E8" s="81">
        <f>PrvSeason!B167</f>
        <v>85.86</v>
      </c>
      <c r="F8" s="81"/>
      <c r="G8" s="109"/>
      <c r="H8" s="108">
        <f>PrvSeason!B168</f>
        <v>19.23</v>
      </c>
      <c r="I8" s="81">
        <f>PrvSeason!B169</f>
        <v>16.11</v>
      </c>
      <c r="J8" s="81">
        <f>PrvSeason!B170</f>
        <v>83.78</v>
      </c>
      <c r="K8" s="81"/>
      <c r="L8" s="109"/>
    </row>
    <row r="9" spans="1:12" customFormat="1" x14ac:dyDescent="0.3">
      <c r="A9" s="449">
        <v>5</v>
      </c>
      <c r="B9" s="450" t="s">
        <v>1295</v>
      </c>
      <c r="C9" s="108">
        <f>PrvSeason!B177</f>
        <v>1.522</v>
      </c>
      <c r="D9" s="81">
        <f>PrvSeason!B178</f>
        <v>1.163</v>
      </c>
      <c r="E9" s="81">
        <f>PrvSeason!B179</f>
        <v>76.41</v>
      </c>
      <c r="F9" s="113"/>
      <c r="G9" s="109"/>
      <c r="H9" s="108">
        <f>PrvSeason!B180</f>
        <v>1.595</v>
      </c>
      <c r="I9" s="81">
        <f>PrvSeason!B181</f>
        <v>1.1950000000000001</v>
      </c>
      <c r="J9" s="81">
        <f>PrvSeason!B182</f>
        <v>74.92</v>
      </c>
      <c r="K9" s="113"/>
      <c r="L9" s="109"/>
    </row>
    <row r="10" spans="1:12" x14ac:dyDescent="0.3">
      <c r="A10" s="449">
        <v>6</v>
      </c>
      <c r="B10" s="450" t="s">
        <v>1297</v>
      </c>
      <c r="C10" s="108">
        <f>PrvSeason!B171</f>
        <v>13.56</v>
      </c>
      <c r="D10" s="81">
        <f>PrvSeason!B172</f>
        <v>11.47</v>
      </c>
      <c r="E10" s="81">
        <f>PrvSeason!B173</f>
        <v>84.59</v>
      </c>
      <c r="F10" s="81"/>
      <c r="G10" s="109"/>
      <c r="H10" s="108">
        <f>PrvSeason!B174</f>
        <v>13.65</v>
      </c>
      <c r="I10" s="81">
        <f>PrvSeason!B175</f>
        <v>11.25</v>
      </c>
      <c r="J10" s="81">
        <f>PrvSeason!B176</f>
        <v>82.42</v>
      </c>
      <c r="K10" s="81"/>
      <c r="L10" s="109"/>
    </row>
    <row r="11" spans="1:12" x14ac:dyDescent="0.3">
      <c r="A11" s="449">
        <v>7</v>
      </c>
      <c r="B11" s="450" t="s">
        <v>1298</v>
      </c>
      <c r="C11" s="108">
        <f>PrvSeason!B183</f>
        <v>13.43</v>
      </c>
      <c r="D11" s="81">
        <f>PrvSeason!B184</f>
        <v>11.47</v>
      </c>
      <c r="E11" s="81">
        <f>PrvSeason!B185</f>
        <v>85.41</v>
      </c>
      <c r="F11" s="81">
        <f>PrvSeason!B217</f>
        <v>7.01</v>
      </c>
      <c r="G11" s="109"/>
      <c r="H11" s="108">
        <f>PrvSeason!B186</f>
        <v>13.55</v>
      </c>
      <c r="I11" s="81">
        <f>PrvSeason!B187</f>
        <v>11.23</v>
      </c>
      <c r="J11" s="81">
        <f>PrvSeason!B188</f>
        <v>82.88</v>
      </c>
      <c r="K11" s="81">
        <f>PrvSeason!B218</f>
        <v>7.01</v>
      </c>
      <c r="L11" s="109"/>
    </row>
    <row r="12" spans="1:12" x14ac:dyDescent="0.3">
      <c r="A12" s="449">
        <v>8</v>
      </c>
      <c r="B12" s="450" t="s">
        <v>1299</v>
      </c>
      <c r="C12" s="108">
        <f>PrvSeason!B195</f>
        <v>67.239999999999995</v>
      </c>
      <c r="D12" s="81">
        <f>PrvSeason!B196</f>
        <v>56.69</v>
      </c>
      <c r="E12" s="81">
        <f>PrvSeason!B197</f>
        <v>84.31</v>
      </c>
      <c r="F12" s="81">
        <f>PrvSeason!B221</f>
        <v>6.28</v>
      </c>
      <c r="G12" s="109"/>
      <c r="H12" s="108">
        <f>PrvSeason!B198</f>
        <v>65.97</v>
      </c>
      <c r="I12" s="81">
        <f>PrvSeason!B199</f>
        <v>54.34</v>
      </c>
      <c r="J12" s="81">
        <f>PrvSeason!B200</f>
        <v>82.37</v>
      </c>
      <c r="K12" s="81">
        <f>PrvSeason!B222</f>
        <v>6.13</v>
      </c>
      <c r="L12" s="109"/>
    </row>
    <row r="13" spans="1:12" x14ac:dyDescent="0.3">
      <c r="A13" s="449">
        <v>9</v>
      </c>
      <c r="B13" s="450" t="s">
        <v>1300</v>
      </c>
      <c r="C13" s="108">
        <f>PrvSeason!B201</f>
        <v>66.38</v>
      </c>
      <c r="D13" s="81">
        <f>PrvSeason!B202</f>
        <v>55.7</v>
      </c>
      <c r="E13" s="81">
        <f>PrvSeason!B203</f>
        <v>83.91</v>
      </c>
      <c r="F13" s="81">
        <f>PrvSeason!B219</f>
        <v>5.12</v>
      </c>
      <c r="G13" s="109"/>
      <c r="H13" s="108">
        <f>PrvSeason!B204</f>
        <v>65.540000000000006</v>
      </c>
      <c r="I13" s="81">
        <f>PrvSeason!B205</f>
        <v>54.27</v>
      </c>
      <c r="J13" s="81">
        <f>PrvSeason!B206</f>
        <v>82.8</v>
      </c>
      <c r="K13" s="81">
        <f>PrvSeason!B220</f>
        <v>5.09</v>
      </c>
      <c r="L13" s="109"/>
    </row>
    <row r="14" spans="1:12" x14ac:dyDescent="0.3">
      <c r="A14" s="449">
        <v>10</v>
      </c>
      <c r="B14" s="450" t="s">
        <v>1301</v>
      </c>
      <c r="C14" s="108"/>
      <c r="D14" s="81"/>
      <c r="E14" s="81"/>
      <c r="F14" s="81"/>
      <c r="G14" s="109"/>
      <c r="H14" s="108"/>
      <c r="I14" s="81"/>
      <c r="J14" s="81"/>
      <c r="K14" s="81"/>
      <c r="L14" s="109"/>
    </row>
    <row r="15" spans="1:12" x14ac:dyDescent="0.3">
      <c r="A15" s="449">
        <v>11</v>
      </c>
      <c r="B15" s="450" t="s">
        <v>1302</v>
      </c>
      <c r="C15" s="108">
        <f>PrvSeason!B571</f>
        <v>85.6</v>
      </c>
      <c r="D15" s="114">
        <f>PrvSeason!B573</f>
        <v>84.98</v>
      </c>
      <c r="E15" s="81">
        <f>PrvSeason!B575</f>
        <v>99.27</v>
      </c>
      <c r="F15" s="81"/>
      <c r="G15" s="455" t="s">
        <v>1303</v>
      </c>
      <c r="H15" s="108">
        <f>PrvSeason!B572</f>
        <v>86.22</v>
      </c>
      <c r="I15" s="81">
        <f>PrvSeason!B574</f>
        <v>84.98</v>
      </c>
      <c r="J15" s="81">
        <f>PrvSeason!B576</f>
        <v>98.25</v>
      </c>
      <c r="K15" s="81"/>
      <c r="L15" s="115"/>
    </row>
    <row r="16" spans="1:12" customFormat="1" x14ac:dyDescent="0.3">
      <c r="A16" s="449">
        <v>12</v>
      </c>
      <c r="B16" s="450" t="s">
        <v>1305</v>
      </c>
      <c r="C16" s="108">
        <f>PrvSeason!B437</f>
        <v>92.01</v>
      </c>
      <c r="D16" s="81">
        <f>PrvSeason!B439</f>
        <v>82.45</v>
      </c>
      <c r="E16" s="81">
        <f>PrvSeason!B441</f>
        <v>89.61</v>
      </c>
      <c r="F16" s="81"/>
      <c r="G16" s="115">
        <f>PrvSeason!B443</f>
        <v>188105</v>
      </c>
      <c r="H16" s="108">
        <f>PrvSeason!B438</f>
        <v>91.95</v>
      </c>
      <c r="I16" s="81">
        <f>PrvSeason!B440</f>
        <v>81.599999999999994</v>
      </c>
      <c r="J16" s="81">
        <f>PrvSeason!B442</f>
        <v>88.75</v>
      </c>
      <c r="K16" s="81"/>
      <c r="L16" s="115">
        <f>PrvSeason!B444</f>
        <v>1104517</v>
      </c>
    </row>
    <row r="17" spans="1:12" x14ac:dyDescent="0.3">
      <c r="A17" s="449">
        <v>13</v>
      </c>
      <c r="B17" s="450" t="s">
        <v>1306</v>
      </c>
      <c r="C17" s="108">
        <f>PrvSeason!B509</f>
        <v>81.17</v>
      </c>
      <c r="D17" s="81">
        <f>PrvSeason!B511</f>
        <v>58.74</v>
      </c>
      <c r="E17" s="81">
        <f>PrvSeason!B513</f>
        <v>72.37</v>
      </c>
      <c r="F17" s="81"/>
      <c r="G17" s="115"/>
      <c r="H17" s="108">
        <f>PrvSeason!B510</f>
        <v>80.56</v>
      </c>
      <c r="I17" s="81">
        <f>PrvSeason!B512</f>
        <v>56.24</v>
      </c>
      <c r="J17" s="81">
        <f>PrvSeason!B514</f>
        <v>69.81</v>
      </c>
      <c r="K17" s="81"/>
      <c r="L17" s="115"/>
    </row>
    <row r="18" spans="1:12" x14ac:dyDescent="0.3">
      <c r="A18" s="449">
        <v>14</v>
      </c>
      <c r="B18" s="450" t="s">
        <v>1307</v>
      </c>
      <c r="C18" s="108">
        <f>PrvSeason!B533</f>
        <v>68.959999999999994</v>
      </c>
      <c r="D18" s="81">
        <f>PrvSeason!B535</f>
        <v>61.88</v>
      </c>
      <c r="E18" s="81">
        <f>PrvSeason!B537</f>
        <v>89.73</v>
      </c>
      <c r="F18" s="81"/>
      <c r="G18" s="109"/>
      <c r="H18" s="108">
        <f>PrvSeason!B534</f>
        <v>69.180000000000007</v>
      </c>
      <c r="I18" s="81">
        <f>PrvSeason!B536</f>
        <v>60.49</v>
      </c>
      <c r="J18" s="81">
        <f>PrvSeason!B538</f>
        <v>87.44</v>
      </c>
      <c r="K18" s="81"/>
      <c r="L18" s="109"/>
    </row>
    <row r="19" spans="1:12" x14ac:dyDescent="0.3">
      <c r="A19" s="449">
        <v>15</v>
      </c>
      <c r="B19" s="450" t="s">
        <v>1308</v>
      </c>
      <c r="C19" s="108">
        <f>PrvSeason!B445</f>
        <v>94.12</v>
      </c>
      <c r="D19" s="81">
        <f>PrvSeason!B447</f>
        <v>70.53</v>
      </c>
      <c r="E19" s="81">
        <f>PrvSeason!B449</f>
        <v>74.95</v>
      </c>
      <c r="F19" s="81"/>
      <c r="G19" s="115">
        <f>PrvSeason!B451</f>
        <v>31450</v>
      </c>
      <c r="H19" s="108">
        <f>PrvSeason!B446</f>
        <v>93.75</v>
      </c>
      <c r="I19" s="81">
        <f>PrvSeason!B448</f>
        <v>69.78</v>
      </c>
      <c r="J19" s="81">
        <f>PrvSeason!B450</f>
        <v>74.45</v>
      </c>
      <c r="K19" s="81"/>
      <c r="L19" s="115">
        <f>PrvSeason!B452</f>
        <v>102800</v>
      </c>
    </row>
    <row r="20" spans="1:12" x14ac:dyDescent="0.3">
      <c r="A20" s="449">
        <v>16</v>
      </c>
      <c r="B20" s="450" t="s">
        <v>1309</v>
      </c>
      <c r="C20" s="108">
        <f>PrvSeason!B515</f>
        <v>84.25</v>
      </c>
      <c r="D20" s="81">
        <f>PrvSeason!B517</f>
        <v>47.63</v>
      </c>
      <c r="E20" s="81">
        <f>PrvSeason!B519</f>
        <v>56.54</v>
      </c>
      <c r="F20" s="81"/>
      <c r="G20" s="109"/>
      <c r="H20" s="108">
        <f>PrvSeason!B516</f>
        <v>83.76</v>
      </c>
      <c r="I20" s="81">
        <f>PrvSeason!B518</f>
        <v>47.88</v>
      </c>
      <c r="J20" s="81">
        <f>PrvSeason!B520</f>
        <v>57.16</v>
      </c>
      <c r="K20" s="81"/>
      <c r="L20" s="109"/>
    </row>
    <row r="21" spans="1:12" x14ac:dyDescent="0.3">
      <c r="A21" s="449">
        <v>17</v>
      </c>
      <c r="B21" s="450" t="s">
        <v>1310</v>
      </c>
      <c r="C21" s="108">
        <f>PrvSeason!B485</f>
        <v>0</v>
      </c>
      <c r="D21" s="81">
        <f>PrvSeason!B487</f>
        <v>0</v>
      </c>
      <c r="E21" s="81">
        <f>PrvSeason!B489</f>
        <v>0</v>
      </c>
      <c r="F21" s="81"/>
      <c r="G21" s="115">
        <f>PrvSeason!B491</f>
        <v>0</v>
      </c>
      <c r="H21" s="108">
        <f>PrvSeason!B486</f>
        <v>0</v>
      </c>
      <c r="I21" s="81">
        <f>PrvSeason!B488</f>
        <v>0</v>
      </c>
      <c r="J21" s="81">
        <f>PrvSeason!B490</f>
        <v>0</v>
      </c>
      <c r="K21" s="81"/>
      <c r="L21" s="115">
        <f>PrvSeason!B492</f>
        <v>0</v>
      </c>
    </row>
    <row r="22" spans="1:12" x14ac:dyDescent="0.3">
      <c r="A22" s="449">
        <v>18</v>
      </c>
      <c r="B22" s="450" t="s">
        <v>1311</v>
      </c>
      <c r="C22" s="108">
        <f>PrvSeason!B545</f>
        <v>0</v>
      </c>
      <c r="D22" s="81">
        <f>PrvSeason!B546</f>
        <v>0</v>
      </c>
      <c r="E22" s="81">
        <f>PrvSeason!B547</f>
        <v>0</v>
      </c>
      <c r="F22" s="81"/>
      <c r="G22" s="115"/>
      <c r="H22" s="108">
        <f>PrvSeason!B548</f>
        <v>0</v>
      </c>
      <c r="I22" s="81">
        <f>PrvSeason!B549</f>
        <v>0</v>
      </c>
      <c r="J22" s="81">
        <f>PrvSeason!B550</f>
        <v>0</v>
      </c>
      <c r="K22" s="81"/>
      <c r="L22" s="115"/>
    </row>
    <row r="23" spans="1:12" x14ac:dyDescent="0.3">
      <c r="A23" s="449">
        <v>19</v>
      </c>
      <c r="B23" s="450" t="s">
        <v>1312</v>
      </c>
      <c r="C23" s="108">
        <f>PrvSeason!B551</f>
        <v>0</v>
      </c>
      <c r="D23" s="81">
        <f>PrvSeason!B552</f>
        <v>0</v>
      </c>
      <c r="E23" s="81">
        <f>PrvSeason!B553</f>
        <v>0</v>
      </c>
      <c r="F23" s="81"/>
      <c r="G23" s="109"/>
      <c r="H23" s="108">
        <f>PrvSeason!B554</f>
        <v>0</v>
      </c>
      <c r="I23" s="81">
        <f>PrvSeason!B555</f>
        <v>0</v>
      </c>
      <c r="J23" s="81">
        <f>PrvSeason!B556</f>
        <v>0</v>
      </c>
      <c r="K23" s="81"/>
      <c r="L23" s="109"/>
    </row>
    <row r="24" spans="1:12" x14ac:dyDescent="0.3">
      <c r="A24" s="449">
        <v>20</v>
      </c>
      <c r="B24" s="450" t="s">
        <v>1313</v>
      </c>
      <c r="C24" s="108">
        <f>PrvSeason!B501</f>
        <v>0</v>
      </c>
      <c r="D24" s="81">
        <f>PrvSeason!B503</f>
        <v>0</v>
      </c>
      <c r="E24" s="81">
        <f>PrvSeason!B505</f>
        <v>0</v>
      </c>
      <c r="F24" s="81"/>
      <c r="G24" s="109">
        <f>PrvSeason!B507</f>
        <v>0</v>
      </c>
      <c r="H24" s="108">
        <f>PrvSeason!B502</f>
        <v>0</v>
      </c>
      <c r="I24" s="81">
        <f>PrvSeason!B504</f>
        <v>0</v>
      </c>
      <c r="J24" s="81">
        <f>PrvSeason!B506</f>
        <v>0</v>
      </c>
      <c r="K24" s="81"/>
      <c r="L24" s="109">
        <f>PrvSeason!B508</f>
        <v>0</v>
      </c>
    </row>
    <row r="25" spans="1:12" x14ac:dyDescent="0.3">
      <c r="A25" s="449">
        <v>21</v>
      </c>
      <c r="B25" s="450" t="s">
        <v>1314</v>
      </c>
      <c r="C25" s="108">
        <f>PrvSeason!B557</f>
        <v>0</v>
      </c>
      <c r="D25" s="81">
        <f>PrvSeason!B558</f>
        <v>0</v>
      </c>
      <c r="E25" s="81">
        <f>PrvSeason!B559</f>
        <v>0</v>
      </c>
      <c r="F25" s="81"/>
      <c r="G25" s="109"/>
      <c r="H25" s="108">
        <f>PrvSeason!B560</f>
        <v>0</v>
      </c>
      <c r="I25" s="81">
        <f>PrvSeason!B561</f>
        <v>0</v>
      </c>
      <c r="J25" s="81">
        <f>PrvSeason!B562</f>
        <v>0</v>
      </c>
      <c r="K25" s="81"/>
      <c r="L25" s="109"/>
    </row>
    <row r="26" spans="1:12" x14ac:dyDescent="0.3">
      <c r="A26" s="449">
        <v>22</v>
      </c>
      <c r="B26" s="450" t="s">
        <v>1315</v>
      </c>
      <c r="C26" s="108">
        <f>PrvSeason!B493</f>
        <v>0</v>
      </c>
      <c r="D26" s="81">
        <f>PrvSeason!B495</f>
        <v>0</v>
      </c>
      <c r="E26" s="81">
        <f>PrvSeason!B497</f>
        <v>0</v>
      </c>
      <c r="F26" s="81"/>
      <c r="G26" s="109">
        <f>PrvSeason!B499</f>
        <v>0</v>
      </c>
      <c r="H26" s="108">
        <f>PrvSeason!B494</f>
        <v>0</v>
      </c>
      <c r="I26" s="81">
        <f>PrvSeason!B496</f>
        <v>0</v>
      </c>
      <c r="J26" s="81">
        <f>PrvSeason!B498</f>
        <v>0</v>
      </c>
      <c r="K26" s="81"/>
      <c r="L26" s="109">
        <f>PrvSeason!B500</f>
        <v>0</v>
      </c>
    </row>
    <row r="27" spans="1:12" x14ac:dyDescent="0.3">
      <c r="A27" s="449">
        <v>23</v>
      </c>
      <c r="B27" s="450" t="s">
        <v>1316</v>
      </c>
      <c r="C27" s="108">
        <f>PrvSeason!B563</f>
        <v>0</v>
      </c>
      <c r="D27" s="81">
        <f>PrvSeason!B564</f>
        <v>0</v>
      </c>
      <c r="E27" s="81">
        <f>PrvSeason!B565</f>
        <v>0</v>
      </c>
      <c r="F27" s="81"/>
      <c r="G27" s="109"/>
      <c r="H27" s="108">
        <f>PrvSeason!B566</f>
        <v>0</v>
      </c>
      <c r="I27" s="81">
        <f>PrvSeason!B567</f>
        <v>0</v>
      </c>
      <c r="J27" s="81">
        <f>PrvSeason!B568</f>
        <v>0</v>
      </c>
      <c r="K27" s="81"/>
      <c r="L27" s="109"/>
    </row>
    <row r="28" spans="1:12" x14ac:dyDescent="0.3">
      <c r="A28" s="449">
        <v>24</v>
      </c>
      <c r="B28" s="450" t="s">
        <v>1317</v>
      </c>
      <c r="C28" s="108">
        <f>PrvSeason!B453</f>
        <v>94.69</v>
      </c>
      <c r="D28" s="81">
        <f>PrvSeason!B455</f>
        <v>68.040000000000006</v>
      </c>
      <c r="E28" s="81">
        <f>PrvSeason!B457</f>
        <v>71.849999999999994</v>
      </c>
      <c r="F28" s="81"/>
      <c r="G28" s="109">
        <f>PrvSeason!B459</f>
        <v>97870</v>
      </c>
      <c r="H28" s="108">
        <f>PrvSeason!B454</f>
        <v>94.45</v>
      </c>
      <c r="I28" s="81">
        <f>PrvSeason!B455</f>
        <v>68.040000000000006</v>
      </c>
      <c r="J28" s="81">
        <f>PrvSeason!B458</f>
        <v>70.73</v>
      </c>
      <c r="K28" s="81"/>
      <c r="L28" s="109">
        <f>PrvSeason!B460</f>
        <v>862147</v>
      </c>
    </row>
    <row r="29" spans="1:12" x14ac:dyDescent="0.3">
      <c r="A29" s="449">
        <v>25</v>
      </c>
      <c r="B29" s="450" t="s">
        <v>1318</v>
      </c>
      <c r="C29" s="108">
        <f>PrvSeason!B521</f>
        <v>89.68</v>
      </c>
      <c r="D29" s="81">
        <f>PrvSeason!B523</f>
        <v>46.64</v>
      </c>
      <c r="E29" s="81">
        <f>PrvSeason!B525</f>
        <v>52.02</v>
      </c>
      <c r="F29" s="81"/>
      <c r="G29" s="109"/>
      <c r="H29" s="108">
        <f>PrvSeason!B522</f>
        <v>89.08</v>
      </c>
      <c r="I29" s="81">
        <f>PrvSeason!B524</f>
        <v>44.16</v>
      </c>
      <c r="J29" s="81">
        <f>PrvSeason!B526</f>
        <v>49.57</v>
      </c>
      <c r="K29" s="81"/>
      <c r="L29" s="109"/>
    </row>
    <row r="30" spans="1:12" x14ac:dyDescent="0.3">
      <c r="A30" s="449">
        <v>26</v>
      </c>
      <c r="B30" s="450" t="s">
        <v>1319</v>
      </c>
      <c r="C30" s="108">
        <f>PrvSeason!B469</f>
        <v>0</v>
      </c>
      <c r="D30" s="81">
        <f>PrvSeason!B471</f>
        <v>0</v>
      </c>
      <c r="E30" s="81">
        <f>PrvSeason!B473</f>
        <v>0</v>
      </c>
      <c r="F30" s="81"/>
      <c r="G30" s="109">
        <f>PrvSeason!B475</f>
        <v>0</v>
      </c>
      <c r="H30" s="108">
        <f>PrvSeason!B470</f>
        <v>96.27</v>
      </c>
      <c r="I30" s="81">
        <f>PrvSeason!B472</f>
        <v>60.92</v>
      </c>
      <c r="J30" s="81">
        <f>PrvSeason!B474</f>
        <v>63.3</v>
      </c>
      <c r="K30" s="81"/>
      <c r="L30" s="109">
        <f>PrvSeason!B476</f>
        <v>25700</v>
      </c>
    </row>
    <row r="31" spans="1:12" x14ac:dyDescent="0.3">
      <c r="A31" s="449">
        <v>27</v>
      </c>
      <c r="B31" s="450" t="s">
        <v>1320</v>
      </c>
      <c r="C31" s="108">
        <f>PrvSeason!B527</f>
        <v>0</v>
      </c>
      <c r="D31" s="81">
        <f>PrvSeason!B529</f>
        <v>0</v>
      </c>
      <c r="E31" s="81">
        <f>PrvSeason!B531</f>
        <v>0</v>
      </c>
      <c r="F31" s="81"/>
      <c r="G31" s="109"/>
      <c r="H31" s="108">
        <f>PrvSeason!B528</f>
        <v>0</v>
      </c>
      <c r="I31" s="81">
        <f>PrvSeason!B530</f>
        <v>0</v>
      </c>
      <c r="J31" s="81">
        <f>PrvSeason!B532</f>
        <v>0</v>
      </c>
      <c r="K31" s="81"/>
      <c r="L31" s="109"/>
    </row>
    <row r="32" spans="1:12" x14ac:dyDescent="0.3">
      <c r="A32" s="449">
        <v>28</v>
      </c>
      <c r="B32" s="450" t="s">
        <v>1321</v>
      </c>
      <c r="C32" s="108">
        <f>PrvSeason!B461</f>
        <v>0</v>
      </c>
      <c r="D32" s="81">
        <f>PrvSeason!B463</f>
        <v>0</v>
      </c>
      <c r="E32" s="81">
        <f>PrvSeason!B465</f>
        <v>0</v>
      </c>
      <c r="F32" s="81"/>
      <c r="G32" s="109">
        <f>PrvSeason!B467</f>
        <v>0</v>
      </c>
      <c r="H32" s="108">
        <f>PrvSeason!B462</f>
        <v>99.54</v>
      </c>
      <c r="I32" s="81">
        <f>PrvSeason!B464</f>
        <v>50.02</v>
      </c>
      <c r="J32" s="81">
        <f>PrvSeason!B466</f>
        <v>50.25</v>
      </c>
      <c r="K32" s="81"/>
      <c r="L32" s="109">
        <f>PrvSeason!B468</f>
        <v>156020</v>
      </c>
    </row>
    <row r="33" spans="1:12" x14ac:dyDescent="0.3">
      <c r="A33" s="449">
        <v>29</v>
      </c>
      <c r="B33" s="450" t="s">
        <v>1322</v>
      </c>
      <c r="C33" s="108">
        <f>PrvSeason!B207</f>
        <v>90.79</v>
      </c>
      <c r="D33" s="81">
        <f>PrvSeason!B208</f>
        <v>46.84</v>
      </c>
      <c r="E33" s="81">
        <f>PrvSeason!B209</f>
        <v>51.59</v>
      </c>
      <c r="F33" s="81"/>
      <c r="G33" s="109"/>
      <c r="H33" s="108">
        <f>PrvSeason!B210</f>
        <v>89.39</v>
      </c>
      <c r="I33" s="81">
        <f>PrvSeason!B211</f>
        <v>38.35</v>
      </c>
      <c r="J33" s="81">
        <f>PrvSeason!B212</f>
        <v>42.9</v>
      </c>
      <c r="K33" s="81"/>
      <c r="L33" s="109"/>
    </row>
    <row r="34" spans="1:12" x14ac:dyDescent="0.3">
      <c r="A34" s="449">
        <v>30</v>
      </c>
      <c r="B34" s="450" t="s">
        <v>1323</v>
      </c>
      <c r="C34" s="108">
        <f>PrvSeason!B539</f>
        <v>0</v>
      </c>
      <c r="D34" s="81">
        <f>PrvSeason!B541</f>
        <v>0</v>
      </c>
      <c r="E34" s="81">
        <f>PrvSeason!B543</f>
        <v>0</v>
      </c>
      <c r="F34" s="81"/>
      <c r="G34" s="109"/>
      <c r="H34" s="108">
        <f>PrvSeason!B540</f>
        <v>0</v>
      </c>
      <c r="I34" s="81">
        <f>PrvSeason!B542</f>
        <v>0</v>
      </c>
      <c r="J34" s="81">
        <f>PrvSeason!B544</f>
        <v>0</v>
      </c>
      <c r="K34" s="81"/>
      <c r="L34" s="109"/>
    </row>
    <row r="35" spans="1:12" x14ac:dyDescent="0.3">
      <c r="A35" s="449">
        <v>31</v>
      </c>
      <c r="B35" s="450" t="s">
        <v>1324</v>
      </c>
      <c r="C35" s="108">
        <f>PrvSeason!B583</f>
        <v>0</v>
      </c>
      <c r="D35" s="81">
        <f>PrvSeason!B585</f>
        <v>0</v>
      </c>
      <c r="E35" s="81">
        <f>PrvSeason!B587</f>
        <v>0</v>
      </c>
      <c r="F35" s="81"/>
      <c r="G35" s="109"/>
      <c r="H35" s="108">
        <f>PrvSeason!B584</f>
        <v>0</v>
      </c>
      <c r="I35" s="81">
        <f>PrvSeason!B586</f>
        <v>0</v>
      </c>
      <c r="J35" s="81">
        <f>PrvSeason!B588</f>
        <v>0</v>
      </c>
      <c r="K35" s="81"/>
      <c r="L35" s="109"/>
    </row>
    <row r="36" spans="1:12" x14ac:dyDescent="0.3">
      <c r="A36" s="449">
        <v>32</v>
      </c>
      <c r="B36" s="450" t="s">
        <v>1325</v>
      </c>
      <c r="C36" s="108">
        <f>PrvSeason!B589</f>
        <v>0</v>
      </c>
      <c r="D36" s="81">
        <f>PrvSeason!B591</f>
        <v>0</v>
      </c>
      <c r="E36" s="81">
        <f>PrvSeason!B593</f>
        <v>0</v>
      </c>
      <c r="F36" s="81"/>
      <c r="G36" s="109"/>
      <c r="H36" s="108">
        <f>PrvSeason!B590</f>
        <v>0</v>
      </c>
      <c r="I36" s="81">
        <f>PrvSeason!B592</f>
        <v>0</v>
      </c>
      <c r="J36" s="81">
        <f>PrvSeason!B594</f>
        <v>0</v>
      </c>
      <c r="K36" s="81"/>
      <c r="L36" s="109"/>
    </row>
    <row r="37" spans="1:12" x14ac:dyDescent="0.3">
      <c r="A37" s="449">
        <v>33</v>
      </c>
      <c r="B37" s="450" t="s">
        <v>1326</v>
      </c>
      <c r="C37" s="108">
        <f>PrvSeason!B595</f>
        <v>98.42</v>
      </c>
      <c r="D37" s="81">
        <f>PrvSeason!B597</f>
        <v>95.43</v>
      </c>
      <c r="E37" s="81">
        <f>PrvSeason!B599</f>
        <v>96.96</v>
      </c>
      <c r="F37" s="81"/>
      <c r="G37" s="109"/>
      <c r="H37" s="108">
        <f>PrvSeason!B596</f>
        <v>98.19</v>
      </c>
      <c r="I37" s="81">
        <f>PrvSeason!B598</f>
        <v>93.27</v>
      </c>
      <c r="J37" s="81">
        <f>PrvSeason!B600</f>
        <v>94.99</v>
      </c>
      <c r="K37" s="81"/>
      <c r="L37" s="109"/>
    </row>
    <row r="38" spans="1:12" x14ac:dyDescent="0.3">
      <c r="A38" s="451">
        <v>34</v>
      </c>
      <c r="B38" s="452" t="s">
        <v>1327</v>
      </c>
      <c r="C38" s="108">
        <f>PrvSeason!B189</f>
        <v>12.42</v>
      </c>
      <c r="D38" s="89">
        <f>PrvSeason!B190</f>
        <v>8.9600000000000009</v>
      </c>
      <c r="E38" s="89">
        <f>PrvSeason!B191</f>
        <v>72.14</v>
      </c>
      <c r="F38" s="89"/>
      <c r="G38" s="116"/>
      <c r="H38" s="117">
        <f>PrvSeason!B192</f>
        <v>11.9</v>
      </c>
      <c r="I38" s="89">
        <f>PrvSeason!B193</f>
        <v>9.01</v>
      </c>
      <c r="J38" s="89">
        <f>PrvSeason!B194</f>
        <v>75.709999999999994</v>
      </c>
      <c r="K38" s="89"/>
      <c r="L38" s="116"/>
    </row>
    <row r="39" spans="1:12" customFormat="1" ht="15" customHeight="1" x14ac:dyDescent="0.3">
      <c r="A39" s="453">
        <v>35</v>
      </c>
      <c r="B39" s="454" t="s">
        <v>1328</v>
      </c>
      <c r="C39" s="108"/>
      <c r="D39" s="118"/>
      <c r="E39" s="118"/>
      <c r="F39" s="118"/>
      <c r="G39" s="119"/>
      <c r="H39" s="120"/>
      <c r="I39" s="118"/>
      <c r="J39" s="118"/>
      <c r="K39" s="118"/>
      <c r="L39" s="119"/>
    </row>
    <row r="40" spans="1:12" customFormat="1" ht="15.6" customHeight="1" x14ac:dyDescent="0.3">
      <c r="A40" s="301" t="s">
        <v>1284</v>
      </c>
      <c r="B40" s="204"/>
      <c r="C40" s="301" t="s">
        <v>1329</v>
      </c>
      <c r="D40" s="299"/>
      <c r="E40" s="300"/>
      <c r="F40" s="301" t="s">
        <v>1366</v>
      </c>
      <c r="G40" s="299"/>
      <c r="H40" s="299"/>
      <c r="I40" s="299"/>
      <c r="J40" s="299"/>
      <c r="K40" s="299"/>
      <c r="L40" s="300"/>
    </row>
    <row r="41" spans="1:12" customFormat="1" ht="15" customHeight="1" x14ac:dyDescent="0.3">
      <c r="A41" s="305"/>
      <c r="B41" s="200"/>
      <c r="C41" s="277" t="s">
        <v>1198</v>
      </c>
      <c r="D41" s="302"/>
      <c r="E41" s="278"/>
      <c r="F41" s="277" t="s">
        <v>1198</v>
      </c>
      <c r="G41" s="302"/>
      <c r="H41" s="278"/>
      <c r="I41" s="277" t="s">
        <v>1367</v>
      </c>
      <c r="J41" s="302"/>
      <c r="K41" s="302"/>
      <c r="L41" s="278"/>
    </row>
    <row r="42" spans="1:12" customFormat="1" ht="26.4" customHeight="1" x14ac:dyDescent="0.3">
      <c r="A42" s="306"/>
      <c r="B42" s="307"/>
      <c r="C42" s="121" t="s">
        <v>1191</v>
      </c>
      <c r="D42" s="122" t="s">
        <v>1224</v>
      </c>
      <c r="E42" s="123" t="s">
        <v>1334</v>
      </c>
      <c r="F42" s="121" t="s">
        <v>1191</v>
      </c>
      <c r="G42" s="122" t="s">
        <v>1244</v>
      </c>
      <c r="H42" s="123" t="s">
        <v>1334</v>
      </c>
      <c r="I42" s="121" t="s">
        <v>1191</v>
      </c>
      <c r="J42" s="122" t="s">
        <v>1224</v>
      </c>
      <c r="K42" s="303" t="s">
        <v>1368</v>
      </c>
      <c r="L42" s="304"/>
    </row>
    <row r="43" spans="1:12" customFormat="1" ht="15" customHeight="1" x14ac:dyDescent="0.3">
      <c r="A43" s="456">
        <v>1</v>
      </c>
      <c r="B43" s="457" t="s">
        <v>1338</v>
      </c>
      <c r="C43" s="108"/>
      <c r="D43" s="81"/>
      <c r="E43" s="109"/>
      <c r="F43" s="108">
        <f>Data!B94</f>
        <v>509510</v>
      </c>
      <c r="G43" s="81">
        <f>Data!B95</f>
        <v>4695490</v>
      </c>
      <c r="H43" s="109">
        <f>PrvSeason!B95</f>
        <v>4395555</v>
      </c>
      <c r="I43" s="108">
        <f>Data!B92</f>
        <v>45.72</v>
      </c>
      <c r="J43" s="81">
        <f>Data!B93</f>
        <v>43.69</v>
      </c>
      <c r="K43" s="275">
        <f>PrvSeason!B93</f>
        <v>44.69</v>
      </c>
      <c r="L43" s="291"/>
    </row>
    <row r="44" spans="1:12" x14ac:dyDescent="0.3">
      <c r="A44" s="449">
        <v>2</v>
      </c>
      <c r="B44" s="458" t="s">
        <v>1291</v>
      </c>
      <c r="C44" s="108">
        <f>Data!B52</f>
        <v>156934.69</v>
      </c>
      <c r="D44" s="81">
        <f>Data!B53</f>
        <v>1426772.83</v>
      </c>
      <c r="E44" s="109">
        <f>PrvSeason!B53</f>
        <v>1331643</v>
      </c>
      <c r="F44" s="108">
        <f>Data!B10</f>
        <v>1114500</v>
      </c>
      <c r="G44" s="81">
        <f>Data!B11</f>
        <v>10746900</v>
      </c>
      <c r="H44" s="109">
        <f>PrvSeason!B11</f>
        <v>9835300</v>
      </c>
      <c r="I44" s="108">
        <v>100</v>
      </c>
      <c r="J44" s="81">
        <v>100</v>
      </c>
      <c r="K44" s="275">
        <v>100</v>
      </c>
      <c r="L44" s="291"/>
    </row>
    <row r="45" spans="1:12" x14ac:dyDescent="0.3">
      <c r="A45" s="449">
        <v>3</v>
      </c>
      <c r="B45" s="458" t="s">
        <v>1369</v>
      </c>
      <c r="C45" s="108">
        <f>Data!B54</f>
        <v>151834.03</v>
      </c>
      <c r="D45" s="81">
        <f>Data!B55</f>
        <v>1379134.14</v>
      </c>
      <c r="E45" s="109">
        <f>PrvSeason!B55</f>
        <v>1286124.05</v>
      </c>
      <c r="F45" s="108">
        <f>Data!B88</f>
        <v>1307379.4099999999</v>
      </c>
      <c r="G45" s="81">
        <f>Data!B89</f>
        <v>12402880.359999999</v>
      </c>
      <c r="H45" s="109">
        <f>PrvSeason!B1097</f>
        <v>11430432.810000001</v>
      </c>
      <c r="I45" s="108">
        <f>Data!B90</f>
        <v>117.31</v>
      </c>
      <c r="J45" s="81">
        <f>Data!B91</f>
        <v>115.41</v>
      </c>
      <c r="K45" s="275">
        <f>PrvSeason!B91</f>
        <v>116.81</v>
      </c>
      <c r="L45" s="291"/>
    </row>
    <row r="46" spans="1:12" x14ac:dyDescent="0.3">
      <c r="A46" s="449">
        <v>4</v>
      </c>
      <c r="B46" s="458" t="s">
        <v>1292</v>
      </c>
      <c r="C46" s="108">
        <f>Data!B56</f>
        <v>5100.66</v>
      </c>
      <c r="D46" s="81">
        <f>Data!B57</f>
        <v>47638.69</v>
      </c>
      <c r="E46" s="109">
        <f>PrvSeason!B57</f>
        <v>45518.95</v>
      </c>
      <c r="F46" s="108">
        <f>Data!B376</f>
        <v>316630.59000000003</v>
      </c>
      <c r="G46" s="81">
        <f>Data!B378</f>
        <v>3039509.64</v>
      </c>
      <c r="H46" s="109">
        <f>PrvSeason!B378</f>
        <v>2741842.48</v>
      </c>
      <c r="I46" s="108">
        <f>Data!B102</f>
        <v>28.41</v>
      </c>
      <c r="J46" s="81">
        <f>Data!B103</f>
        <v>28.28</v>
      </c>
      <c r="K46" s="275">
        <f>PrvSeason!B103</f>
        <v>27.88</v>
      </c>
      <c r="L46" s="291"/>
    </row>
    <row r="47" spans="1:12" x14ac:dyDescent="0.3">
      <c r="A47" s="449">
        <v>5</v>
      </c>
      <c r="B47" s="458" t="s">
        <v>1293</v>
      </c>
      <c r="C47" s="108">
        <f>Data!B58</f>
        <v>921.99</v>
      </c>
      <c r="D47" s="81">
        <f>Data!B59</f>
        <v>7680.06</v>
      </c>
      <c r="E47" s="109">
        <f>PrvSeason!B59</f>
        <v>8064.54</v>
      </c>
      <c r="F47" s="108">
        <f>Data!B104</f>
        <v>47672</v>
      </c>
      <c r="G47" s="81">
        <f>Data!B105</f>
        <v>430593</v>
      </c>
      <c r="H47" s="109">
        <f>PrvSeason!B105</f>
        <v>434366</v>
      </c>
      <c r="I47" s="108">
        <f>Data!B106</f>
        <v>4.28</v>
      </c>
      <c r="J47" s="81">
        <f>Data!B107</f>
        <v>4.01</v>
      </c>
      <c r="K47" s="275">
        <f>PrvSeason!B107</f>
        <v>4.42</v>
      </c>
      <c r="L47" s="291"/>
    </row>
    <row r="48" spans="1:12" customFormat="1" x14ac:dyDescent="0.3">
      <c r="A48" s="449">
        <v>6</v>
      </c>
      <c r="B48" s="458" t="s">
        <v>1370</v>
      </c>
      <c r="C48" s="108">
        <f>Data!B60</f>
        <v>30325.13</v>
      </c>
      <c r="D48" s="81">
        <f>Data!B61</f>
        <v>299381.64</v>
      </c>
      <c r="E48" s="109">
        <f>PrvSeason!B61</f>
        <v>199435.55</v>
      </c>
      <c r="F48" s="108">
        <f>Data!B82</f>
        <v>61963.19</v>
      </c>
      <c r="G48" s="81">
        <f>Data!B83</f>
        <v>677794.07</v>
      </c>
      <c r="H48" s="109">
        <f>PrvSeason!B83</f>
        <v>520040.55</v>
      </c>
      <c r="I48" s="108">
        <f>Data!B84</f>
        <v>5.56</v>
      </c>
      <c r="J48" s="81">
        <f>Data!B85</f>
        <v>6.31</v>
      </c>
      <c r="K48" s="275">
        <f>PrvSeason!B85</f>
        <v>5.29</v>
      </c>
      <c r="L48" s="291"/>
    </row>
    <row r="49" spans="1:12" x14ac:dyDescent="0.3">
      <c r="A49" s="449">
        <v>7</v>
      </c>
      <c r="B49" s="458" t="s">
        <v>1343</v>
      </c>
      <c r="C49" s="108">
        <f>Data!B270</f>
        <v>405.72</v>
      </c>
      <c r="D49" s="81">
        <f>Data!B271</f>
        <v>6159.68</v>
      </c>
      <c r="E49" s="109">
        <f>PrvSeason!B271</f>
        <v>9057.39</v>
      </c>
      <c r="F49" s="108" t="s">
        <v>1339</v>
      </c>
      <c r="G49" s="81" t="s">
        <v>1339</v>
      </c>
      <c r="H49" s="109" t="s">
        <v>1339</v>
      </c>
      <c r="I49" s="108" t="s">
        <v>1339</v>
      </c>
      <c r="J49" s="81" t="s">
        <v>1339</v>
      </c>
      <c r="K49" s="275" t="s">
        <v>1339</v>
      </c>
      <c r="L49" s="291"/>
    </row>
    <row r="50" spans="1:12" x14ac:dyDescent="0.3">
      <c r="A50" s="449">
        <v>8</v>
      </c>
      <c r="B50" s="458" t="s">
        <v>1344</v>
      </c>
      <c r="C50" s="108">
        <f>Data!B274</f>
        <v>36759.35</v>
      </c>
      <c r="D50" s="81">
        <f>Data!B275</f>
        <v>360860.07</v>
      </c>
      <c r="E50" s="109">
        <f>PrvSeason!B275</f>
        <v>262076.43</v>
      </c>
      <c r="F50" s="108" t="s">
        <v>1339</v>
      </c>
      <c r="G50" s="81" t="s">
        <v>1339</v>
      </c>
      <c r="H50" s="109" t="s">
        <v>1339</v>
      </c>
      <c r="I50" s="108" t="s">
        <v>1339</v>
      </c>
      <c r="J50" s="81" t="s">
        <v>1339</v>
      </c>
      <c r="K50" s="275" t="s">
        <v>1339</v>
      </c>
      <c r="L50" s="291"/>
    </row>
    <row r="51" spans="1:12" customFormat="1" ht="15" customHeight="1" x14ac:dyDescent="0.3">
      <c r="A51" s="459">
        <v>9</v>
      </c>
      <c r="B51" s="460" t="s">
        <v>1371</v>
      </c>
      <c r="C51" s="126">
        <f>Data!B278</f>
        <v>120175.34</v>
      </c>
      <c r="D51" s="127">
        <f>Data!B279</f>
        <v>1065912.76</v>
      </c>
      <c r="E51" s="128">
        <f>PrvSeason!B279</f>
        <v>1069566.57</v>
      </c>
      <c r="F51" s="126">
        <f>Data!B44</f>
        <v>120299.14</v>
      </c>
      <c r="G51" s="127">
        <f>Data!B45</f>
        <v>1066971.71</v>
      </c>
      <c r="H51" s="128">
        <f>PrvSeason!B45</f>
        <v>1070628.1000000001</v>
      </c>
      <c r="I51" s="126">
        <f>Data!B46</f>
        <v>10.79</v>
      </c>
      <c r="J51" s="127">
        <f>Data!B47</f>
        <v>9.93</v>
      </c>
      <c r="K51" s="296">
        <f>PrvSeason!B47</f>
        <v>10.89</v>
      </c>
      <c r="L51" s="297"/>
    </row>
    <row r="52" spans="1:12" customFormat="1" ht="15" customHeight="1" x14ac:dyDescent="0.3">
      <c r="A52" s="301" t="s">
        <v>1372</v>
      </c>
      <c r="B52" s="299"/>
      <c r="C52" s="299"/>
      <c r="D52" s="299"/>
      <c r="E52" s="299"/>
      <c r="F52" s="308" t="s">
        <v>1190</v>
      </c>
      <c r="G52" s="178"/>
      <c r="H52" s="308" t="s">
        <v>1189</v>
      </c>
      <c r="I52" s="177"/>
      <c r="J52" s="177"/>
      <c r="K52" s="177"/>
      <c r="L52" s="178"/>
    </row>
    <row r="53" spans="1:12" customFormat="1" ht="15" customHeight="1" x14ac:dyDescent="0.3">
      <c r="A53" s="306"/>
      <c r="B53" s="315"/>
      <c r="C53" s="315"/>
      <c r="D53" s="315"/>
      <c r="E53" s="315"/>
      <c r="F53" s="129" t="s">
        <v>1191</v>
      </c>
      <c r="G53" s="130" t="s">
        <v>1224</v>
      </c>
      <c r="H53" s="309" t="s">
        <v>1191</v>
      </c>
      <c r="I53" s="310"/>
      <c r="J53" s="311" t="s">
        <v>1224</v>
      </c>
      <c r="K53" s="312"/>
      <c r="L53" s="313"/>
    </row>
    <row r="54" spans="1:12" customFormat="1" ht="15" customHeight="1" x14ac:dyDescent="0.3">
      <c r="A54" s="456">
        <v>1</v>
      </c>
      <c r="B54" s="461" t="s">
        <v>1373</v>
      </c>
      <c r="C54" s="462"/>
      <c r="D54" s="462"/>
      <c r="E54" s="463"/>
      <c r="F54" s="81">
        <f>Data!B229</f>
        <v>0.36</v>
      </c>
      <c r="G54" s="109">
        <f>Data!B230</f>
        <v>0.37</v>
      </c>
      <c r="H54" s="314">
        <f>PrvSeason!B229</f>
        <v>0.53</v>
      </c>
      <c r="I54" s="289"/>
      <c r="J54" s="275">
        <f>PrvSeason!B230</f>
        <v>0.51</v>
      </c>
      <c r="K54" s="290"/>
      <c r="L54" s="291"/>
    </row>
    <row r="55" spans="1:12" x14ac:dyDescent="0.3">
      <c r="A55" s="449">
        <v>2</v>
      </c>
      <c r="B55" s="385" t="s">
        <v>1374</v>
      </c>
      <c r="C55" s="386"/>
      <c r="D55" s="386"/>
      <c r="E55" s="464"/>
      <c r="F55" s="81">
        <f>Data!B276</f>
        <v>10.78</v>
      </c>
      <c r="G55" s="109">
        <f>Data!B277</f>
        <v>9.92</v>
      </c>
      <c r="H55" s="314">
        <f>PrvSeason!B276</f>
        <v>10.69</v>
      </c>
      <c r="I55" s="289"/>
      <c r="J55" s="275">
        <f>PrvSeason!B277</f>
        <v>10.87</v>
      </c>
      <c r="K55" s="290"/>
      <c r="L55" s="291"/>
    </row>
    <row r="56" spans="1:12" x14ac:dyDescent="0.3">
      <c r="A56" s="449">
        <v>3</v>
      </c>
      <c r="B56" s="385" t="s">
        <v>1375</v>
      </c>
      <c r="C56" s="386"/>
      <c r="D56" s="386"/>
      <c r="E56" s="464"/>
      <c r="F56" s="81">
        <f>Data!B691</f>
        <v>101.15</v>
      </c>
      <c r="G56" s="109">
        <f>Data!B692</f>
        <v>99.78</v>
      </c>
      <c r="H56" s="314">
        <f>PrvSeason!B691</f>
        <v>100.4</v>
      </c>
      <c r="I56" s="289"/>
      <c r="J56" s="275">
        <f>PrvSeason!B692</f>
        <v>98.97</v>
      </c>
      <c r="K56" s="290"/>
      <c r="L56" s="291"/>
    </row>
    <row r="57" spans="1:12" x14ac:dyDescent="0.3">
      <c r="A57" s="449">
        <v>4</v>
      </c>
      <c r="B57" s="385" t="s">
        <v>1376</v>
      </c>
      <c r="C57" s="386"/>
      <c r="D57" s="386"/>
      <c r="E57" s="464"/>
      <c r="F57" s="81">
        <f>Data!B693</f>
        <v>80.23</v>
      </c>
      <c r="G57" s="109">
        <f>Data!B694</f>
        <v>78.569999999999993</v>
      </c>
      <c r="H57" s="314">
        <f>PrvSeason!B693</f>
        <v>77.98</v>
      </c>
      <c r="I57" s="289"/>
      <c r="J57" s="275">
        <f>PrvSeason!B694</f>
        <v>78.94</v>
      </c>
      <c r="K57" s="290"/>
      <c r="L57" s="291"/>
    </row>
    <row r="58" spans="1:12" x14ac:dyDescent="0.3">
      <c r="A58" s="449">
        <v>5</v>
      </c>
      <c r="B58" s="385" t="s">
        <v>1377</v>
      </c>
      <c r="C58" s="386"/>
      <c r="D58" s="386"/>
      <c r="E58" s="464"/>
      <c r="F58" s="81">
        <f>Data!B711</f>
        <v>99.5</v>
      </c>
      <c r="G58" s="109">
        <f>Data!B712</f>
        <v>99.82</v>
      </c>
      <c r="H58" s="314">
        <f>PrvSeason!B711</f>
        <v>99.9</v>
      </c>
      <c r="I58" s="289"/>
      <c r="J58" s="275">
        <f>PrvSeason!B712</f>
        <v>99.77</v>
      </c>
      <c r="K58" s="290"/>
      <c r="L58" s="291"/>
    </row>
    <row r="59" spans="1:12" x14ac:dyDescent="0.3">
      <c r="A59" s="449">
        <v>6</v>
      </c>
      <c r="B59" s="385" t="s">
        <v>1378</v>
      </c>
      <c r="C59" s="386"/>
      <c r="D59" s="386"/>
      <c r="E59" s="464"/>
      <c r="F59" s="81">
        <f>Data!B290</f>
        <v>79.23</v>
      </c>
      <c r="G59" s="109">
        <f>Data!B291</f>
        <v>77.37</v>
      </c>
      <c r="H59" s="314">
        <f>PrvSeason!B290</f>
        <v>80.88</v>
      </c>
      <c r="I59" s="289"/>
      <c r="J59" s="275">
        <f>PrvSeason!B291</f>
        <v>83.24</v>
      </c>
      <c r="K59" s="290"/>
      <c r="L59" s="291"/>
    </row>
    <row r="60" spans="1:12" x14ac:dyDescent="0.3">
      <c r="A60" s="449">
        <v>7</v>
      </c>
      <c r="B60" s="385" t="s">
        <v>1379</v>
      </c>
      <c r="C60" s="386"/>
      <c r="D60" s="386"/>
      <c r="E60" s="464"/>
      <c r="F60" s="81">
        <f>Data!B296</f>
        <v>80.66</v>
      </c>
      <c r="G60" s="109">
        <f>Data!B297</f>
        <v>81.739999999999995</v>
      </c>
      <c r="H60" s="314">
        <f>PrvSeason!B296</f>
        <v>81.48</v>
      </c>
      <c r="I60" s="289"/>
      <c r="J60" s="275">
        <f>PrvSeason!B297</f>
        <v>86.13</v>
      </c>
      <c r="K60" s="290"/>
      <c r="L60" s="291"/>
    </row>
    <row r="61" spans="1:12" x14ac:dyDescent="0.3">
      <c r="A61" s="449">
        <v>8</v>
      </c>
      <c r="B61" s="385" t="s">
        <v>1380</v>
      </c>
      <c r="C61" s="386"/>
      <c r="D61" s="386"/>
      <c r="E61" s="464"/>
      <c r="F61" s="81">
        <f>Data!B298</f>
        <v>80.599999999999994</v>
      </c>
      <c r="G61" s="109">
        <f>Data!B299</f>
        <v>81.56</v>
      </c>
      <c r="H61" s="314">
        <f>PrvSeason!B298</f>
        <v>81.45</v>
      </c>
      <c r="I61" s="289"/>
      <c r="J61" s="275">
        <f>PrvSeason!B299</f>
        <v>85.9</v>
      </c>
      <c r="K61" s="290"/>
      <c r="L61" s="291"/>
    </row>
    <row r="62" spans="1:12" x14ac:dyDescent="0.3">
      <c r="A62" s="449">
        <v>9</v>
      </c>
      <c r="B62" s="385" t="s">
        <v>1381</v>
      </c>
      <c r="C62" s="386"/>
      <c r="D62" s="386"/>
      <c r="E62" s="464"/>
      <c r="F62" s="81">
        <f>Data!B695</f>
        <v>76.66</v>
      </c>
      <c r="G62" s="109">
        <f>Data!B696</f>
        <v>74.790000000000006</v>
      </c>
      <c r="H62" s="314">
        <f>PrvSeason!B695</f>
        <v>78.05</v>
      </c>
      <c r="I62" s="289"/>
      <c r="J62" s="275">
        <f>PrvSeason!B696</f>
        <v>80.39</v>
      </c>
      <c r="K62" s="290"/>
      <c r="L62" s="291"/>
    </row>
    <row r="63" spans="1:12" x14ac:dyDescent="0.3">
      <c r="A63" s="449">
        <v>10</v>
      </c>
      <c r="B63" s="385" t="s">
        <v>1382</v>
      </c>
      <c r="C63" s="386"/>
      <c r="D63" s="386"/>
      <c r="E63" s="464"/>
      <c r="F63" s="81">
        <f>Data!B300</f>
        <v>78.2</v>
      </c>
      <c r="G63" s="109">
        <f>Data!B301</f>
        <v>79.16</v>
      </c>
      <c r="H63" s="314">
        <f>PrvSeason!B300</f>
        <v>78.91</v>
      </c>
      <c r="I63" s="289"/>
      <c r="J63" s="275">
        <f>PrvSeason!B301</f>
        <v>83.32</v>
      </c>
      <c r="K63" s="290"/>
      <c r="L63" s="291"/>
    </row>
    <row r="64" spans="1:12" x14ac:dyDescent="0.3">
      <c r="A64" s="449">
        <v>11</v>
      </c>
      <c r="B64" s="385" t="s">
        <v>1383</v>
      </c>
      <c r="C64" s="386"/>
      <c r="D64" s="386"/>
      <c r="E64" s="464"/>
      <c r="F64" s="81">
        <f>Data!B233</f>
        <v>52.29</v>
      </c>
      <c r="G64" s="109">
        <f>Data!B234</f>
        <v>50.86</v>
      </c>
      <c r="H64" s="314">
        <f>PrvSeason!B233</f>
        <v>51.21</v>
      </c>
      <c r="I64" s="289"/>
      <c r="J64" s="275">
        <f>PrvSeason!B234</f>
        <v>44</v>
      </c>
      <c r="K64" s="290"/>
      <c r="L64" s="291"/>
    </row>
    <row r="65" spans="1:12" x14ac:dyDescent="0.3">
      <c r="A65" s="449">
        <v>12</v>
      </c>
      <c r="B65" s="385" t="s">
        <v>1384</v>
      </c>
      <c r="C65" s="386"/>
      <c r="D65" s="386"/>
      <c r="E65" s="464"/>
      <c r="F65" s="81">
        <f>Data!B84</f>
        <v>5.56</v>
      </c>
      <c r="G65" s="109">
        <f>Data!B85</f>
        <v>6.31</v>
      </c>
      <c r="H65" s="314">
        <f>PrvSeason!B84</f>
        <v>4.9400000000000004</v>
      </c>
      <c r="I65" s="289"/>
      <c r="J65" s="275">
        <f>PrvSeason!B85</f>
        <v>5.29</v>
      </c>
      <c r="K65" s="290"/>
      <c r="L65" s="291"/>
    </row>
    <row r="66" spans="1:12" x14ac:dyDescent="0.3">
      <c r="A66" s="449">
        <v>13</v>
      </c>
      <c r="B66" s="385" t="s">
        <v>1385</v>
      </c>
      <c r="C66" s="386"/>
      <c r="D66" s="386"/>
      <c r="E66" s="464"/>
      <c r="F66" s="81">
        <f>Data!B106</f>
        <v>4.28</v>
      </c>
      <c r="G66" s="109">
        <f>Data!B107</f>
        <v>4.01</v>
      </c>
      <c r="H66" s="314">
        <f>PrvSeason!B106</f>
        <v>4.63</v>
      </c>
      <c r="I66" s="289"/>
      <c r="J66" s="275">
        <f>PrvSeason!B107</f>
        <v>4.42</v>
      </c>
      <c r="K66" s="290"/>
      <c r="L66" s="291"/>
    </row>
    <row r="67" spans="1:12" x14ac:dyDescent="0.3">
      <c r="A67" s="449">
        <v>14</v>
      </c>
      <c r="B67" s="385" t="s">
        <v>1386</v>
      </c>
      <c r="C67" s="386"/>
      <c r="D67" s="386"/>
      <c r="E67" s="464"/>
      <c r="F67" s="81">
        <f>Data!B569</f>
        <v>100.1</v>
      </c>
      <c r="G67" s="109">
        <f>Data!B570</f>
        <v>99.92</v>
      </c>
      <c r="H67" s="314">
        <f>PrvSeason!B569</f>
        <v>95.39</v>
      </c>
      <c r="I67" s="289"/>
      <c r="J67" s="275">
        <f>PrvSeason!B570</f>
        <v>100.94</v>
      </c>
      <c r="K67" s="290"/>
      <c r="L67" s="291"/>
    </row>
    <row r="68" spans="1:12" x14ac:dyDescent="0.3">
      <c r="A68" s="449">
        <v>15</v>
      </c>
      <c r="B68" s="385" t="s">
        <v>1387</v>
      </c>
      <c r="C68" s="386"/>
      <c r="D68" s="386"/>
      <c r="E68" s="464"/>
      <c r="F68" s="81">
        <f>Data!B282</f>
        <v>84.01</v>
      </c>
      <c r="G68" s="109">
        <f>Data!B283</f>
        <v>83.79</v>
      </c>
      <c r="H68" s="314">
        <f>PrvSeason!B282</f>
        <v>82.39</v>
      </c>
      <c r="I68" s="289"/>
      <c r="J68" s="275">
        <f>PrvSeason!B283</f>
        <v>84.05</v>
      </c>
      <c r="K68" s="290"/>
      <c r="L68" s="291"/>
    </row>
    <row r="69" spans="1:12" x14ac:dyDescent="0.3">
      <c r="A69" s="449">
        <v>16</v>
      </c>
      <c r="B69" s="385" t="s">
        <v>1388</v>
      </c>
      <c r="C69" s="386"/>
      <c r="D69" s="386"/>
      <c r="E69" s="464"/>
      <c r="F69" s="81">
        <f>Data!B76</f>
        <v>5.5542413638400001</v>
      </c>
      <c r="G69" s="109">
        <f>Data!B77</f>
        <v>6.31215150415</v>
      </c>
      <c r="H69" s="314">
        <f>PrvSeason!B76</f>
        <v>5.1754040263399999</v>
      </c>
      <c r="I69" s="289"/>
      <c r="J69" s="275">
        <f>PrvSeason!B77</f>
        <v>5.2384586133599997</v>
      </c>
      <c r="K69" s="290"/>
      <c r="L69" s="291"/>
    </row>
    <row r="70" spans="1:12" x14ac:dyDescent="0.3">
      <c r="A70" s="449">
        <v>17</v>
      </c>
      <c r="B70" s="385" t="s">
        <v>1389</v>
      </c>
      <c r="C70" s="386"/>
      <c r="D70" s="386"/>
      <c r="E70" s="464"/>
      <c r="F70" s="81">
        <f>Data!B569</f>
        <v>100.1</v>
      </c>
      <c r="G70" s="109">
        <f>Data!B570</f>
        <v>99.92</v>
      </c>
      <c r="H70" s="314">
        <f>PrvSeason!B569</f>
        <v>95.39</v>
      </c>
      <c r="I70" s="289"/>
      <c r="J70" s="275">
        <f>PrvSeason!B570</f>
        <v>100.94</v>
      </c>
      <c r="K70" s="290"/>
      <c r="L70" s="291"/>
    </row>
    <row r="71" spans="1:12" customFormat="1" x14ac:dyDescent="0.3">
      <c r="A71" s="449">
        <v>18</v>
      </c>
      <c r="B71" s="385" t="s">
        <v>1390</v>
      </c>
      <c r="C71" s="386"/>
      <c r="D71" s="386"/>
      <c r="E71" s="464"/>
      <c r="F71" s="81">
        <f>Data!B286</f>
        <v>8.69</v>
      </c>
      <c r="G71" s="109">
        <f>Data!B287</f>
        <v>3.22</v>
      </c>
      <c r="H71" s="314">
        <f>PrvSeason!B286</f>
        <v>6.21</v>
      </c>
      <c r="I71" s="289"/>
      <c r="J71" s="275">
        <f>PrvSeason!B287</f>
        <v>4.04</v>
      </c>
      <c r="K71" s="290"/>
      <c r="L71" s="291"/>
    </row>
    <row r="72" spans="1:12" x14ac:dyDescent="0.3">
      <c r="A72" s="449">
        <v>19</v>
      </c>
      <c r="B72" s="385" t="s">
        <v>1391</v>
      </c>
      <c r="C72" s="386"/>
      <c r="D72" s="386"/>
      <c r="E72" s="464"/>
      <c r="F72" s="81">
        <f>Data!B325</f>
        <v>23974</v>
      </c>
      <c r="G72" s="109">
        <f>Data!B326</f>
        <v>247190</v>
      </c>
      <c r="H72" s="314">
        <f>PrvSeason!B325</f>
        <v>25758</v>
      </c>
      <c r="I72" s="289"/>
      <c r="J72" s="275">
        <f>PrvSeason!B326</f>
        <v>228924</v>
      </c>
      <c r="K72" s="290"/>
      <c r="L72" s="291"/>
    </row>
    <row r="73" spans="1:12" x14ac:dyDescent="0.3">
      <c r="A73" s="449">
        <v>20</v>
      </c>
      <c r="B73" s="385" t="s">
        <v>1392</v>
      </c>
      <c r="C73" s="386"/>
      <c r="D73" s="386"/>
      <c r="E73" s="464"/>
      <c r="F73" s="81">
        <f>Data!B423</f>
        <v>18859</v>
      </c>
      <c r="G73" s="109">
        <f>Data!B424</f>
        <v>179989</v>
      </c>
      <c r="H73" s="314">
        <f>PrvSeason!B423</f>
        <v>17663</v>
      </c>
      <c r="I73" s="289"/>
      <c r="J73" s="275">
        <f>PrvSeason!B424</f>
        <v>168702</v>
      </c>
      <c r="K73" s="290"/>
      <c r="L73" s="291"/>
    </row>
    <row r="74" spans="1:12" x14ac:dyDescent="0.3">
      <c r="A74" s="449">
        <v>21</v>
      </c>
      <c r="B74" s="385" t="s">
        <v>1393</v>
      </c>
      <c r="C74" s="386"/>
      <c r="D74" s="386"/>
      <c r="E74" s="464"/>
      <c r="F74" s="81">
        <f>Data!B421</f>
        <v>1466</v>
      </c>
      <c r="G74" s="109">
        <f>Data!B422</f>
        <v>6398</v>
      </c>
      <c r="H74" s="314">
        <f>PrvSeason!B421</f>
        <v>1194</v>
      </c>
      <c r="I74" s="289"/>
      <c r="J74" s="275">
        <f>PrvSeason!B422</f>
        <v>7576</v>
      </c>
      <c r="K74" s="290"/>
      <c r="L74" s="291"/>
    </row>
    <row r="75" spans="1:12" x14ac:dyDescent="0.3">
      <c r="A75" s="449">
        <v>22</v>
      </c>
      <c r="B75" s="385" t="s">
        <v>1394</v>
      </c>
      <c r="C75" s="386"/>
      <c r="D75" s="386"/>
      <c r="E75" s="464"/>
      <c r="F75" s="81">
        <f>Data!B331</f>
        <v>10120</v>
      </c>
      <c r="G75" s="109">
        <f>Data!B332</f>
        <v>109850</v>
      </c>
      <c r="H75" s="314">
        <f>ROUND(PrvSeason!B331/10,2)</f>
        <v>1251</v>
      </c>
      <c r="I75" s="289"/>
      <c r="J75" s="275">
        <f>ROUND(PrvSeason!B332/10,2)</f>
        <v>12005</v>
      </c>
      <c r="K75" s="290"/>
      <c r="L75" s="291"/>
    </row>
    <row r="76" spans="1:12" x14ac:dyDescent="0.3">
      <c r="A76" s="449">
        <v>23</v>
      </c>
      <c r="B76" s="385" t="s">
        <v>1395</v>
      </c>
      <c r="C76" s="386"/>
      <c r="D76" s="386"/>
      <c r="E76" s="464"/>
      <c r="F76" s="81">
        <f>Data!B337</f>
        <v>40.659999999999997</v>
      </c>
      <c r="G76" s="109">
        <f>Data!B338</f>
        <v>41.37</v>
      </c>
      <c r="H76" s="314">
        <f>PrvSeason!B337</f>
        <v>42.55</v>
      </c>
      <c r="I76" s="289"/>
      <c r="J76" s="275">
        <f>PrvSeason!B338</f>
        <v>42.42</v>
      </c>
      <c r="K76" s="290"/>
      <c r="L76" s="291"/>
    </row>
    <row r="77" spans="1:12" x14ac:dyDescent="0.3">
      <c r="A77" s="449">
        <v>24</v>
      </c>
      <c r="B77" s="385" t="s">
        <v>1396</v>
      </c>
      <c r="C77" s="386"/>
      <c r="D77" s="386"/>
      <c r="E77" s="464"/>
      <c r="F77" s="81">
        <f>Data!B341</f>
        <v>39.75</v>
      </c>
      <c r="G77" s="109">
        <f>Data!B342</f>
        <v>40.340000000000003</v>
      </c>
      <c r="H77" s="314">
        <f>PrvSeason!B341</f>
        <v>41.39</v>
      </c>
      <c r="I77" s="289"/>
      <c r="J77" s="275">
        <f>PrvSeason!B342</f>
        <v>41.2</v>
      </c>
      <c r="K77" s="290"/>
      <c r="L77" s="291"/>
    </row>
    <row r="78" spans="1:12" x14ac:dyDescent="0.3">
      <c r="A78" s="449">
        <v>25</v>
      </c>
      <c r="B78" s="385" t="s">
        <v>1397</v>
      </c>
      <c r="C78" s="386"/>
      <c r="D78" s="386"/>
      <c r="E78" s="464"/>
      <c r="F78" s="81">
        <f>Data!B343</f>
        <v>36.6</v>
      </c>
      <c r="G78" s="109">
        <f>Data!B344</f>
        <v>41.98</v>
      </c>
      <c r="H78" s="314">
        <f>PrvSeason!B343</f>
        <v>38.119999999999997</v>
      </c>
      <c r="I78" s="289"/>
      <c r="J78" s="275">
        <f>PrvSeason!B344</f>
        <v>39.299999999999997</v>
      </c>
      <c r="K78" s="290"/>
      <c r="L78" s="291"/>
    </row>
    <row r="79" spans="1:12" x14ac:dyDescent="0.3">
      <c r="A79" s="449">
        <v>26</v>
      </c>
      <c r="B79" s="385" t="s">
        <v>1398</v>
      </c>
      <c r="C79" s="386"/>
      <c r="D79" s="386"/>
      <c r="E79" s="464"/>
      <c r="F79" s="81">
        <f>Data!B345</f>
        <v>35.78</v>
      </c>
      <c r="G79" s="109">
        <f>Data!B346</f>
        <v>40.94</v>
      </c>
      <c r="H79" s="314">
        <f>PrvSeason!B345</f>
        <v>37.08</v>
      </c>
      <c r="I79" s="289"/>
      <c r="J79" s="275">
        <f>PrvSeason!B346</f>
        <v>38.17</v>
      </c>
      <c r="K79" s="290"/>
      <c r="L79" s="291"/>
    </row>
    <row r="80" spans="1:12" x14ac:dyDescent="0.3">
      <c r="A80" s="449">
        <v>27</v>
      </c>
      <c r="B80" s="385" t="s">
        <v>1399</v>
      </c>
      <c r="C80" s="386"/>
      <c r="D80" s="386"/>
      <c r="E80" s="464"/>
      <c r="F80" s="81"/>
      <c r="G80" s="109"/>
      <c r="H80" s="314"/>
      <c r="I80" s="289"/>
      <c r="J80" s="275"/>
      <c r="K80" s="290"/>
      <c r="L80" s="291"/>
    </row>
    <row r="81" spans="1:12" x14ac:dyDescent="0.3">
      <c r="A81" s="449">
        <v>28</v>
      </c>
      <c r="B81" s="385" t="s">
        <v>1400</v>
      </c>
      <c r="C81" s="386"/>
      <c r="D81" s="386"/>
      <c r="E81" s="464"/>
      <c r="F81" s="81">
        <f>Data!B388</f>
        <v>0</v>
      </c>
      <c r="G81" s="109">
        <f>Data!B389</f>
        <v>0</v>
      </c>
      <c r="H81" s="314">
        <f>PrvSeason!B388</f>
        <v>0</v>
      </c>
      <c r="I81" s="289"/>
      <c r="J81" s="275">
        <f>PrvSeason!B389</f>
        <v>0</v>
      </c>
      <c r="K81" s="290"/>
      <c r="L81" s="291"/>
    </row>
    <row r="82" spans="1:12" x14ac:dyDescent="0.3">
      <c r="A82" s="449">
        <v>29</v>
      </c>
      <c r="B82" s="385" t="s">
        <v>1401</v>
      </c>
      <c r="C82" s="386"/>
      <c r="D82" s="386"/>
      <c r="E82" s="464"/>
      <c r="F82" s="81"/>
      <c r="G82" s="109"/>
      <c r="H82" s="314"/>
      <c r="I82" s="289"/>
      <c r="J82" s="275"/>
      <c r="K82" s="290"/>
      <c r="L82" s="291"/>
    </row>
    <row r="83" spans="1:12" x14ac:dyDescent="0.3">
      <c r="A83" s="449">
        <v>30</v>
      </c>
      <c r="B83" s="385" t="s">
        <v>1402</v>
      </c>
      <c r="C83" s="386"/>
      <c r="D83" s="386"/>
      <c r="E83" s="464"/>
      <c r="F83" s="81">
        <f>Data!B384</f>
        <v>0</v>
      </c>
      <c r="G83" s="109">
        <f>Data!B386</f>
        <v>0</v>
      </c>
      <c r="H83" s="314">
        <f>ROUND(PrvSeason!B384/10,2)</f>
        <v>2140.11</v>
      </c>
      <c r="I83" s="289"/>
      <c r="J83" s="275">
        <f>ROUND(PrvSeason!B386/10,2)</f>
        <v>11655.09</v>
      </c>
      <c r="K83" s="290"/>
      <c r="L83" s="291"/>
    </row>
    <row r="84" spans="1:12" x14ac:dyDescent="0.3">
      <c r="A84" s="449">
        <v>31</v>
      </c>
      <c r="B84" s="385" t="s">
        <v>1403</v>
      </c>
      <c r="C84" s="386"/>
      <c r="D84" s="386"/>
      <c r="E84" s="464"/>
      <c r="F84" s="81"/>
      <c r="G84" s="109"/>
      <c r="H84" s="314"/>
      <c r="I84" s="289"/>
      <c r="J84" s="275"/>
      <c r="K84" s="290"/>
      <c r="L84" s="291"/>
    </row>
    <row r="85" spans="1:12" x14ac:dyDescent="0.3">
      <c r="A85" s="449">
        <v>32</v>
      </c>
      <c r="B85" s="385" t="s">
        <v>1404</v>
      </c>
      <c r="C85" s="386"/>
      <c r="D85" s="386"/>
      <c r="E85" s="464"/>
      <c r="F85" s="81"/>
      <c r="G85" s="109"/>
      <c r="H85" s="314"/>
      <c r="I85" s="289"/>
      <c r="J85" s="275"/>
      <c r="K85" s="290"/>
      <c r="L85" s="291"/>
    </row>
    <row r="86" spans="1:12" x14ac:dyDescent="0.3">
      <c r="A86" s="449">
        <v>33</v>
      </c>
      <c r="B86" s="385" t="s">
        <v>1405</v>
      </c>
      <c r="C86" s="386"/>
      <c r="D86" s="386"/>
      <c r="E86" s="464"/>
      <c r="F86" s="81">
        <f>Data!B359</f>
        <v>2027181</v>
      </c>
      <c r="G86" s="109">
        <f>Data!B361</f>
        <v>22433934</v>
      </c>
      <c r="H86" s="314">
        <f>PrvSeason!B359</f>
        <v>2127407</v>
      </c>
      <c r="I86" s="289"/>
      <c r="J86" s="275">
        <f>PrvSeason!B361</f>
        <v>21558500</v>
      </c>
      <c r="K86" s="290"/>
      <c r="L86" s="291"/>
    </row>
    <row r="87" spans="1:12" x14ac:dyDescent="0.3">
      <c r="A87" s="449">
        <v>34</v>
      </c>
      <c r="B87" s="385" t="s">
        <v>1406</v>
      </c>
      <c r="C87" s="386"/>
      <c r="D87" s="386"/>
      <c r="E87" s="464"/>
      <c r="F87" s="81">
        <f>Data!B360</f>
        <v>18.190000000000001</v>
      </c>
      <c r="G87" s="109">
        <f>Data!B362</f>
        <v>20.87</v>
      </c>
      <c r="H87" s="314">
        <f>PrvSeason!B360</f>
        <v>19.739999999999998</v>
      </c>
      <c r="I87" s="289"/>
      <c r="J87" s="275">
        <f>PrvSeason!B362</f>
        <v>21.92</v>
      </c>
      <c r="K87" s="290"/>
      <c r="L87" s="291"/>
    </row>
    <row r="88" spans="1:12" customFormat="1" ht="15" customHeight="1" thickBot="1" x14ac:dyDescent="0.35">
      <c r="A88" s="459">
        <v>35</v>
      </c>
      <c r="B88" s="408" t="s">
        <v>1407</v>
      </c>
      <c r="C88" s="409"/>
      <c r="D88" s="409"/>
      <c r="E88" s="465"/>
      <c r="F88" s="127">
        <f>Data!B363</f>
        <v>16.37</v>
      </c>
      <c r="G88" s="128">
        <f>Data!B364</f>
        <v>21.18</v>
      </c>
      <c r="H88" s="316">
        <f>PrvSeason!B363</f>
        <v>17.68</v>
      </c>
      <c r="I88" s="295"/>
      <c r="J88" s="296">
        <f>PrvSeason!B364</f>
        <v>20.309999999999999</v>
      </c>
      <c r="K88" s="294"/>
      <c r="L88" s="297"/>
    </row>
    <row r="89" spans="1:12" ht="15" thickTop="1" x14ac:dyDescent="0.3"/>
  </sheetData>
  <mergeCells count="131">
    <mergeCell ref="B88:E88"/>
    <mergeCell ref="H88:I88"/>
    <mergeCell ref="J88:L88"/>
    <mergeCell ref="A1:L1"/>
    <mergeCell ref="B85:E85"/>
    <mergeCell ref="H85:I85"/>
    <mergeCell ref="J85:L85"/>
    <mergeCell ref="B86:E86"/>
    <mergeCell ref="H86:I86"/>
    <mergeCell ref="J86:L86"/>
    <mergeCell ref="B87:E87"/>
    <mergeCell ref="H87:I87"/>
    <mergeCell ref="J87:L87"/>
    <mergeCell ref="B82:E82"/>
    <mergeCell ref="H82:I82"/>
    <mergeCell ref="J82:L82"/>
    <mergeCell ref="B83:E83"/>
    <mergeCell ref="H83:I83"/>
    <mergeCell ref="J83:L83"/>
    <mergeCell ref="B84:E84"/>
    <mergeCell ref="H84:I84"/>
    <mergeCell ref="J84:L84"/>
    <mergeCell ref="B79:E79"/>
    <mergeCell ref="H79:I79"/>
    <mergeCell ref="J79:L79"/>
    <mergeCell ref="B80:E80"/>
    <mergeCell ref="H80:I80"/>
    <mergeCell ref="J80:L80"/>
    <mergeCell ref="B81:E81"/>
    <mergeCell ref="H81:I81"/>
    <mergeCell ref="J81:L81"/>
    <mergeCell ref="B76:E76"/>
    <mergeCell ref="H76:I76"/>
    <mergeCell ref="J76:L76"/>
    <mergeCell ref="B77:E77"/>
    <mergeCell ref="H77:I77"/>
    <mergeCell ref="J77:L77"/>
    <mergeCell ref="B78:E78"/>
    <mergeCell ref="H78:I78"/>
    <mergeCell ref="J78:L78"/>
    <mergeCell ref="B73:E73"/>
    <mergeCell ref="H73:I73"/>
    <mergeCell ref="J73:L73"/>
    <mergeCell ref="B74:E74"/>
    <mergeCell ref="H74:I74"/>
    <mergeCell ref="J74:L74"/>
    <mergeCell ref="B75:E75"/>
    <mergeCell ref="H75:I75"/>
    <mergeCell ref="J75:L75"/>
    <mergeCell ref="J70:L70"/>
    <mergeCell ref="B70:E70"/>
    <mergeCell ref="H70:I70"/>
    <mergeCell ref="B71:E71"/>
    <mergeCell ref="H71:I71"/>
    <mergeCell ref="J71:L71"/>
    <mergeCell ref="B72:E72"/>
    <mergeCell ref="H72:I72"/>
    <mergeCell ref="J72:L72"/>
    <mergeCell ref="B67:E67"/>
    <mergeCell ref="H67:I67"/>
    <mergeCell ref="J67:L67"/>
    <mergeCell ref="B68:E68"/>
    <mergeCell ref="H68:I68"/>
    <mergeCell ref="J68:L68"/>
    <mergeCell ref="B69:E69"/>
    <mergeCell ref="H69:I69"/>
    <mergeCell ref="J69:L69"/>
    <mergeCell ref="B64:E64"/>
    <mergeCell ref="H64:I64"/>
    <mergeCell ref="J64:L64"/>
    <mergeCell ref="B65:E65"/>
    <mergeCell ref="H65:I65"/>
    <mergeCell ref="J65:L65"/>
    <mergeCell ref="A52:E53"/>
    <mergeCell ref="B66:E66"/>
    <mergeCell ref="H66:I66"/>
    <mergeCell ref="J66:L66"/>
    <mergeCell ref="B61:E61"/>
    <mergeCell ref="H61:I61"/>
    <mergeCell ref="J61:L61"/>
    <mergeCell ref="B62:E62"/>
    <mergeCell ref="H62:I62"/>
    <mergeCell ref="J62:L62"/>
    <mergeCell ref="B63:E63"/>
    <mergeCell ref="H63:I63"/>
    <mergeCell ref="J63:L63"/>
    <mergeCell ref="B58:E58"/>
    <mergeCell ref="H58:I58"/>
    <mergeCell ref="J58:L58"/>
    <mergeCell ref="J59:L59"/>
    <mergeCell ref="B59:E59"/>
    <mergeCell ref="H59:I59"/>
    <mergeCell ref="B60:E60"/>
    <mergeCell ref="H60:I60"/>
    <mergeCell ref="J60:L60"/>
    <mergeCell ref="B55:E55"/>
    <mergeCell ref="H55:I55"/>
    <mergeCell ref="J55:L55"/>
    <mergeCell ref="B56:E56"/>
    <mergeCell ref="H56:I56"/>
    <mergeCell ref="J56:L56"/>
    <mergeCell ref="B57:E57"/>
    <mergeCell ref="H57:I57"/>
    <mergeCell ref="J57:L57"/>
    <mergeCell ref="K50:L50"/>
    <mergeCell ref="K51:L51"/>
    <mergeCell ref="F52:G52"/>
    <mergeCell ref="H52:L52"/>
    <mergeCell ref="H53:I53"/>
    <mergeCell ref="J53:L53"/>
    <mergeCell ref="B54:E54"/>
    <mergeCell ref="H54:I54"/>
    <mergeCell ref="J54:L54"/>
    <mergeCell ref="K42:L42"/>
    <mergeCell ref="K43:L43"/>
    <mergeCell ref="K44:L44"/>
    <mergeCell ref="K45:L45"/>
    <mergeCell ref="K46:L46"/>
    <mergeCell ref="K47:L47"/>
    <mergeCell ref="K48:L48"/>
    <mergeCell ref="K49:L49"/>
    <mergeCell ref="A40:B42"/>
    <mergeCell ref="C2:L2"/>
    <mergeCell ref="C3:G3"/>
    <mergeCell ref="H3:L3"/>
    <mergeCell ref="A2:B4"/>
    <mergeCell ref="C40:E40"/>
    <mergeCell ref="F40:L40"/>
    <mergeCell ref="C41:E41"/>
    <mergeCell ref="F41:H41"/>
    <mergeCell ref="I41:L41"/>
  </mergeCells>
  <printOptions horizontalCentered="1" verticalCentered="1"/>
  <pageMargins left="0" right="0" top="0" bottom="0" header="0" footer="0"/>
  <pageSetup paperSize="9" scale="6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67"/>
  <sheetViews>
    <sheetView zoomScaleNormal="100" workbookViewId="0">
      <selection activeCell="H69" sqref="H69"/>
    </sheetView>
  </sheetViews>
  <sheetFormatPr defaultColWidth="8.88671875" defaultRowHeight="14.4" x14ac:dyDescent="0.3"/>
  <cols>
    <col min="1" max="4" width="9.109375" style="3" customWidth="1"/>
    <col min="5" max="5" width="12.33203125" customWidth="1"/>
    <col min="6" max="6" width="9.6640625" style="3" customWidth="1"/>
    <col min="7" max="8" width="9.109375" style="3" customWidth="1"/>
    <col min="9" max="9" width="6.5546875" customWidth="1"/>
    <col min="10" max="10" width="6.77734375" style="3" customWidth="1"/>
    <col min="11" max="11" width="6.88671875" style="3" customWidth="1"/>
    <col min="12" max="12" width="11.21875" style="3" customWidth="1"/>
    <col min="13" max="14" width="8.88671875" style="3" customWidth="1"/>
    <col min="15" max="15" width="8.88671875" customWidth="1"/>
    <col min="16" max="17" width="8.88671875" style="3" customWidth="1"/>
    <col min="18" max="16384" width="8.88671875" style="3"/>
  </cols>
  <sheetData>
    <row r="1" spans="1:13" ht="15" thickBot="1" x14ac:dyDescent="0.35">
      <c r="A1" s="354" t="s">
        <v>1485</v>
      </c>
      <c r="B1" s="354"/>
      <c r="C1" s="354"/>
      <c r="D1" s="354"/>
      <c r="E1" s="354"/>
      <c r="F1" s="354"/>
      <c r="G1" s="354"/>
      <c r="H1" s="354"/>
      <c r="I1" s="354"/>
      <c r="J1" s="354"/>
      <c r="K1" s="354"/>
      <c r="L1" s="354"/>
      <c r="M1" s="354"/>
    </row>
    <row r="2" spans="1:13" customFormat="1" ht="15" customHeight="1" thickBot="1" x14ac:dyDescent="0.35">
      <c r="A2" s="376" t="s">
        <v>1408</v>
      </c>
      <c r="B2" s="362"/>
      <c r="C2" s="362"/>
      <c r="D2" s="362"/>
      <c r="E2" s="131" t="s">
        <v>1191</v>
      </c>
      <c r="F2" s="131" t="s">
        <v>1244</v>
      </c>
      <c r="G2" s="362" t="s">
        <v>1408</v>
      </c>
      <c r="H2" s="362"/>
      <c r="I2" s="362"/>
      <c r="J2" s="362"/>
      <c r="K2" s="363"/>
      <c r="L2" s="131" t="s">
        <v>1191</v>
      </c>
      <c r="M2" s="131" t="s">
        <v>1244</v>
      </c>
    </row>
    <row r="3" spans="1:13" x14ac:dyDescent="0.3">
      <c r="A3" s="381">
        <v>1</v>
      </c>
      <c r="B3" s="382" t="s">
        <v>1409</v>
      </c>
      <c r="C3" s="383"/>
      <c r="D3" s="383"/>
      <c r="E3" s="132">
        <f>Data!B697</f>
        <v>15.73</v>
      </c>
      <c r="F3" s="132">
        <f>Data!B698</f>
        <v>15.51</v>
      </c>
      <c r="G3" s="377" t="s">
        <v>1410</v>
      </c>
      <c r="H3" s="377"/>
      <c r="I3" s="319"/>
      <c r="J3" s="133" t="s">
        <v>1208</v>
      </c>
      <c r="K3" s="133" t="s">
        <v>1411</v>
      </c>
      <c r="L3" s="133">
        <f>Data!B655</f>
        <v>0</v>
      </c>
      <c r="M3" s="378">
        <f>Data!B656</f>
        <v>36.979999999999997</v>
      </c>
    </row>
    <row r="4" spans="1:13" x14ac:dyDescent="0.3">
      <c r="A4" s="384">
        <v>2</v>
      </c>
      <c r="B4" s="385" t="s">
        <v>1412</v>
      </c>
      <c r="C4" s="386"/>
      <c r="D4" s="386"/>
      <c r="E4" s="134">
        <f>Data!B699</f>
        <v>311.93</v>
      </c>
      <c r="F4" s="134">
        <f>Data!B700</f>
        <v>311.62</v>
      </c>
      <c r="G4" s="377"/>
      <c r="H4" s="377"/>
      <c r="I4" s="319"/>
      <c r="J4" s="135" t="s">
        <v>1211</v>
      </c>
      <c r="K4" s="135" t="s">
        <v>1411</v>
      </c>
      <c r="L4" s="135">
        <f>Data!B657</f>
        <v>0</v>
      </c>
      <c r="M4" s="379">
        <f>Data!B658</f>
        <v>37.1</v>
      </c>
    </row>
    <row r="5" spans="1:13" x14ac:dyDescent="0.3">
      <c r="A5" s="384">
        <v>3</v>
      </c>
      <c r="B5" s="385" t="s">
        <v>1413</v>
      </c>
      <c r="C5" s="386"/>
      <c r="D5" s="386"/>
      <c r="E5" s="134">
        <f>Data!B701</f>
        <v>613.58000000000004</v>
      </c>
      <c r="F5" s="134">
        <f>Data!B702</f>
        <v>619.54</v>
      </c>
      <c r="G5" s="377"/>
      <c r="H5" s="377"/>
      <c r="I5" s="319"/>
      <c r="J5" s="135" t="s">
        <v>1214</v>
      </c>
      <c r="K5" s="135" t="s">
        <v>1411</v>
      </c>
      <c r="L5" s="135">
        <f>Data!B659</f>
        <v>0</v>
      </c>
      <c r="M5" s="379">
        <f>Data!B660</f>
        <v>56.61</v>
      </c>
    </row>
    <row r="6" spans="1:13" x14ac:dyDescent="0.3">
      <c r="A6" s="384">
        <v>4</v>
      </c>
      <c r="B6" s="385" t="s">
        <v>1414</v>
      </c>
      <c r="C6" s="386"/>
      <c r="D6" s="386"/>
      <c r="E6" s="134">
        <f>Data!B703</f>
        <v>25</v>
      </c>
      <c r="F6" s="134">
        <f>Data!B704</f>
        <v>25</v>
      </c>
      <c r="G6" s="280"/>
      <c r="H6" s="280"/>
      <c r="I6" s="320"/>
      <c r="J6" s="135" t="s">
        <v>1415</v>
      </c>
      <c r="K6" s="135" t="s">
        <v>1411</v>
      </c>
      <c r="L6" s="135" t="s">
        <v>1339</v>
      </c>
      <c r="M6" s="379" t="s">
        <v>1339</v>
      </c>
    </row>
    <row r="7" spans="1:13" x14ac:dyDescent="0.3">
      <c r="A7" s="384">
        <v>5</v>
      </c>
      <c r="B7" s="385" t="s">
        <v>1416</v>
      </c>
      <c r="C7" s="386"/>
      <c r="D7" s="386"/>
      <c r="E7" s="134">
        <f>Data!B705</f>
        <v>7.78</v>
      </c>
      <c r="F7" s="134">
        <f>Data!B706</f>
        <v>7.98</v>
      </c>
      <c r="G7" s="331" t="s">
        <v>1417</v>
      </c>
      <c r="H7" s="331"/>
      <c r="I7" s="332"/>
      <c r="J7" s="135" t="s">
        <v>1208</v>
      </c>
      <c r="K7" s="135" t="s">
        <v>1418</v>
      </c>
      <c r="L7" s="135">
        <f>Data!B661</f>
        <v>0</v>
      </c>
      <c r="M7" s="379">
        <f>Data!B662</f>
        <v>90.53</v>
      </c>
    </row>
    <row r="8" spans="1:13" x14ac:dyDescent="0.3">
      <c r="A8" s="384">
        <v>6</v>
      </c>
      <c r="B8" s="385" t="s">
        <v>1419</v>
      </c>
      <c r="C8" s="386"/>
      <c r="D8" s="386"/>
      <c r="E8" s="134">
        <f>Data!B709</f>
        <v>8.6</v>
      </c>
      <c r="F8" s="134">
        <f>Data!B710</f>
        <v>8.9700000000000006</v>
      </c>
      <c r="G8" s="377"/>
      <c r="H8" s="377"/>
      <c r="I8" s="319"/>
      <c r="J8" s="135" t="s">
        <v>1211</v>
      </c>
      <c r="K8" s="135" t="s">
        <v>1418</v>
      </c>
      <c r="L8" s="135">
        <f>Data!B663</f>
        <v>0</v>
      </c>
      <c r="M8" s="379">
        <f>Data!B664</f>
        <v>90.46</v>
      </c>
    </row>
    <row r="9" spans="1:13" x14ac:dyDescent="0.3">
      <c r="A9" s="384">
        <v>7</v>
      </c>
      <c r="B9" s="385" t="s">
        <v>1420</v>
      </c>
      <c r="C9" s="386"/>
      <c r="D9" s="386"/>
      <c r="E9" s="134">
        <f>Data!B707</f>
        <v>7.27</v>
      </c>
      <c r="F9" s="134">
        <f>Data!B708</f>
        <v>7.46</v>
      </c>
      <c r="G9" s="377"/>
      <c r="H9" s="377"/>
      <c r="I9" s="319"/>
      <c r="J9" s="135" t="s">
        <v>1214</v>
      </c>
      <c r="K9" s="135" t="s">
        <v>1418</v>
      </c>
      <c r="L9" s="135">
        <f>Data!B665</f>
        <v>0</v>
      </c>
      <c r="M9" s="379">
        <f>Data!B666</f>
        <v>97.39</v>
      </c>
    </row>
    <row r="10" spans="1:13" x14ac:dyDescent="0.3">
      <c r="A10" s="384">
        <v>8</v>
      </c>
      <c r="B10" s="385" t="s">
        <v>1421</v>
      </c>
      <c r="C10" s="386"/>
      <c r="D10" s="386"/>
      <c r="E10" s="134">
        <f>Data!B319</f>
        <v>0.18</v>
      </c>
      <c r="F10" s="134">
        <f>Data!B320</f>
        <v>1.19</v>
      </c>
      <c r="G10" s="280"/>
      <c r="H10" s="280"/>
      <c r="I10" s="320"/>
      <c r="J10" s="135" t="s">
        <v>1415</v>
      </c>
      <c r="K10" s="135" t="s">
        <v>1418</v>
      </c>
      <c r="L10" s="135" t="s">
        <v>1339</v>
      </c>
      <c r="M10" s="379" t="s">
        <v>1339</v>
      </c>
    </row>
    <row r="11" spans="1:13" customFormat="1" x14ac:dyDescent="0.3">
      <c r="A11" s="384">
        <v>9</v>
      </c>
      <c r="B11" s="385" t="s">
        <v>1422</v>
      </c>
      <c r="C11" s="386"/>
      <c r="D11" s="386"/>
      <c r="E11" s="134">
        <f>Data!B213</f>
        <v>5.43</v>
      </c>
      <c r="F11" s="134">
        <f>Data!B214</f>
        <v>5.44</v>
      </c>
      <c r="G11" s="287" t="s">
        <v>1423</v>
      </c>
      <c r="H11" s="287"/>
      <c r="I11" s="333"/>
      <c r="J11" s="135" t="s">
        <v>1424</v>
      </c>
      <c r="K11" s="135" t="s">
        <v>1418</v>
      </c>
      <c r="L11" s="135">
        <f>Data!B667</f>
        <v>0</v>
      </c>
      <c r="M11" s="379">
        <f>Data!B668</f>
        <v>0.03</v>
      </c>
    </row>
    <row r="12" spans="1:13" customFormat="1" ht="15" thickBot="1" x14ac:dyDescent="0.35">
      <c r="A12" s="384">
        <v>10</v>
      </c>
      <c r="B12" s="385" t="s">
        <v>1425</v>
      </c>
      <c r="C12" s="386"/>
      <c r="D12" s="386"/>
      <c r="E12" s="380">
        <f>Data!B215</f>
        <v>5.48</v>
      </c>
      <c r="F12" s="380">
        <f>Data!B216</f>
        <v>5.48</v>
      </c>
      <c r="G12" s="287" t="s">
        <v>1426</v>
      </c>
      <c r="H12" s="287"/>
      <c r="I12" s="333"/>
      <c r="J12" s="135" t="s">
        <v>1424</v>
      </c>
      <c r="K12" s="135" t="s">
        <v>1418</v>
      </c>
      <c r="L12" s="135">
        <f>Data!B679</f>
        <v>0.09</v>
      </c>
      <c r="M12" s="379">
        <f>Data!B680</f>
        <v>0.08</v>
      </c>
    </row>
    <row r="13" spans="1:13" customFormat="1" ht="15" customHeight="1" thickBot="1" x14ac:dyDescent="0.35">
      <c r="A13" s="199" t="s">
        <v>1427</v>
      </c>
      <c r="B13" s="375"/>
      <c r="C13" s="375"/>
      <c r="D13" s="375"/>
      <c r="E13" s="201" t="s">
        <v>1191</v>
      </c>
      <c r="F13" s="208"/>
      <c r="G13" s="201" t="s">
        <v>1428</v>
      </c>
      <c r="H13" s="208"/>
      <c r="I13" s="201" t="s">
        <v>1189</v>
      </c>
      <c r="J13" s="202"/>
      <c r="K13" s="202"/>
      <c r="L13" s="202"/>
      <c r="M13" s="208"/>
    </row>
    <row r="14" spans="1:13" customFormat="1" ht="15" customHeight="1" thickBot="1" x14ac:dyDescent="0.35">
      <c r="A14" s="201"/>
      <c r="B14" s="202"/>
      <c r="C14" s="202"/>
      <c r="D14" s="202"/>
      <c r="E14" s="131" t="s">
        <v>1429</v>
      </c>
      <c r="F14" s="131" t="s">
        <v>1430</v>
      </c>
      <c r="G14" s="131" t="s">
        <v>1431</v>
      </c>
      <c r="H14" s="131" t="s">
        <v>1430</v>
      </c>
      <c r="I14" s="160" t="s">
        <v>1432</v>
      </c>
      <c r="J14" s="161"/>
      <c r="K14" s="162"/>
      <c r="L14" s="160" t="s">
        <v>1433</v>
      </c>
      <c r="M14" s="162"/>
    </row>
    <row r="15" spans="1:13" customFormat="1" x14ac:dyDescent="0.3">
      <c r="A15" s="381">
        <v>1</v>
      </c>
      <c r="B15" s="387" t="s">
        <v>1434</v>
      </c>
      <c r="C15" s="387"/>
      <c r="D15" s="388"/>
      <c r="E15" s="137">
        <f>Data!B645</f>
        <v>205</v>
      </c>
      <c r="F15" s="138">
        <f>ROUND(E15/Sheet1!C6%,3)</f>
        <v>1.7999999999999999E-2</v>
      </c>
      <c r="G15" s="137">
        <f>Data!B646</f>
        <v>2470</v>
      </c>
      <c r="H15" s="138">
        <f>ROUND(G15/Sheet1!C7%,3)</f>
        <v>2.3E-2</v>
      </c>
      <c r="I15" s="321">
        <f>ROUND(PrvSeason!B645/PrvSeason!B10%,3)</f>
        <v>3.1E-2</v>
      </c>
      <c r="J15" s="322"/>
      <c r="K15" s="323"/>
      <c r="L15" s="324">
        <f>ROUND(PrvSeason!B646/PrvSeason!B11%,3)</f>
        <v>1.4E-2</v>
      </c>
      <c r="M15" s="325"/>
    </row>
    <row r="16" spans="1:13" x14ac:dyDescent="0.3">
      <c r="A16" s="384">
        <v>2</v>
      </c>
      <c r="B16" s="389" t="s">
        <v>1435</v>
      </c>
      <c r="C16" s="390"/>
      <c r="D16" s="390"/>
      <c r="E16" s="139"/>
      <c r="F16" s="140"/>
      <c r="G16" s="139"/>
      <c r="H16" s="140"/>
      <c r="I16" s="326"/>
      <c r="J16" s="327"/>
      <c r="K16" s="328"/>
      <c r="L16" s="329"/>
      <c r="M16" s="330"/>
    </row>
    <row r="17" spans="1:13" x14ac:dyDescent="0.3">
      <c r="A17" s="384">
        <v>3</v>
      </c>
      <c r="B17" s="389" t="s">
        <v>1436</v>
      </c>
      <c r="C17" s="390"/>
      <c r="D17" s="390"/>
      <c r="E17" s="139">
        <f>Data!B633</f>
        <v>199</v>
      </c>
      <c r="F17" s="140">
        <f>Data!B635</f>
        <v>0.02</v>
      </c>
      <c r="G17" s="139">
        <f>Data!B634</f>
        <v>2028</v>
      </c>
      <c r="H17" s="140">
        <f>Data!B636</f>
        <v>0.02</v>
      </c>
      <c r="I17" s="326">
        <f>PrvSeason!B635</f>
        <v>0.01</v>
      </c>
      <c r="J17" s="327"/>
      <c r="K17" s="328"/>
      <c r="L17" s="329">
        <f>PrvSeason!B636</f>
        <v>0.03</v>
      </c>
      <c r="M17" s="330"/>
    </row>
    <row r="18" spans="1:13" x14ac:dyDescent="0.3">
      <c r="A18" s="384">
        <v>4</v>
      </c>
      <c r="B18" s="389" t="s">
        <v>1437</v>
      </c>
      <c r="C18" s="390"/>
      <c r="D18" s="390"/>
      <c r="E18" s="139">
        <f>Data!B637</f>
        <v>899.75</v>
      </c>
      <c r="F18" s="140">
        <f>Data!B639</f>
        <v>0.08</v>
      </c>
      <c r="G18" s="139">
        <f>Data!B638</f>
        <v>11231.75</v>
      </c>
      <c r="H18" s="140">
        <f>Data!B640</f>
        <v>0.1</v>
      </c>
      <c r="I18" s="326">
        <f>PrvSeason!B639</f>
        <v>0.06</v>
      </c>
      <c r="J18" s="327"/>
      <c r="K18" s="328"/>
      <c r="L18" s="329">
        <f>PrvSeason!B640</f>
        <v>0.09</v>
      </c>
      <c r="M18" s="330"/>
    </row>
    <row r="19" spans="1:13" x14ac:dyDescent="0.3">
      <c r="A19" s="384">
        <v>5</v>
      </c>
      <c r="B19" s="389" t="s">
        <v>1438</v>
      </c>
      <c r="C19" s="390"/>
      <c r="D19" s="390"/>
      <c r="E19" s="139">
        <f>Data!B613</f>
        <v>1761</v>
      </c>
      <c r="F19" s="140">
        <f>Data!B615</f>
        <v>0.16</v>
      </c>
      <c r="G19" s="139">
        <f>Data!B614</f>
        <v>21864.5</v>
      </c>
      <c r="H19" s="140">
        <f>Data!B616</f>
        <v>0.2</v>
      </c>
      <c r="I19" s="326">
        <f>PrvSeason!B615</f>
        <v>0.2</v>
      </c>
      <c r="J19" s="327"/>
      <c r="K19" s="328"/>
      <c r="L19" s="329">
        <f>PrvSeason!B616</f>
        <v>0.2</v>
      </c>
      <c r="M19" s="330"/>
    </row>
    <row r="20" spans="1:13" x14ac:dyDescent="0.3">
      <c r="A20" s="384">
        <v>6</v>
      </c>
      <c r="B20" s="389" t="s">
        <v>1439</v>
      </c>
      <c r="C20" s="390"/>
      <c r="D20" s="390"/>
      <c r="E20" s="139">
        <f>Data!B641</f>
        <v>1552</v>
      </c>
      <c r="F20" s="140">
        <f>Data!B643</f>
        <v>0.14000000000000001</v>
      </c>
      <c r="G20" s="139">
        <f>Data!B642</f>
        <v>16386</v>
      </c>
      <c r="H20" s="140">
        <f>Data!B644</f>
        <v>0.15</v>
      </c>
      <c r="I20" s="326">
        <f>PrvSeason!B643</f>
        <v>0.12</v>
      </c>
      <c r="J20" s="327"/>
      <c r="K20" s="328"/>
      <c r="L20" s="329">
        <f>PrvSeason!B644</f>
        <v>0.13</v>
      </c>
      <c r="M20" s="330"/>
    </row>
    <row r="21" spans="1:13" x14ac:dyDescent="0.3">
      <c r="A21" s="384">
        <v>7</v>
      </c>
      <c r="B21" s="389" t="s">
        <v>1440</v>
      </c>
      <c r="C21" s="390"/>
      <c r="D21" s="390"/>
      <c r="E21" s="139">
        <f>Data!B617</f>
        <v>0</v>
      </c>
      <c r="F21" s="140">
        <f>Data!B619</f>
        <v>0</v>
      </c>
      <c r="G21" s="139">
        <f>Data!B618</f>
        <v>0</v>
      </c>
      <c r="H21" s="140">
        <f>Data!B620</f>
        <v>0</v>
      </c>
      <c r="I21" s="326">
        <f>PrvSeason!B619</f>
        <v>0</v>
      </c>
      <c r="J21" s="327"/>
      <c r="K21" s="328"/>
      <c r="L21" s="329">
        <f>PrvSeason!B620</f>
        <v>0</v>
      </c>
      <c r="M21" s="330"/>
    </row>
    <row r="22" spans="1:13" x14ac:dyDescent="0.3">
      <c r="A22" s="384">
        <v>8</v>
      </c>
      <c r="B22" s="389" t="s">
        <v>1441</v>
      </c>
      <c r="C22" s="390"/>
      <c r="D22" s="390"/>
      <c r="E22" s="139">
        <f>Data!B629</f>
        <v>0</v>
      </c>
      <c r="F22" s="140">
        <f>Data!B631</f>
        <v>0</v>
      </c>
      <c r="G22" s="139">
        <f>Data!B630</f>
        <v>17250</v>
      </c>
      <c r="H22" s="140">
        <f>Data!B632</f>
        <v>0.16</v>
      </c>
      <c r="I22" s="326">
        <f>PrvSeason!B631</f>
        <v>0.15</v>
      </c>
      <c r="J22" s="327"/>
      <c r="K22" s="328"/>
      <c r="L22" s="329">
        <f>PrvSeason!B632</f>
        <v>0.11</v>
      </c>
      <c r="M22" s="330"/>
    </row>
    <row r="23" spans="1:13" x14ac:dyDescent="0.3">
      <c r="A23" s="384">
        <v>9</v>
      </c>
      <c r="B23" s="389" t="s">
        <v>1442</v>
      </c>
      <c r="C23" s="390"/>
      <c r="D23" s="390"/>
      <c r="E23" s="139">
        <f>Data!B609</f>
        <v>0</v>
      </c>
      <c r="F23" s="140">
        <f>Data!B611</f>
        <v>0</v>
      </c>
      <c r="G23" s="139">
        <f>Data!B610</f>
        <v>5171</v>
      </c>
      <c r="H23" s="140">
        <f>Data!B612</f>
        <v>0.05</v>
      </c>
      <c r="I23" s="326">
        <f>PrvSeason!B611</f>
        <v>0.05</v>
      </c>
      <c r="J23" s="327"/>
      <c r="K23" s="328"/>
      <c r="L23" s="329">
        <f>PrvSeason!B612</f>
        <v>0.04</v>
      </c>
      <c r="M23" s="330"/>
    </row>
    <row r="24" spans="1:13" customFormat="1" ht="15" customHeight="1" x14ac:dyDescent="0.3">
      <c r="A24" s="391">
        <v>10</v>
      </c>
      <c r="B24" s="392" t="s">
        <v>1443</v>
      </c>
      <c r="C24" s="393"/>
      <c r="D24" s="393"/>
      <c r="E24" s="141">
        <f>Data!B625</f>
        <v>2175</v>
      </c>
      <c r="F24" s="142">
        <f>Data!B627</f>
        <v>0.2</v>
      </c>
      <c r="G24" s="141">
        <f>Data!B626</f>
        <v>17915</v>
      </c>
      <c r="H24" s="142">
        <f>Data!B628</f>
        <v>0.17</v>
      </c>
      <c r="I24" s="334">
        <f>PrvSeason!B627</f>
        <v>0.13</v>
      </c>
      <c r="J24" s="335"/>
      <c r="K24" s="336"/>
      <c r="L24" s="337">
        <f>PrvSeason!B628</f>
        <v>0.11</v>
      </c>
      <c r="M24" s="338"/>
    </row>
    <row r="25" spans="1:13" customFormat="1" ht="39.6" customHeight="1" x14ac:dyDescent="0.3">
      <c r="A25" s="263" t="s">
        <v>1444</v>
      </c>
      <c r="B25" s="264"/>
      <c r="C25" s="264"/>
      <c r="D25" s="264"/>
      <c r="E25" s="264"/>
      <c r="F25" s="339"/>
      <c r="G25" s="340" t="s">
        <v>1445</v>
      </c>
      <c r="H25" s="341"/>
      <c r="I25" s="106" t="s">
        <v>1304</v>
      </c>
      <c r="J25" s="106" t="s">
        <v>1285</v>
      </c>
      <c r="K25" s="106" t="s">
        <v>1287</v>
      </c>
      <c r="L25" s="106" t="s">
        <v>1446</v>
      </c>
      <c r="M25" s="106" t="s">
        <v>1447</v>
      </c>
    </row>
    <row r="26" spans="1:13" x14ac:dyDescent="0.3">
      <c r="A26" s="394"/>
      <c r="B26" s="395"/>
      <c r="C26" s="395"/>
      <c r="D26" s="396"/>
      <c r="E26" s="143" t="s">
        <v>1191</v>
      </c>
      <c r="F26" s="144" t="s">
        <v>1244</v>
      </c>
      <c r="G26" s="383" t="s">
        <v>1297</v>
      </c>
      <c r="H26" s="402"/>
      <c r="I26" s="133">
        <f>Data!B961</f>
        <v>0</v>
      </c>
      <c r="J26" s="145">
        <f>Data!B962</f>
        <v>0</v>
      </c>
      <c r="K26" s="145">
        <f>Data!B964</f>
        <v>0</v>
      </c>
      <c r="L26" s="133">
        <f>Data!B965</f>
        <v>0</v>
      </c>
      <c r="M26" s="133">
        <f>Data!B966</f>
        <v>0</v>
      </c>
    </row>
    <row r="27" spans="1:13" x14ac:dyDescent="0.3">
      <c r="A27" s="397" t="s">
        <v>1448</v>
      </c>
      <c r="B27" s="386"/>
      <c r="C27" s="386"/>
      <c r="D27" s="398"/>
      <c r="E27" s="146">
        <f>Data!B42</f>
        <v>-2935.98</v>
      </c>
      <c r="F27" s="147">
        <f>Data!B43</f>
        <v>12464.64</v>
      </c>
      <c r="G27" s="386" t="s">
        <v>1298</v>
      </c>
      <c r="H27" s="398"/>
      <c r="I27" s="135">
        <f>Data!B967</f>
        <v>0</v>
      </c>
      <c r="J27" s="148">
        <f>Data!B968</f>
        <v>0</v>
      </c>
      <c r="K27" s="148">
        <f>Data!B970</f>
        <v>0</v>
      </c>
      <c r="L27" s="135">
        <f>Data!B971</f>
        <v>0</v>
      </c>
      <c r="M27" s="135">
        <f>Data!B972</f>
        <v>0</v>
      </c>
    </row>
    <row r="28" spans="1:13" x14ac:dyDescent="0.3">
      <c r="A28" s="397" t="s">
        <v>1449</v>
      </c>
      <c r="B28" s="386"/>
      <c r="C28" s="386"/>
      <c r="D28" s="398"/>
      <c r="E28" s="146">
        <f>Data!B603</f>
        <v>564.88</v>
      </c>
      <c r="F28" s="147">
        <f>Data!B604</f>
        <v>4447.93</v>
      </c>
      <c r="G28" s="386" t="s">
        <v>1450</v>
      </c>
      <c r="H28" s="398"/>
      <c r="I28" s="135">
        <f>Data!B973</f>
        <v>0</v>
      </c>
      <c r="J28" s="148">
        <f>Data!B974</f>
        <v>0</v>
      </c>
      <c r="K28" s="148">
        <f>Data!B976</f>
        <v>0</v>
      </c>
      <c r="L28" s="135">
        <f>Data!B977</f>
        <v>0</v>
      </c>
      <c r="M28" s="135">
        <f>Data!B978</f>
        <v>0</v>
      </c>
    </row>
    <row r="29" spans="1:13" x14ac:dyDescent="0.3">
      <c r="A29" s="397" t="s">
        <v>1451</v>
      </c>
      <c r="B29" s="386"/>
      <c r="C29" s="386"/>
      <c r="D29" s="398"/>
      <c r="E29" s="146">
        <f>Data!B62</f>
        <v>59359.51</v>
      </c>
      <c r="F29" s="147">
        <f>Data!B64</f>
        <v>656652.16</v>
      </c>
      <c r="G29" s="386" t="s">
        <v>1302</v>
      </c>
      <c r="H29" s="398"/>
      <c r="I29" s="135">
        <v>0</v>
      </c>
      <c r="J29" s="148">
        <v>0</v>
      </c>
      <c r="K29" s="148">
        <v>0</v>
      </c>
      <c r="L29" s="135">
        <v>0</v>
      </c>
      <c r="M29" s="135">
        <v>0</v>
      </c>
    </row>
    <row r="30" spans="1:13" x14ac:dyDescent="0.3">
      <c r="A30" s="397" t="s">
        <v>1452</v>
      </c>
      <c r="B30" s="386"/>
      <c r="C30" s="386"/>
      <c r="D30" s="398"/>
      <c r="E30" s="146">
        <f>Data!B80</f>
        <v>2748.26</v>
      </c>
      <c r="F30" s="147">
        <v>15463.98</v>
      </c>
      <c r="G30" s="403" t="s">
        <v>1301</v>
      </c>
      <c r="H30" s="404"/>
      <c r="I30" s="135">
        <f>Data!B1081</f>
        <v>0</v>
      </c>
      <c r="J30" s="148">
        <f>Data!B1082</f>
        <v>0</v>
      </c>
      <c r="K30" s="148">
        <f>Data!B1084</f>
        <v>0</v>
      </c>
      <c r="L30" s="135">
        <f>Data!B1085</f>
        <v>0</v>
      </c>
      <c r="M30" s="135">
        <f>Data!B1086</f>
        <v>0</v>
      </c>
    </row>
    <row r="31" spans="1:13" x14ac:dyDescent="0.3">
      <c r="A31" s="397" t="s">
        <v>1453</v>
      </c>
      <c r="B31" s="386"/>
      <c r="C31" s="386"/>
      <c r="D31" s="398"/>
      <c r="E31" s="146">
        <f>ROUND(E29+E30,2)</f>
        <v>62107.77</v>
      </c>
      <c r="F31" s="147">
        <f>ROUND(F29+F30,2)</f>
        <v>672116.14</v>
      </c>
      <c r="G31" s="403" t="s">
        <v>1310</v>
      </c>
      <c r="H31" s="404"/>
      <c r="I31" s="135">
        <f>Data!B1003</f>
        <v>0</v>
      </c>
      <c r="J31" s="148">
        <f>Data!B1004</f>
        <v>0</v>
      </c>
      <c r="K31" s="148">
        <f>Data!B1006</f>
        <v>0</v>
      </c>
      <c r="L31" s="135">
        <f>Data!B1007</f>
        <v>0</v>
      </c>
      <c r="M31" s="135">
        <f>Data!B1008</f>
        <v>0</v>
      </c>
    </row>
    <row r="32" spans="1:13" x14ac:dyDescent="0.3">
      <c r="A32" s="397" t="s">
        <v>1454</v>
      </c>
      <c r="B32" s="386"/>
      <c r="C32" s="386"/>
      <c r="D32" s="398"/>
      <c r="E32" s="146">
        <f>Data!B601</f>
        <v>144.58000000000001</v>
      </c>
      <c r="F32" s="147">
        <f>Data!B602</f>
        <v>1128.8800000000001</v>
      </c>
      <c r="G32" s="403" t="s">
        <v>1311</v>
      </c>
      <c r="H32" s="404"/>
      <c r="I32" s="135">
        <f>Data!B1054</f>
        <v>0</v>
      </c>
      <c r="J32" s="148">
        <f>Data!B1058</f>
        <v>0</v>
      </c>
      <c r="K32" s="148">
        <f>Data!B1060</f>
        <v>0</v>
      </c>
      <c r="L32" s="135">
        <f>Data!B1061</f>
        <v>0</v>
      </c>
      <c r="M32" s="135">
        <f>Data!B1062</f>
        <v>0</v>
      </c>
    </row>
    <row r="33" spans="1:13" x14ac:dyDescent="0.3">
      <c r="A33" s="397" t="s">
        <v>1455</v>
      </c>
      <c r="B33" s="386"/>
      <c r="C33" s="386"/>
      <c r="D33" s="398"/>
      <c r="E33" s="146">
        <f>ROUND(E31-E32,2)</f>
        <v>61963.19</v>
      </c>
      <c r="F33" s="147">
        <f>ROUND(F31-F32,2)</f>
        <v>670987.26</v>
      </c>
      <c r="G33" s="403" t="s">
        <v>1313</v>
      </c>
      <c r="H33" s="404"/>
      <c r="I33" s="135">
        <f>Data!B1015</f>
        <v>0</v>
      </c>
      <c r="J33" s="148">
        <f>Data!B1016</f>
        <v>0</v>
      </c>
      <c r="K33" s="148">
        <f>Data!B1018</f>
        <v>0</v>
      </c>
      <c r="L33" s="135">
        <f>Data!B1019</f>
        <v>0</v>
      </c>
      <c r="M33" s="135">
        <f>Data!B1020</f>
        <v>0</v>
      </c>
    </row>
    <row r="34" spans="1:13" customFormat="1" ht="15" customHeight="1" x14ac:dyDescent="0.3">
      <c r="A34" s="399" t="s">
        <v>1456</v>
      </c>
      <c r="B34" s="400"/>
      <c r="C34" s="400"/>
      <c r="D34" s="401"/>
      <c r="E34" s="149">
        <f>Data!B84</f>
        <v>5.56</v>
      </c>
      <c r="F34" s="150">
        <f>Data!B85</f>
        <v>6.31</v>
      </c>
      <c r="G34" s="403" t="s">
        <v>1314</v>
      </c>
      <c r="H34" s="404"/>
      <c r="I34" s="135">
        <f>Data!B1063</f>
        <v>0</v>
      </c>
      <c r="J34" s="148">
        <f>Data!B1064</f>
        <v>0</v>
      </c>
      <c r="K34" s="148">
        <f>Data!B1066</f>
        <v>0</v>
      </c>
      <c r="L34" s="135">
        <f>Data!B1067</f>
        <v>0</v>
      </c>
      <c r="M34" s="135">
        <f>Data!B1068</f>
        <v>0</v>
      </c>
    </row>
    <row r="35" spans="1:13" customFormat="1" ht="15" customHeight="1" x14ac:dyDescent="0.3">
      <c r="A35" s="318"/>
      <c r="B35" s="262"/>
      <c r="C35" s="262"/>
      <c r="D35" s="262"/>
      <c r="E35" s="262"/>
      <c r="F35" s="262"/>
      <c r="G35" s="404" t="s">
        <v>1315</v>
      </c>
      <c r="H35" s="404"/>
      <c r="I35" s="135">
        <f>Data!B1021</f>
        <v>0</v>
      </c>
      <c r="J35" s="148">
        <f>Data!B1022</f>
        <v>0</v>
      </c>
      <c r="K35" s="148">
        <f>Data!B1024</f>
        <v>0</v>
      </c>
      <c r="L35" s="135">
        <f>Data!B1025</f>
        <v>0</v>
      </c>
      <c r="M35" s="135">
        <f>Data!B1026</f>
        <v>0</v>
      </c>
    </row>
    <row r="36" spans="1:13" x14ac:dyDescent="0.3">
      <c r="A36" s="318"/>
      <c r="B36" s="262"/>
      <c r="C36" s="262"/>
      <c r="D36" s="262"/>
      <c r="E36" s="262"/>
      <c r="F36" s="262"/>
      <c r="G36" s="404" t="s">
        <v>1316</v>
      </c>
      <c r="H36" s="404"/>
      <c r="I36" s="135">
        <f>Data!B1069</f>
        <v>0</v>
      </c>
      <c r="J36" s="148">
        <f>Data!B1070</f>
        <v>0</v>
      </c>
      <c r="K36" s="148">
        <f>Data!B1072</f>
        <v>0</v>
      </c>
      <c r="L36" s="135">
        <f>Data!B1073</f>
        <v>0</v>
      </c>
      <c r="M36" s="135">
        <f>Data!B1074</f>
        <v>0</v>
      </c>
    </row>
    <row r="37" spans="1:13" x14ac:dyDescent="0.3">
      <c r="A37" s="318"/>
      <c r="B37" s="262"/>
      <c r="C37" s="262"/>
      <c r="D37" s="262"/>
      <c r="E37" s="262"/>
      <c r="F37" s="262"/>
      <c r="G37" s="385" t="s">
        <v>1305</v>
      </c>
      <c r="H37" s="398"/>
      <c r="I37" s="135">
        <f>Data!B985</f>
        <v>0</v>
      </c>
      <c r="J37" s="148">
        <f>Data!B986</f>
        <v>0</v>
      </c>
      <c r="K37" s="148">
        <f>Data!B988</f>
        <v>0</v>
      </c>
      <c r="L37" s="135">
        <f>Data!B989</f>
        <v>0</v>
      </c>
      <c r="M37" s="135">
        <f>Data!B990</f>
        <v>0</v>
      </c>
    </row>
    <row r="38" spans="1:13" x14ac:dyDescent="0.3">
      <c r="A38" s="318"/>
      <c r="B38" s="262"/>
      <c r="C38" s="262"/>
      <c r="D38" s="262"/>
      <c r="E38" s="262"/>
      <c r="F38" s="262"/>
      <c r="G38" s="385" t="s">
        <v>1306</v>
      </c>
      <c r="H38" s="398"/>
      <c r="I38" s="135">
        <f>Data!B1027</f>
        <v>0</v>
      </c>
      <c r="J38" s="148">
        <f>Data!B1028</f>
        <v>0</v>
      </c>
      <c r="K38" s="148">
        <f>Data!B1030</f>
        <v>0</v>
      </c>
      <c r="L38" s="135">
        <f>Data!B1031</f>
        <v>0</v>
      </c>
      <c r="M38" s="135">
        <f>Data!B1032</f>
        <v>0</v>
      </c>
    </row>
    <row r="39" spans="1:13" x14ac:dyDescent="0.3">
      <c r="A39" s="318"/>
      <c r="B39" s="262"/>
      <c r="C39" s="262"/>
      <c r="D39" s="262"/>
      <c r="E39" s="262"/>
      <c r="F39" s="262"/>
      <c r="G39" s="385" t="s">
        <v>1307</v>
      </c>
      <c r="H39" s="398"/>
      <c r="I39" s="135">
        <f>Data!B1033</f>
        <v>0</v>
      </c>
      <c r="J39" s="148">
        <f>Data!B1034</f>
        <v>0</v>
      </c>
      <c r="K39" s="148">
        <f>Data!B1036</f>
        <v>0</v>
      </c>
      <c r="L39" s="135">
        <f>Data!B1037</f>
        <v>0</v>
      </c>
      <c r="M39" s="135">
        <f>Data!B1038</f>
        <v>0</v>
      </c>
    </row>
    <row r="40" spans="1:13" x14ac:dyDescent="0.3">
      <c r="A40" s="318"/>
      <c r="B40" s="262"/>
      <c r="C40" s="262"/>
      <c r="D40" s="262"/>
      <c r="E40" s="262"/>
      <c r="F40" s="262"/>
      <c r="G40" s="385" t="s">
        <v>1317</v>
      </c>
      <c r="H40" s="398"/>
      <c r="I40" s="135">
        <f>Data!B1009</f>
        <v>0</v>
      </c>
      <c r="J40" s="148">
        <f>Data!B1010</f>
        <v>0</v>
      </c>
      <c r="K40" s="148">
        <f>Data!B1012</f>
        <v>0</v>
      </c>
      <c r="L40" s="135">
        <f>Data!B1013</f>
        <v>0</v>
      </c>
      <c r="M40" s="135">
        <f>Data!B1014</f>
        <v>0</v>
      </c>
    </row>
    <row r="41" spans="1:13" x14ac:dyDescent="0.3">
      <c r="A41" s="318"/>
      <c r="B41" s="262"/>
      <c r="C41" s="262"/>
      <c r="D41" s="262"/>
      <c r="E41" s="262"/>
      <c r="F41" s="262"/>
      <c r="G41" s="385" t="s">
        <v>1318</v>
      </c>
      <c r="H41" s="398"/>
      <c r="I41" s="135">
        <f>Data!B1039</f>
        <v>0</v>
      </c>
      <c r="J41" s="148">
        <f>Data!B1040</f>
        <v>0</v>
      </c>
      <c r="K41" s="148">
        <f>Data!B1042</f>
        <v>0</v>
      </c>
      <c r="L41" s="135">
        <f>Data!B1043</f>
        <v>0</v>
      </c>
      <c r="M41" s="135">
        <f>Data!B1044</f>
        <v>0</v>
      </c>
    </row>
    <row r="42" spans="1:13" x14ac:dyDescent="0.3">
      <c r="A42" s="318"/>
      <c r="B42" s="262"/>
      <c r="C42" s="262"/>
      <c r="D42" s="262"/>
      <c r="E42" s="262"/>
      <c r="F42" s="262"/>
      <c r="G42" s="385" t="s">
        <v>1321</v>
      </c>
      <c r="H42" s="398"/>
      <c r="I42" s="135">
        <f>Data!B991</f>
        <v>0</v>
      </c>
      <c r="J42" s="148">
        <f>Data!B992</f>
        <v>0</v>
      </c>
      <c r="K42" s="148">
        <f>Data!B994</f>
        <v>0</v>
      </c>
      <c r="L42" s="135">
        <f>Data!B995</f>
        <v>0</v>
      </c>
      <c r="M42" s="135">
        <f>Data!B996</f>
        <v>0</v>
      </c>
    </row>
    <row r="43" spans="1:13" x14ac:dyDescent="0.3">
      <c r="A43" s="318"/>
      <c r="B43" s="262"/>
      <c r="C43" s="262"/>
      <c r="D43" s="262"/>
      <c r="E43" s="262"/>
      <c r="F43" s="262"/>
      <c r="G43" s="385" t="s">
        <v>1323</v>
      </c>
      <c r="H43" s="398"/>
      <c r="I43" s="135">
        <f>Data!B1045</f>
        <v>0</v>
      </c>
      <c r="J43" s="148">
        <f>Data!B4046</f>
        <v>0</v>
      </c>
      <c r="K43" s="148">
        <f>Data!B1048</f>
        <v>0</v>
      </c>
      <c r="L43" s="135">
        <f>Data!B1049</f>
        <v>0</v>
      </c>
      <c r="M43" s="135">
        <f>Data!B1050</f>
        <v>0</v>
      </c>
    </row>
    <row r="44" spans="1:13" x14ac:dyDescent="0.3">
      <c r="A44" s="318"/>
      <c r="B44" s="262"/>
      <c r="C44" s="262"/>
      <c r="D44" s="262"/>
      <c r="E44" s="262"/>
      <c r="F44" s="262"/>
      <c r="G44" s="385" t="s">
        <v>1457</v>
      </c>
      <c r="H44" s="398"/>
      <c r="I44" s="135">
        <f>Data!B997</f>
        <v>0</v>
      </c>
      <c r="J44" s="148">
        <f>Data!B998</f>
        <v>0</v>
      </c>
      <c r="K44" s="148">
        <f>Data!B1000</f>
        <v>0</v>
      </c>
      <c r="L44" s="135">
        <f>Data!B1001</f>
        <v>0</v>
      </c>
      <c r="M44" s="135">
        <f>Data!B1002</f>
        <v>0</v>
      </c>
    </row>
    <row r="45" spans="1:13" x14ac:dyDescent="0.3">
      <c r="A45" s="318"/>
      <c r="B45" s="262"/>
      <c r="C45" s="262"/>
      <c r="D45" s="262"/>
      <c r="E45" s="262"/>
      <c r="F45" s="262"/>
      <c r="G45" s="385" t="s">
        <v>1458</v>
      </c>
      <c r="H45" s="398"/>
      <c r="I45" s="135">
        <f>Data!B1051</f>
        <v>0</v>
      </c>
      <c r="J45" s="148">
        <f>Data!B1052</f>
        <v>0</v>
      </c>
      <c r="K45" s="148">
        <f>Data!B1054</f>
        <v>0</v>
      </c>
      <c r="L45" s="135">
        <f>Data!B1055</f>
        <v>0</v>
      </c>
      <c r="M45" s="135">
        <f>Data!B1056</f>
        <v>0</v>
      </c>
    </row>
    <row r="46" spans="1:13" x14ac:dyDescent="0.3">
      <c r="A46" s="318"/>
      <c r="B46" s="262"/>
      <c r="C46" s="262"/>
      <c r="D46" s="262"/>
      <c r="E46" s="262"/>
      <c r="F46" s="262"/>
      <c r="G46" s="385" t="s">
        <v>1459</v>
      </c>
      <c r="H46" s="398"/>
      <c r="I46" s="135">
        <f>Data!B1075</f>
        <v>0</v>
      </c>
      <c r="J46" s="148">
        <f>Data!B1076</f>
        <v>0</v>
      </c>
      <c r="K46" s="148">
        <f>Data!B1078</f>
        <v>0</v>
      </c>
      <c r="L46" s="135">
        <f>Data!B1079</f>
        <v>0</v>
      </c>
      <c r="M46" s="135">
        <f>Data!B1080</f>
        <v>0</v>
      </c>
    </row>
    <row r="47" spans="1:13" customFormat="1" ht="15" customHeight="1" x14ac:dyDescent="0.3">
      <c r="A47" s="318"/>
      <c r="B47" s="262"/>
      <c r="C47" s="262"/>
      <c r="D47" s="262"/>
      <c r="E47" s="262"/>
      <c r="F47" s="262"/>
      <c r="G47" s="342" t="s">
        <v>1460</v>
      </c>
      <c r="H47" s="343"/>
      <c r="I47" s="151">
        <f>Data!B1087</f>
        <v>0</v>
      </c>
      <c r="J47" s="152">
        <f>Data!B1088</f>
        <v>0</v>
      </c>
      <c r="K47" s="152">
        <f>Data!B1090</f>
        <v>0</v>
      </c>
      <c r="L47" s="151">
        <f>Data!B1091</f>
        <v>0</v>
      </c>
      <c r="M47" s="151">
        <f>Data!B1092</f>
        <v>0</v>
      </c>
    </row>
    <row r="48" spans="1:13" customFormat="1" ht="15" customHeight="1" thickTop="1" thickBot="1" x14ac:dyDescent="0.35">
      <c r="A48" s="153"/>
      <c r="B48" s="344" t="s">
        <v>1461</v>
      </c>
      <c r="C48" s="345"/>
      <c r="D48" s="345"/>
      <c r="E48" s="345"/>
      <c r="F48" s="345"/>
      <c r="G48" s="346"/>
      <c r="H48" s="346"/>
      <c r="I48" s="346"/>
      <c r="J48" s="346"/>
      <c r="K48" s="346"/>
      <c r="L48" s="346"/>
      <c r="M48" s="347"/>
    </row>
    <row r="49" spans="1:13" customFormat="1" ht="26.55" customHeight="1" thickBot="1" x14ac:dyDescent="0.35">
      <c r="A49" s="417"/>
      <c r="B49" s="263" t="s">
        <v>1462</v>
      </c>
      <c r="C49" s="264"/>
      <c r="D49" s="339"/>
      <c r="E49" s="418" t="s">
        <v>1198</v>
      </c>
      <c r="F49" s="418" t="s">
        <v>1285</v>
      </c>
      <c r="G49" s="418" t="s">
        <v>1463</v>
      </c>
      <c r="H49" s="418" t="s">
        <v>1287</v>
      </c>
      <c r="I49" s="263" t="s">
        <v>1464</v>
      </c>
      <c r="J49" s="264"/>
      <c r="K49" s="339"/>
      <c r="L49" s="263" t="s">
        <v>1465</v>
      </c>
      <c r="M49" s="339"/>
    </row>
    <row r="50" spans="1:13" x14ac:dyDescent="0.3">
      <c r="A50" s="425">
        <v>1</v>
      </c>
      <c r="B50" s="426" t="s">
        <v>1466</v>
      </c>
      <c r="C50" s="427"/>
      <c r="D50" s="428"/>
      <c r="E50" s="429">
        <f>Data!B607</f>
        <v>0</v>
      </c>
      <c r="F50" s="39"/>
      <c r="G50" s="39"/>
      <c r="H50" s="39"/>
      <c r="I50" s="430">
        <f>Data!B1117</f>
        <v>0</v>
      </c>
      <c r="J50" s="431"/>
      <c r="K50" s="432"/>
      <c r="L50" s="433">
        <f>Data!B1127</f>
        <v>0</v>
      </c>
      <c r="M50" s="434"/>
    </row>
    <row r="51" spans="1:13" x14ac:dyDescent="0.3">
      <c r="A51" s="435">
        <v>2</v>
      </c>
      <c r="B51" s="405" t="s">
        <v>1467</v>
      </c>
      <c r="C51" s="406"/>
      <c r="D51" s="407"/>
      <c r="E51" s="7">
        <f>Data!B608</f>
        <v>2745</v>
      </c>
      <c r="F51" s="44"/>
      <c r="G51" s="44"/>
      <c r="H51" s="44" t="str">
        <f>IFERROR(ROUND(G51/F51%,2),"")</f>
        <v/>
      </c>
      <c r="I51" s="170">
        <f>Data!B1118</f>
        <v>2182.71</v>
      </c>
      <c r="J51" s="171"/>
      <c r="K51" s="172"/>
      <c r="L51" s="348">
        <f>Data!B1128</f>
        <v>570.84</v>
      </c>
      <c r="M51" s="436"/>
    </row>
    <row r="52" spans="1:13" x14ac:dyDescent="0.3">
      <c r="A52" s="435">
        <v>3</v>
      </c>
      <c r="B52" s="405" t="s">
        <v>1468</v>
      </c>
      <c r="C52" s="406"/>
      <c r="D52" s="407"/>
      <c r="E52" s="7">
        <f>Data!B1109</f>
        <v>704</v>
      </c>
      <c r="F52" s="44"/>
      <c r="G52" s="44"/>
      <c r="H52" s="44" t="str">
        <f>IFERROR(ROUND(G52/F52%,2),"")</f>
        <v/>
      </c>
      <c r="I52" s="170">
        <f>Data!B1115</f>
        <v>564.88</v>
      </c>
      <c r="J52" s="171"/>
      <c r="K52" s="172"/>
      <c r="L52" s="348">
        <f>Data!B1125</f>
        <v>144.58000000000001</v>
      </c>
      <c r="M52" s="436"/>
    </row>
    <row r="53" spans="1:13" customFormat="1" ht="15" customHeight="1" thickBot="1" x14ac:dyDescent="0.35">
      <c r="A53" s="437">
        <v>4</v>
      </c>
      <c r="B53" s="438" t="s">
        <v>1469</v>
      </c>
      <c r="C53" s="439"/>
      <c r="D53" s="440"/>
      <c r="E53" s="49">
        <f>Data!B1110</f>
        <v>2804</v>
      </c>
      <c r="F53" s="441"/>
      <c r="G53" s="441"/>
      <c r="H53" s="441" t="str">
        <f>IFERROR(ROUND(G53/F53%,2),"")</f>
        <v/>
      </c>
      <c r="I53" s="442">
        <f>Data!B1116</f>
        <v>2265.2199999999998</v>
      </c>
      <c r="J53" s="443"/>
      <c r="K53" s="444"/>
      <c r="L53" s="445">
        <f>Data!B1126</f>
        <v>558.04</v>
      </c>
      <c r="M53" s="446"/>
    </row>
    <row r="54" spans="1:13" customFormat="1" ht="15" customHeight="1" thickBot="1" x14ac:dyDescent="0.35">
      <c r="A54" s="414" t="s">
        <v>1460</v>
      </c>
      <c r="B54" s="415"/>
      <c r="C54" s="415"/>
      <c r="D54" s="416"/>
      <c r="E54" s="419">
        <f>E51+E53</f>
        <v>5549</v>
      </c>
      <c r="F54" s="419" t="s">
        <v>1339</v>
      </c>
      <c r="G54" s="419" t="s">
        <v>1339</v>
      </c>
      <c r="H54" s="419" t="s">
        <v>1339</v>
      </c>
      <c r="I54" s="420">
        <f>I53+I51</f>
        <v>4447.93</v>
      </c>
      <c r="J54" s="421"/>
      <c r="K54" s="422"/>
      <c r="L54" s="423">
        <f>L53+L51</f>
        <v>1128.8800000000001</v>
      </c>
      <c r="M54" s="424"/>
    </row>
    <row r="55" spans="1:13" customFormat="1" ht="15" customHeight="1" thickBot="1" x14ac:dyDescent="0.35">
      <c r="A55" s="160" t="s">
        <v>1470</v>
      </c>
      <c r="B55" s="161"/>
      <c r="C55" s="161"/>
      <c r="D55" s="161"/>
      <c r="E55" s="161"/>
      <c r="F55" s="161"/>
      <c r="G55" s="161"/>
      <c r="H55" s="161"/>
      <c r="I55" s="161"/>
      <c r="J55" s="161"/>
      <c r="K55" s="161"/>
      <c r="L55" s="161"/>
      <c r="M55" s="162"/>
    </row>
    <row r="56" spans="1:13" customFormat="1" ht="15" customHeight="1" x14ac:dyDescent="0.3">
      <c r="A56" s="154"/>
      <c r="B56" s="352" t="s">
        <v>1471</v>
      </c>
      <c r="C56" s="197"/>
      <c r="D56" s="197"/>
      <c r="E56" s="197"/>
      <c r="F56" s="197"/>
      <c r="G56" s="198"/>
      <c r="H56" s="160" t="s">
        <v>1472</v>
      </c>
      <c r="I56" s="161"/>
      <c r="J56" s="161"/>
      <c r="K56" s="162"/>
      <c r="L56" s="160" t="s">
        <v>1473</v>
      </c>
      <c r="M56" s="162"/>
    </row>
    <row r="57" spans="1:13" customFormat="1" ht="15" customHeight="1" x14ac:dyDescent="0.3">
      <c r="A57" s="155"/>
      <c r="B57" s="353"/>
      <c r="C57" s="202"/>
      <c r="D57" s="202"/>
      <c r="E57" s="202"/>
      <c r="F57" s="202"/>
      <c r="G57" s="208"/>
      <c r="H57" s="160" t="s">
        <v>1191</v>
      </c>
      <c r="I57" s="162"/>
      <c r="J57" s="160" t="s">
        <v>1224</v>
      </c>
      <c r="K57" s="162"/>
      <c r="L57" s="136" t="s">
        <v>1191</v>
      </c>
      <c r="M57" s="136" t="s">
        <v>1224</v>
      </c>
    </row>
    <row r="58" spans="1:13" x14ac:dyDescent="0.3">
      <c r="A58" s="411">
        <v>1</v>
      </c>
      <c r="B58" s="382" t="s">
        <v>1474</v>
      </c>
      <c r="C58" s="383"/>
      <c r="D58" s="402"/>
      <c r="E58" s="279"/>
      <c r="F58" s="280"/>
      <c r="G58" s="320"/>
      <c r="H58" s="227"/>
      <c r="I58" s="164"/>
      <c r="J58" s="227"/>
      <c r="K58" s="164"/>
      <c r="L58" s="107"/>
      <c r="M58" s="156"/>
    </row>
    <row r="59" spans="1:13" x14ac:dyDescent="0.3">
      <c r="A59" s="412">
        <v>2</v>
      </c>
      <c r="B59" s="385" t="s">
        <v>1475</v>
      </c>
      <c r="C59" s="386"/>
      <c r="D59" s="398"/>
      <c r="E59" s="286"/>
      <c r="F59" s="287"/>
      <c r="G59" s="333"/>
      <c r="H59" s="170"/>
      <c r="I59" s="172"/>
      <c r="J59" s="170"/>
      <c r="K59" s="172"/>
      <c r="L59" s="112"/>
      <c r="M59" s="124"/>
    </row>
    <row r="60" spans="1:13" x14ac:dyDescent="0.3">
      <c r="A60" s="412">
        <v>3</v>
      </c>
      <c r="B60" s="385" t="s">
        <v>1476</v>
      </c>
      <c r="C60" s="386"/>
      <c r="D60" s="398"/>
      <c r="E60" s="286"/>
      <c r="F60" s="287"/>
      <c r="G60" s="333"/>
      <c r="H60" s="170"/>
      <c r="I60" s="172"/>
      <c r="J60" s="170"/>
      <c r="K60" s="172"/>
      <c r="L60" s="112"/>
      <c r="M60" s="124"/>
    </row>
    <row r="61" spans="1:13" x14ac:dyDescent="0.3">
      <c r="A61" s="412">
        <v>4</v>
      </c>
      <c r="B61" s="385" t="s">
        <v>1477</v>
      </c>
      <c r="C61" s="386"/>
      <c r="D61" s="398"/>
      <c r="E61" s="286"/>
      <c r="F61" s="287"/>
      <c r="G61" s="333"/>
      <c r="H61" s="170"/>
      <c r="I61" s="172"/>
      <c r="J61" s="170"/>
      <c r="K61" s="172"/>
      <c r="L61" s="112"/>
      <c r="M61" s="124"/>
    </row>
    <row r="62" spans="1:13" customFormat="1" ht="15" customHeight="1" x14ac:dyDescent="0.3">
      <c r="A62" s="413">
        <v>5</v>
      </c>
      <c r="B62" s="408" t="s">
        <v>1478</v>
      </c>
      <c r="C62" s="409"/>
      <c r="D62" s="410"/>
      <c r="E62" s="292"/>
      <c r="F62" s="293"/>
      <c r="G62" s="349"/>
      <c r="H62" s="350"/>
      <c r="I62" s="351"/>
      <c r="J62" s="350"/>
      <c r="K62" s="351"/>
      <c r="L62" s="157"/>
      <c r="M62" s="125"/>
    </row>
    <row r="63" spans="1:13" customFormat="1" ht="15" customHeight="1" x14ac:dyDescent="0.3">
      <c r="A63" s="3"/>
    </row>
    <row r="67" spans="1:11" x14ac:dyDescent="0.3">
      <c r="A67" s="158" t="s">
        <v>1479</v>
      </c>
      <c r="D67" s="96" t="s">
        <v>1480</v>
      </c>
      <c r="F67" s="96" t="s">
        <v>1486</v>
      </c>
      <c r="H67" s="159" t="s">
        <v>1481</v>
      </c>
      <c r="K67" s="96" t="s">
        <v>1482</v>
      </c>
    </row>
  </sheetData>
  <mergeCells count="124">
    <mergeCell ref="A54:D54"/>
    <mergeCell ref="B62:D62"/>
    <mergeCell ref="E62:G62"/>
    <mergeCell ref="H62:I62"/>
    <mergeCell ref="J62:K62"/>
    <mergeCell ref="B56:G57"/>
    <mergeCell ref="A1:M1"/>
    <mergeCell ref="B59:D59"/>
    <mergeCell ref="E59:G59"/>
    <mergeCell ref="H59:I59"/>
    <mergeCell ref="J59:K59"/>
    <mergeCell ref="B60:D60"/>
    <mergeCell ref="E60:G60"/>
    <mergeCell ref="H60:I60"/>
    <mergeCell ref="J60:K60"/>
    <mergeCell ref="B61:D61"/>
    <mergeCell ref="E61:G61"/>
    <mergeCell ref="H61:I61"/>
    <mergeCell ref="J61:K61"/>
    <mergeCell ref="I54:K54"/>
    <mergeCell ref="L54:M54"/>
    <mergeCell ref="A55:M55"/>
    <mergeCell ref="L56:M56"/>
    <mergeCell ref="H56:K56"/>
    <mergeCell ref="B58:D58"/>
    <mergeCell ref="E58:G58"/>
    <mergeCell ref="H58:I58"/>
    <mergeCell ref="J58:K58"/>
    <mergeCell ref="G44:H44"/>
    <mergeCell ref="G45:H45"/>
    <mergeCell ref="G46:H46"/>
    <mergeCell ref="G47:H47"/>
    <mergeCell ref="B48:M48"/>
    <mergeCell ref="A35:F47"/>
    <mergeCell ref="H57:I57"/>
    <mergeCell ref="J57:K57"/>
    <mergeCell ref="B49:D49"/>
    <mergeCell ref="I49:K49"/>
    <mergeCell ref="L49:M49"/>
    <mergeCell ref="B50:D50"/>
    <mergeCell ref="I50:K50"/>
    <mergeCell ref="L50:M50"/>
    <mergeCell ref="B51:D51"/>
    <mergeCell ref="I51:K51"/>
    <mergeCell ref="L51:M51"/>
    <mergeCell ref="B52:D52"/>
    <mergeCell ref="I52:K52"/>
    <mergeCell ref="L52:M52"/>
    <mergeCell ref="B53:D53"/>
    <mergeCell ref="I53:K53"/>
    <mergeCell ref="L53:M53"/>
    <mergeCell ref="A33:D33"/>
    <mergeCell ref="A34:D34"/>
    <mergeCell ref="G37:H37"/>
    <mergeCell ref="G38:H38"/>
    <mergeCell ref="G39:H39"/>
    <mergeCell ref="G40:H40"/>
    <mergeCell ref="G41:H41"/>
    <mergeCell ref="G42:H42"/>
    <mergeCell ref="G43:H43"/>
    <mergeCell ref="A27:D27"/>
    <mergeCell ref="G27:H27"/>
    <mergeCell ref="A28:D28"/>
    <mergeCell ref="G28:H28"/>
    <mergeCell ref="A29:D29"/>
    <mergeCell ref="G29:H29"/>
    <mergeCell ref="A30:D30"/>
    <mergeCell ref="A31:D31"/>
    <mergeCell ref="A32:D32"/>
    <mergeCell ref="I23:K23"/>
    <mergeCell ref="L23:M23"/>
    <mergeCell ref="B23:D23"/>
    <mergeCell ref="I24:K24"/>
    <mergeCell ref="L24:M24"/>
    <mergeCell ref="B24:D24"/>
    <mergeCell ref="A25:F25"/>
    <mergeCell ref="G25:H25"/>
    <mergeCell ref="A26:D26"/>
    <mergeCell ref="G26:H26"/>
    <mergeCell ref="B20:D20"/>
    <mergeCell ref="I20:K20"/>
    <mergeCell ref="L20:M20"/>
    <mergeCell ref="B21:D21"/>
    <mergeCell ref="I21:K21"/>
    <mergeCell ref="L21:M21"/>
    <mergeCell ref="B22:D22"/>
    <mergeCell ref="I22:K22"/>
    <mergeCell ref="L22:M22"/>
    <mergeCell ref="B17:D17"/>
    <mergeCell ref="I17:K17"/>
    <mergeCell ref="L17:M17"/>
    <mergeCell ref="B18:D18"/>
    <mergeCell ref="I18:K18"/>
    <mergeCell ref="L18:M18"/>
    <mergeCell ref="B19:D19"/>
    <mergeCell ref="I19:K19"/>
    <mergeCell ref="L19:M19"/>
    <mergeCell ref="I14:K14"/>
    <mergeCell ref="L14:M14"/>
    <mergeCell ref="I15:K15"/>
    <mergeCell ref="L15:M15"/>
    <mergeCell ref="I16:K16"/>
    <mergeCell ref="L16:M16"/>
    <mergeCell ref="B16:D16"/>
    <mergeCell ref="A13:D14"/>
    <mergeCell ref="G7:I10"/>
    <mergeCell ref="B10:D10"/>
    <mergeCell ref="B11:D11"/>
    <mergeCell ref="G11:I11"/>
    <mergeCell ref="B12:D12"/>
    <mergeCell ref="G12:I12"/>
    <mergeCell ref="E13:F13"/>
    <mergeCell ref="G13:H13"/>
    <mergeCell ref="I13:M13"/>
    <mergeCell ref="A2:D2"/>
    <mergeCell ref="G2:K2"/>
    <mergeCell ref="B3:D3"/>
    <mergeCell ref="B4:D4"/>
    <mergeCell ref="B5:D5"/>
    <mergeCell ref="B6:D6"/>
    <mergeCell ref="B7:D7"/>
    <mergeCell ref="B8:D8"/>
    <mergeCell ref="B9:D9"/>
    <mergeCell ref="G3:I6"/>
  </mergeCells>
  <printOptions horizontalCentered="1" verticalCentered="1"/>
  <pageMargins left="0" right="0" top="0" bottom="0" header="0" footer="0"/>
  <pageSetup paperSize="9" scale="80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34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s="1">
        <v>44134</v>
      </c>
    </row>
    <row r="6" spans="1:2" x14ac:dyDescent="0.3">
      <c r="A6" t="s">
        <v>9</v>
      </c>
      <c r="B6" s="1">
        <v>44228</v>
      </c>
    </row>
    <row r="7" spans="1:2" x14ac:dyDescent="0.3">
      <c r="A7" t="s">
        <v>10</v>
      </c>
      <c r="B7" s="1">
        <v>44237</v>
      </c>
    </row>
    <row r="8" spans="1:2" x14ac:dyDescent="0.3">
      <c r="A8" t="s">
        <v>11</v>
      </c>
      <c r="B8" t="s">
        <v>12</v>
      </c>
    </row>
    <row r="9" spans="1:2" x14ac:dyDescent="0.3">
      <c r="A9" t="s">
        <v>13</v>
      </c>
      <c r="B9">
        <v>104</v>
      </c>
    </row>
    <row r="10" spans="1:2" x14ac:dyDescent="0.3">
      <c r="A10" t="s">
        <v>14</v>
      </c>
      <c r="B10">
        <v>1114500</v>
      </c>
    </row>
    <row r="11" spans="1:2" x14ac:dyDescent="0.3">
      <c r="A11" t="s">
        <v>15</v>
      </c>
      <c r="B11">
        <v>10746900</v>
      </c>
    </row>
    <row r="12" spans="1:2" x14ac:dyDescent="0.3">
      <c r="A12" t="s">
        <v>16</v>
      </c>
      <c r="B12">
        <v>1098517.6399999999</v>
      </c>
    </row>
    <row r="13" spans="1:2" x14ac:dyDescent="0.3">
      <c r="A13" t="s">
        <v>17</v>
      </c>
      <c r="B13">
        <v>10728463.57</v>
      </c>
    </row>
    <row r="14" spans="1:2" x14ac:dyDescent="0.3">
      <c r="A14" t="s">
        <v>18</v>
      </c>
      <c r="B14">
        <v>99.9</v>
      </c>
    </row>
    <row r="15" spans="1:2" x14ac:dyDescent="0.3">
      <c r="A15" t="s">
        <v>19</v>
      </c>
      <c r="B15">
        <v>99.96</v>
      </c>
    </row>
    <row r="16" spans="1:2" x14ac:dyDescent="0.3">
      <c r="A16" t="s">
        <v>20</v>
      </c>
      <c r="B16">
        <v>0</v>
      </c>
    </row>
    <row r="17" spans="1:2" x14ac:dyDescent="0.3">
      <c r="A17" t="s">
        <v>21</v>
      </c>
      <c r="B17">
        <v>19.8</v>
      </c>
    </row>
    <row r="18" spans="1:2" x14ac:dyDescent="0.3">
      <c r="A18" t="s">
        <v>22</v>
      </c>
      <c r="B18">
        <v>0</v>
      </c>
    </row>
    <row r="19" spans="1:2" x14ac:dyDescent="0.3">
      <c r="A19" t="s">
        <v>23</v>
      </c>
      <c r="B19">
        <v>0</v>
      </c>
    </row>
    <row r="20" spans="1:2" x14ac:dyDescent="0.3">
      <c r="A20" t="s">
        <v>24</v>
      </c>
      <c r="B20">
        <v>0</v>
      </c>
    </row>
    <row r="21" spans="1:2" x14ac:dyDescent="0.3">
      <c r="A21" t="s">
        <v>25</v>
      </c>
      <c r="B21">
        <v>0</v>
      </c>
    </row>
    <row r="22" spans="1:2" x14ac:dyDescent="0.3">
      <c r="A22" t="s">
        <v>26</v>
      </c>
      <c r="B22">
        <v>0</v>
      </c>
    </row>
    <row r="23" spans="1:2" x14ac:dyDescent="0.3">
      <c r="A23" t="s">
        <v>27</v>
      </c>
      <c r="B23">
        <v>0</v>
      </c>
    </row>
    <row r="24" spans="1:2" x14ac:dyDescent="0.3">
      <c r="A24" t="s">
        <v>28</v>
      </c>
      <c r="B24">
        <v>1121.8699999999999</v>
      </c>
    </row>
    <row r="25" spans="1:2" x14ac:dyDescent="0.3">
      <c r="A25" t="s">
        <v>29</v>
      </c>
      <c r="B25">
        <v>4727.3</v>
      </c>
    </row>
    <row r="26" spans="1:2" x14ac:dyDescent="0.3">
      <c r="A26" t="s">
        <v>30</v>
      </c>
      <c r="B26">
        <v>0.1</v>
      </c>
    </row>
    <row r="27" spans="1:2" x14ac:dyDescent="0.3">
      <c r="A27" t="s">
        <v>31</v>
      </c>
      <c r="B27">
        <v>0.04</v>
      </c>
    </row>
    <row r="28" spans="1:2" x14ac:dyDescent="0.3">
      <c r="A28" t="s">
        <v>32</v>
      </c>
      <c r="B28">
        <v>22972.49</v>
      </c>
    </row>
    <row r="29" spans="1:2" x14ac:dyDescent="0.3">
      <c r="A29" t="s">
        <v>33</v>
      </c>
      <c r="B29">
        <v>200219.68</v>
      </c>
    </row>
    <row r="30" spans="1:2" x14ac:dyDescent="0.3">
      <c r="A30" t="s">
        <v>34</v>
      </c>
      <c r="B30">
        <v>2.06</v>
      </c>
    </row>
    <row r="31" spans="1:2" x14ac:dyDescent="0.3">
      <c r="A31" t="s">
        <v>35</v>
      </c>
      <c r="B31">
        <v>1.86</v>
      </c>
    </row>
    <row r="32" spans="1:2" x14ac:dyDescent="0.3">
      <c r="A32" t="s">
        <v>36</v>
      </c>
      <c r="B32">
        <v>674528.86</v>
      </c>
    </row>
    <row r="33" spans="1:2" x14ac:dyDescent="0.3">
      <c r="A33" t="s">
        <v>37</v>
      </c>
      <c r="B33">
        <v>6046141.9000000004</v>
      </c>
    </row>
    <row r="34" spans="1:2" x14ac:dyDescent="0.3">
      <c r="A34" t="s">
        <v>38</v>
      </c>
      <c r="B34">
        <v>60.48</v>
      </c>
    </row>
    <row r="35" spans="1:2" x14ac:dyDescent="0.3">
      <c r="A35" t="s">
        <v>39</v>
      </c>
      <c r="B35">
        <v>56.24</v>
      </c>
    </row>
    <row r="36" spans="1:2" x14ac:dyDescent="0.3">
      <c r="A36" t="s">
        <v>40</v>
      </c>
      <c r="B36">
        <v>440717.13</v>
      </c>
    </row>
    <row r="37" spans="1:2" x14ac:dyDescent="0.3">
      <c r="A37" t="s">
        <v>41</v>
      </c>
      <c r="B37">
        <v>4704184.37</v>
      </c>
    </row>
    <row r="38" spans="1:2" x14ac:dyDescent="0.3">
      <c r="A38" t="s">
        <v>42</v>
      </c>
      <c r="B38">
        <v>39.520000000000003</v>
      </c>
    </row>
    <row r="39" spans="1:2" x14ac:dyDescent="0.3">
      <c r="A39" t="s">
        <v>43</v>
      </c>
      <c r="B39">
        <v>43.76</v>
      </c>
    </row>
    <row r="40" spans="1:2" x14ac:dyDescent="0.3">
      <c r="A40" t="s">
        <v>44</v>
      </c>
      <c r="B40">
        <v>123800</v>
      </c>
    </row>
    <row r="41" spans="1:2" x14ac:dyDescent="0.3">
      <c r="A41" t="s">
        <v>45</v>
      </c>
      <c r="B41">
        <v>1058955</v>
      </c>
    </row>
    <row r="42" spans="1:2" x14ac:dyDescent="0.3">
      <c r="A42" t="s">
        <v>46</v>
      </c>
      <c r="B42">
        <v>-2935.98</v>
      </c>
    </row>
    <row r="43" spans="1:2" x14ac:dyDescent="0.3">
      <c r="A43" t="s">
        <v>47</v>
      </c>
      <c r="B43">
        <v>12464.64</v>
      </c>
    </row>
    <row r="44" spans="1:2" x14ac:dyDescent="0.3">
      <c r="A44" t="s">
        <v>48</v>
      </c>
      <c r="B44">
        <v>120299.14</v>
      </c>
    </row>
    <row r="45" spans="1:2" x14ac:dyDescent="0.3">
      <c r="A45" t="s">
        <v>49</v>
      </c>
      <c r="B45">
        <v>1066971.71</v>
      </c>
    </row>
    <row r="46" spans="1:2" x14ac:dyDescent="0.3">
      <c r="A46" t="s">
        <v>50</v>
      </c>
      <c r="B46">
        <v>10.79</v>
      </c>
    </row>
    <row r="47" spans="1:2" x14ac:dyDescent="0.3">
      <c r="A47" t="s">
        <v>51</v>
      </c>
      <c r="B47">
        <v>9.93</v>
      </c>
    </row>
    <row r="48" spans="1:2" x14ac:dyDescent="0.3">
      <c r="A48" t="s">
        <v>52</v>
      </c>
      <c r="B48">
        <v>14.08</v>
      </c>
    </row>
    <row r="49" spans="1:2" x14ac:dyDescent="0.3">
      <c r="A49" t="s">
        <v>53</v>
      </c>
      <c r="B49">
        <v>13.28</v>
      </c>
    </row>
    <row r="50" spans="1:2" x14ac:dyDescent="0.3">
      <c r="A50" t="s">
        <v>54</v>
      </c>
      <c r="B50">
        <v>123235.12</v>
      </c>
    </row>
    <row r="51" spans="1:2" x14ac:dyDescent="0.3">
      <c r="A51" t="s">
        <v>55</v>
      </c>
      <c r="B51">
        <v>1054507.07</v>
      </c>
    </row>
    <row r="52" spans="1:2" x14ac:dyDescent="0.3">
      <c r="A52" t="s">
        <v>56</v>
      </c>
      <c r="B52">
        <v>156934.69</v>
      </c>
    </row>
    <row r="53" spans="1:2" x14ac:dyDescent="0.3">
      <c r="A53" t="s">
        <v>57</v>
      </c>
      <c r="B53">
        <v>1426772.83</v>
      </c>
    </row>
    <row r="54" spans="1:2" x14ac:dyDescent="0.3">
      <c r="A54" t="s">
        <v>58</v>
      </c>
      <c r="B54">
        <v>151834.03</v>
      </c>
    </row>
    <row r="55" spans="1:2" x14ac:dyDescent="0.3">
      <c r="A55" t="s">
        <v>59</v>
      </c>
      <c r="B55">
        <v>1379134.14</v>
      </c>
    </row>
    <row r="56" spans="1:2" x14ac:dyDescent="0.3">
      <c r="A56" t="s">
        <v>60</v>
      </c>
      <c r="B56">
        <v>5100.66</v>
      </c>
    </row>
    <row r="57" spans="1:2" x14ac:dyDescent="0.3">
      <c r="A57" t="s">
        <v>61</v>
      </c>
      <c r="B57">
        <v>47638.69</v>
      </c>
    </row>
    <row r="58" spans="1:2" x14ac:dyDescent="0.3">
      <c r="A58" t="s">
        <v>62</v>
      </c>
      <c r="B58">
        <v>921.99</v>
      </c>
    </row>
    <row r="59" spans="1:2" x14ac:dyDescent="0.3">
      <c r="A59" t="s">
        <v>63</v>
      </c>
      <c r="B59">
        <v>7680.06</v>
      </c>
    </row>
    <row r="60" spans="1:2" x14ac:dyDescent="0.3">
      <c r="A60" t="s">
        <v>64</v>
      </c>
      <c r="B60">
        <v>30325.13</v>
      </c>
    </row>
    <row r="61" spans="1:2" x14ac:dyDescent="0.3">
      <c r="A61" t="s">
        <v>65</v>
      </c>
      <c r="B61">
        <v>299381.64</v>
      </c>
    </row>
    <row r="62" spans="1:2" x14ac:dyDescent="0.3">
      <c r="A62" t="s">
        <v>66</v>
      </c>
      <c r="B62">
        <v>59359.51</v>
      </c>
    </row>
    <row r="63" spans="1:2" x14ac:dyDescent="0.3">
      <c r="A63" t="s">
        <v>67</v>
      </c>
      <c r="B63">
        <v>5.33</v>
      </c>
    </row>
    <row r="64" spans="1:2" x14ac:dyDescent="0.3">
      <c r="A64" t="s">
        <v>68</v>
      </c>
      <c r="B64">
        <v>656652.16</v>
      </c>
    </row>
    <row r="65" spans="1:2" x14ac:dyDescent="0.3">
      <c r="A65" t="s">
        <v>69</v>
      </c>
      <c r="B65">
        <v>6.11</v>
      </c>
    </row>
    <row r="66" spans="1:2" x14ac:dyDescent="0.3">
      <c r="A66" t="s">
        <v>70</v>
      </c>
      <c r="B66">
        <v>56683.93</v>
      </c>
    </row>
    <row r="67" spans="1:2" x14ac:dyDescent="0.3">
      <c r="A67" t="s">
        <v>71</v>
      </c>
      <c r="B67">
        <v>590697.53</v>
      </c>
    </row>
    <row r="68" spans="1:2" x14ac:dyDescent="0.3">
      <c r="A68" t="s">
        <v>72</v>
      </c>
      <c r="B68">
        <v>30330.98</v>
      </c>
    </row>
    <row r="69" spans="1:2" x14ac:dyDescent="0.3">
      <c r="A69" t="s">
        <v>73</v>
      </c>
      <c r="B69">
        <v>299381.64</v>
      </c>
    </row>
    <row r="70" spans="1:2" x14ac:dyDescent="0.3">
      <c r="A70" t="s">
        <v>74</v>
      </c>
      <c r="B70">
        <v>26358.799999999999</v>
      </c>
    </row>
    <row r="71" spans="1:2" x14ac:dyDescent="0.3">
      <c r="A71" t="s">
        <v>75</v>
      </c>
      <c r="B71">
        <v>291315.89</v>
      </c>
    </row>
    <row r="72" spans="1:2" x14ac:dyDescent="0.3">
      <c r="A72" t="s">
        <v>76</v>
      </c>
      <c r="B72">
        <v>2.37</v>
      </c>
    </row>
    <row r="73" spans="1:2" x14ac:dyDescent="0.3">
      <c r="A73" t="s">
        <v>77</v>
      </c>
      <c r="B73">
        <v>2.71</v>
      </c>
    </row>
    <row r="74" spans="1:2" x14ac:dyDescent="0.3">
      <c r="A74" t="s">
        <v>78</v>
      </c>
      <c r="B74">
        <v>42.53</v>
      </c>
    </row>
    <row r="75" spans="1:2" x14ac:dyDescent="0.3">
      <c r="A75" t="s">
        <v>79</v>
      </c>
      <c r="B75">
        <v>42.98</v>
      </c>
    </row>
    <row r="76" spans="1:2" x14ac:dyDescent="0.3">
      <c r="A76" t="s">
        <v>80</v>
      </c>
      <c r="B76">
        <v>5.5542413638400001</v>
      </c>
    </row>
    <row r="77" spans="1:2" x14ac:dyDescent="0.3">
      <c r="A77" t="s">
        <v>81</v>
      </c>
      <c r="B77">
        <v>6.31215150415</v>
      </c>
    </row>
    <row r="78" spans="1:2" x14ac:dyDescent="0.3">
      <c r="A78" t="s">
        <v>82</v>
      </c>
      <c r="B78">
        <v>55.67</v>
      </c>
    </row>
    <row r="79" spans="1:2" x14ac:dyDescent="0.3">
      <c r="A79" t="s">
        <v>83</v>
      </c>
      <c r="B79">
        <v>56.87</v>
      </c>
    </row>
    <row r="80" spans="1:2" x14ac:dyDescent="0.3">
      <c r="A80" t="s">
        <v>84</v>
      </c>
      <c r="B80">
        <v>2748.26</v>
      </c>
    </row>
    <row r="81" spans="1:2" x14ac:dyDescent="0.3">
      <c r="A81" t="s">
        <v>85</v>
      </c>
      <c r="B81">
        <v>22270.79</v>
      </c>
    </row>
    <row r="82" spans="1:2" x14ac:dyDescent="0.3">
      <c r="A82" t="s">
        <v>86</v>
      </c>
      <c r="B82">
        <v>61963.19</v>
      </c>
    </row>
    <row r="83" spans="1:2" x14ac:dyDescent="0.3">
      <c r="A83" t="s">
        <v>87</v>
      </c>
      <c r="B83">
        <v>677794.07</v>
      </c>
    </row>
    <row r="84" spans="1:2" x14ac:dyDescent="0.3">
      <c r="A84" t="s">
        <v>88</v>
      </c>
      <c r="B84">
        <v>5.56</v>
      </c>
    </row>
    <row r="85" spans="1:2" x14ac:dyDescent="0.3">
      <c r="A85" t="s">
        <v>89</v>
      </c>
      <c r="B85">
        <v>6.31</v>
      </c>
    </row>
    <row r="86" spans="1:2" x14ac:dyDescent="0.3">
      <c r="A86" t="s">
        <v>90</v>
      </c>
      <c r="B86">
        <v>116.88</v>
      </c>
    </row>
    <row r="87" spans="1:2" x14ac:dyDescent="0.3">
      <c r="A87" t="s">
        <v>91</v>
      </c>
      <c r="B87">
        <v>114.98</v>
      </c>
    </row>
    <row r="88" spans="1:2" x14ac:dyDescent="0.3">
      <c r="A88" t="s">
        <v>92</v>
      </c>
      <c r="B88">
        <v>1307379.4099999999</v>
      </c>
    </row>
    <row r="89" spans="1:2" x14ac:dyDescent="0.3">
      <c r="A89" t="s">
        <v>93</v>
      </c>
      <c r="B89">
        <v>12402880.359999999</v>
      </c>
    </row>
    <row r="90" spans="1:2" x14ac:dyDescent="0.3">
      <c r="A90" t="s">
        <v>94</v>
      </c>
      <c r="B90">
        <v>117.31</v>
      </c>
    </row>
    <row r="91" spans="1:2" x14ac:dyDescent="0.3">
      <c r="A91" t="s">
        <v>95</v>
      </c>
      <c r="B91">
        <v>115.41</v>
      </c>
    </row>
    <row r="92" spans="1:2" x14ac:dyDescent="0.3">
      <c r="A92" t="s">
        <v>96</v>
      </c>
      <c r="B92">
        <v>45.72</v>
      </c>
    </row>
    <row r="93" spans="1:2" x14ac:dyDescent="0.3">
      <c r="A93" t="s">
        <v>97</v>
      </c>
      <c r="B93">
        <v>43.69</v>
      </c>
    </row>
    <row r="94" spans="1:2" x14ac:dyDescent="0.3">
      <c r="A94" t="s">
        <v>98</v>
      </c>
      <c r="B94">
        <v>509510</v>
      </c>
    </row>
    <row r="95" spans="1:2" x14ac:dyDescent="0.3">
      <c r="A95" t="s">
        <v>99</v>
      </c>
      <c r="B95">
        <v>4695490</v>
      </c>
    </row>
    <row r="96" spans="1:2" x14ac:dyDescent="0.3">
      <c r="A96" t="s">
        <v>100</v>
      </c>
      <c r="B96">
        <v>0</v>
      </c>
    </row>
    <row r="97" spans="1:2" x14ac:dyDescent="0.3">
      <c r="A97" t="s">
        <v>101</v>
      </c>
      <c r="B97">
        <v>0</v>
      </c>
    </row>
    <row r="98" spans="1:2" x14ac:dyDescent="0.3">
      <c r="A98" t="s">
        <v>102</v>
      </c>
      <c r="B98">
        <v>9.4700000000000006</v>
      </c>
    </row>
    <row r="99" spans="1:2" x14ac:dyDescent="0.3">
      <c r="A99" t="s">
        <v>103</v>
      </c>
      <c r="B99">
        <v>10.53</v>
      </c>
    </row>
    <row r="100" spans="1:2" x14ac:dyDescent="0.3">
      <c r="A100" t="s">
        <v>104</v>
      </c>
      <c r="B100">
        <v>0</v>
      </c>
    </row>
    <row r="101" spans="1:2" x14ac:dyDescent="0.3">
      <c r="A101" t="s">
        <v>105</v>
      </c>
      <c r="B101">
        <v>0</v>
      </c>
    </row>
    <row r="102" spans="1:2" x14ac:dyDescent="0.3">
      <c r="A102" t="s">
        <v>106</v>
      </c>
      <c r="B102">
        <v>28.41</v>
      </c>
    </row>
    <row r="103" spans="1:2" x14ac:dyDescent="0.3">
      <c r="A103" t="s">
        <v>107</v>
      </c>
      <c r="B103">
        <v>28.28</v>
      </c>
    </row>
    <row r="104" spans="1:2" x14ac:dyDescent="0.3">
      <c r="A104" t="s">
        <v>108</v>
      </c>
      <c r="B104">
        <v>47672</v>
      </c>
    </row>
    <row r="105" spans="1:2" x14ac:dyDescent="0.3">
      <c r="A105" t="s">
        <v>109</v>
      </c>
      <c r="B105">
        <v>430593</v>
      </c>
    </row>
    <row r="106" spans="1:2" x14ac:dyDescent="0.3">
      <c r="A106" t="s">
        <v>110</v>
      </c>
      <c r="B106">
        <v>4.28</v>
      </c>
    </row>
    <row r="107" spans="1:2" x14ac:dyDescent="0.3">
      <c r="A107" t="s">
        <v>111</v>
      </c>
      <c r="B107">
        <v>4.01</v>
      </c>
    </row>
    <row r="108" spans="1:2" x14ac:dyDescent="0.3">
      <c r="A108" t="s">
        <v>112</v>
      </c>
      <c r="B108">
        <v>13.2</v>
      </c>
    </row>
    <row r="109" spans="1:2" x14ac:dyDescent="0.3">
      <c r="A109" t="s">
        <v>113</v>
      </c>
      <c r="B109">
        <v>13.11</v>
      </c>
    </row>
    <row r="110" spans="1:2" x14ac:dyDescent="0.3">
      <c r="A110" t="s">
        <v>114</v>
      </c>
      <c r="B110">
        <v>1114500</v>
      </c>
    </row>
    <row r="111" spans="1:2" x14ac:dyDescent="0.3">
      <c r="A111" t="s">
        <v>115</v>
      </c>
      <c r="B111">
        <v>104338.83</v>
      </c>
    </row>
    <row r="112" spans="1:2" x14ac:dyDescent="0.3">
      <c r="A112" t="s">
        <v>116</v>
      </c>
      <c r="B112">
        <v>111450</v>
      </c>
    </row>
    <row r="113" spans="1:2" x14ac:dyDescent="0.3">
      <c r="A113" t="s">
        <v>117</v>
      </c>
      <c r="B113">
        <v>103335.58</v>
      </c>
    </row>
    <row r="114" spans="1:2" x14ac:dyDescent="0.3">
      <c r="A114" t="s">
        <v>118</v>
      </c>
      <c r="B114">
        <v>0</v>
      </c>
    </row>
    <row r="115" spans="1:2" x14ac:dyDescent="0.3">
      <c r="A115" t="s">
        <v>119</v>
      </c>
      <c r="B115">
        <v>104.38</v>
      </c>
    </row>
    <row r="116" spans="1:2" x14ac:dyDescent="0.3">
      <c r="A116" t="s">
        <v>120</v>
      </c>
      <c r="B116">
        <v>0</v>
      </c>
    </row>
    <row r="117" spans="1:2" x14ac:dyDescent="0.3">
      <c r="A117" t="s">
        <v>121</v>
      </c>
      <c r="B117">
        <v>101.52</v>
      </c>
    </row>
    <row r="118" spans="1:2" x14ac:dyDescent="0.3">
      <c r="A118" t="s">
        <v>122</v>
      </c>
      <c r="B118">
        <v>0</v>
      </c>
    </row>
    <row r="119" spans="1:2" x14ac:dyDescent="0.3">
      <c r="A119" t="s">
        <v>123</v>
      </c>
      <c r="B119">
        <v>113.13</v>
      </c>
    </row>
    <row r="120" spans="1:2" x14ac:dyDescent="0.3">
      <c r="A120" t="s">
        <v>124</v>
      </c>
      <c r="B120">
        <v>0</v>
      </c>
    </row>
    <row r="121" spans="1:2" x14ac:dyDescent="0.3">
      <c r="A121" t="s">
        <v>125</v>
      </c>
      <c r="B121">
        <v>0</v>
      </c>
    </row>
    <row r="122" spans="1:2" x14ac:dyDescent="0.3">
      <c r="A122" t="s">
        <v>126</v>
      </c>
      <c r="B122">
        <v>0</v>
      </c>
    </row>
    <row r="123" spans="1:2" x14ac:dyDescent="0.3">
      <c r="A123" t="s">
        <v>127</v>
      </c>
      <c r="B123">
        <v>0</v>
      </c>
    </row>
    <row r="124" spans="1:2" x14ac:dyDescent="0.3">
      <c r="A124" t="s">
        <v>128</v>
      </c>
      <c r="B124">
        <v>0</v>
      </c>
    </row>
    <row r="125" spans="1:2" x14ac:dyDescent="0.3">
      <c r="A125" t="s">
        <v>129</v>
      </c>
      <c r="B125">
        <v>0</v>
      </c>
    </row>
    <row r="126" spans="1:2" x14ac:dyDescent="0.3">
      <c r="A126" t="s">
        <v>130</v>
      </c>
      <c r="B126">
        <v>0</v>
      </c>
    </row>
    <row r="127" spans="1:2" x14ac:dyDescent="0.3">
      <c r="A127" t="s">
        <v>131</v>
      </c>
      <c r="B127">
        <v>110715</v>
      </c>
    </row>
    <row r="128" spans="1:2" x14ac:dyDescent="0.3">
      <c r="A128" t="s">
        <v>132</v>
      </c>
      <c r="B128">
        <v>0</v>
      </c>
    </row>
    <row r="129" spans="1:2" x14ac:dyDescent="0.3">
      <c r="A129" t="s">
        <v>133</v>
      </c>
      <c r="B129">
        <v>670765</v>
      </c>
    </row>
    <row r="130" spans="1:2" x14ac:dyDescent="0.3">
      <c r="A130" t="s">
        <v>134</v>
      </c>
      <c r="B130">
        <v>0</v>
      </c>
    </row>
    <row r="131" spans="1:2" x14ac:dyDescent="0.3">
      <c r="A131" t="s">
        <v>135</v>
      </c>
      <c r="B131">
        <v>75955</v>
      </c>
    </row>
    <row r="132" spans="1:2" x14ac:dyDescent="0.3">
      <c r="A132" t="s">
        <v>136</v>
      </c>
      <c r="B132">
        <v>0</v>
      </c>
    </row>
    <row r="133" spans="1:2" x14ac:dyDescent="0.3">
      <c r="A133" t="s">
        <v>137</v>
      </c>
      <c r="B133">
        <v>0</v>
      </c>
    </row>
    <row r="134" spans="1:2" x14ac:dyDescent="0.3">
      <c r="A134" t="s">
        <v>138</v>
      </c>
      <c r="B134">
        <v>0</v>
      </c>
    </row>
    <row r="135" spans="1:2" x14ac:dyDescent="0.3">
      <c r="A135" t="s">
        <v>139</v>
      </c>
      <c r="B135">
        <v>0</v>
      </c>
    </row>
    <row r="136" spans="1:2" x14ac:dyDescent="0.3">
      <c r="A136" t="s">
        <v>140</v>
      </c>
      <c r="B136">
        <v>0</v>
      </c>
    </row>
    <row r="137" spans="1:2" x14ac:dyDescent="0.3">
      <c r="A137" t="s">
        <v>141</v>
      </c>
      <c r="B137">
        <v>0</v>
      </c>
    </row>
    <row r="138" spans="1:2" x14ac:dyDescent="0.3">
      <c r="A138" t="s">
        <v>142</v>
      </c>
      <c r="B138">
        <v>0</v>
      </c>
    </row>
    <row r="139" spans="1:2" x14ac:dyDescent="0.3">
      <c r="A139" t="s">
        <v>143</v>
      </c>
      <c r="B139">
        <v>0</v>
      </c>
    </row>
    <row r="140" spans="1:2" x14ac:dyDescent="0.3">
      <c r="A140" t="s">
        <v>144</v>
      </c>
      <c r="B140">
        <v>691.11</v>
      </c>
    </row>
    <row r="141" spans="1:2" x14ac:dyDescent="0.3">
      <c r="A141" t="s">
        <v>145</v>
      </c>
      <c r="B141">
        <v>123800</v>
      </c>
    </row>
    <row r="142" spans="1:2" x14ac:dyDescent="0.3">
      <c r="A142" t="s">
        <v>146</v>
      </c>
      <c r="B142">
        <v>201520</v>
      </c>
    </row>
    <row r="143" spans="1:2" x14ac:dyDescent="0.3">
      <c r="A143" t="s">
        <v>147</v>
      </c>
      <c r="B143">
        <v>14403.4</v>
      </c>
    </row>
    <row r="144" spans="1:2" x14ac:dyDescent="0.3">
      <c r="A144" t="s">
        <v>148</v>
      </c>
      <c r="B144">
        <v>15271.64</v>
      </c>
    </row>
    <row r="145" spans="1:2" x14ac:dyDescent="0.3">
      <c r="A145" t="s">
        <v>149</v>
      </c>
      <c r="B145">
        <v>26739.4</v>
      </c>
    </row>
    <row r="146" spans="1:2" x14ac:dyDescent="0.3">
      <c r="A146" t="s">
        <v>150</v>
      </c>
      <c r="B146">
        <v>25475.01</v>
      </c>
    </row>
    <row r="147" spans="1:2" x14ac:dyDescent="0.3">
      <c r="A147" t="s">
        <v>151</v>
      </c>
      <c r="B147">
        <v>16370.8</v>
      </c>
    </row>
    <row r="148" spans="1:2" x14ac:dyDescent="0.3">
      <c r="A148" t="s">
        <v>152</v>
      </c>
      <c r="B148">
        <v>15608.01</v>
      </c>
    </row>
    <row r="149" spans="1:2" x14ac:dyDescent="0.3">
      <c r="A149" t="s">
        <v>153</v>
      </c>
      <c r="B149">
        <v>0</v>
      </c>
    </row>
    <row r="150" spans="1:2" x14ac:dyDescent="0.3">
      <c r="A150" t="s">
        <v>154</v>
      </c>
      <c r="B150">
        <v>12.91</v>
      </c>
    </row>
    <row r="151" spans="1:2" x14ac:dyDescent="0.3">
      <c r="A151" t="s">
        <v>155</v>
      </c>
      <c r="B151">
        <v>0</v>
      </c>
    </row>
    <row r="152" spans="1:2" x14ac:dyDescent="0.3">
      <c r="A152" t="s">
        <v>156</v>
      </c>
      <c r="B152">
        <v>78.23</v>
      </c>
    </row>
    <row r="153" spans="1:2" x14ac:dyDescent="0.3">
      <c r="A153" t="s">
        <v>157</v>
      </c>
      <c r="B153">
        <v>0</v>
      </c>
    </row>
    <row r="154" spans="1:2" x14ac:dyDescent="0.3">
      <c r="A154" t="s">
        <v>158</v>
      </c>
      <c r="B154">
        <v>8.86</v>
      </c>
    </row>
    <row r="155" spans="1:2" x14ac:dyDescent="0.3">
      <c r="A155" t="s">
        <v>159</v>
      </c>
      <c r="B155">
        <v>0</v>
      </c>
    </row>
    <row r="156" spans="1:2" x14ac:dyDescent="0.3">
      <c r="A156" t="s">
        <v>160</v>
      </c>
      <c r="B156">
        <v>0</v>
      </c>
    </row>
    <row r="157" spans="1:2" x14ac:dyDescent="0.3">
      <c r="A157" t="s">
        <v>161</v>
      </c>
      <c r="B157">
        <v>0</v>
      </c>
    </row>
    <row r="158" spans="1:2" x14ac:dyDescent="0.3">
      <c r="A158" t="s">
        <v>162</v>
      </c>
      <c r="B158">
        <v>0</v>
      </c>
    </row>
    <row r="159" spans="1:2" x14ac:dyDescent="0.3">
      <c r="A159" t="s">
        <v>163</v>
      </c>
      <c r="B159">
        <v>0</v>
      </c>
    </row>
    <row r="160" spans="1:2" x14ac:dyDescent="0.3">
      <c r="A160" t="s">
        <v>164</v>
      </c>
      <c r="B160">
        <v>0</v>
      </c>
    </row>
    <row r="161" spans="1:2" x14ac:dyDescent="0.3">
      <c r="A161" t="s">
        <v>165</v>
      </c>
      <c r="B161">
        <v>61.43</v>
      </c>
    </row>
    <row r="162" spans="1:2" x14ac:dyDescent="0.3">
      <c r="A162" t="s">
        <v>166</v>
      </c>
      <c r="B162">
        <v>100</v>
      </c>
    </row>
    <row r="163" spans="1:2" x14ac:dyDescent="0.3">
      <c r="A163" t="s">
        <v>167</v>
      </c>
      <c r="B163">
        <v>0</v>
      </c>
    </row>
    <row r="164" spans="1:2" x14ac:dyDescent="0.3">
      <c r="A164" t="s">
        <v>168</v>
      </c>
      <c r="B164">
        <v>0</v>
      </c>
    </row>
    <row r="165" spans="1:2" x14ac:dyDescent="0.3">
      <c r="A165" t="s">
        <v>169</v>
      </c>
      <c r="B165">
        <v>19.649999999999999</v>
      </c>
    </row>
    <row r="166" spans="1:2" x14ac:dyDescent="0.3">
      <c r="A166" t="s">
        <v>170</v>
      </c>
      <c r="B166">
        <v>16.760000000000002</v>
      </c>
    </row>
    <row r="167" spans="1:2" x14ac:dyDescent="0.3">
      <c r="A167" t="s">
        <v>171</v>
      </c>
      <c r="B167">
        <v>85.29</v>
      </c>
    </row>
    <row r="168" spans="1:2" x14ac:dyDescent="0.3">
      <c r="A168" t="s">
        <v>172</v>
      </c>
      <c r="B168">
        <v>18.98</v>
      </c>
    </row>
    <row r="169" spans="1:2" x14ac:dyDescent="0.3">
      <c r="A169" t="s">
        <v>173</v>
      </c>
      <c r="B169">
        <v>15.85</v>
      </c>
    </row>
    <row r="170" spans="1:2" x14ac:dyDescent="0.3">
      <c r="A170" t="s">
        <v>174</v>
      </c>
      <c r="B170">
        <v>83.51</v>
      </c>
    </row>
    <row r="171" spans="1:2" x14ac:dyDescent="0.3">
      <c r="A171" t="s">
        <v>175</v>
      </c>
      <c r="B171">
        <v>13.87</v>
      </c>
    </row>
    <row r="172" spans="1:2" x14ac:dyDescent="0.3">
      <c r="A172" t="s">
        <v>176</v>
      </c>
      <c r="B172">
        <v>11.66</v>
      </c>
    </row>
    <row r="173" spans="1:2" x14ac:dyDescent="0.3">
      <c r="A173" t="s">
        <v>177</v>
      </c>
      <c r="B173">
        <v>84.07</v>
      </c>
    </row>
    <row r="174" spans="1:2" x14ac:dyDescent="0.3">
      <c r="A174" t="s">
        <v>178</v>
      </c>
      <c r="B174">
        <v>13.6</v>
      </c>
    </row>
    <row r="175" spans="1:2" x14ac:dyDescent="0.3">
      <c r="A175" t="s">
        <v>179</v>
      </c>
      <c r="B175">
        <v>11.16</v>
      </c>
    </row>
    <row r="176" spans="1:2" x14ac:dyDescent="0.3">
      <c r="A176" t="s">
        <v>180</v>
      </c>
      <c r="B176">
        <v>82.06</v>
      </c>
    </row>
    <row r="177" spans="1:2" x14ac:dyDescent="0.3">
      <c r="A177" t="s">
        <v>181</v>
      </c>
      <c r="B177">
        <v>1.5209999999999999</v>
      </c>
    </row>
    <row r="178" spans="1:2" x14ac:dyDescent="0.3">
      <c r="A178" t="s">
        <v>182</v>
      </c>
      <c r="B178">
        <v>1.1679999999999999</v>
      </c>
    </row>
    <row r="179" spans="1:2" x14ac:dyDescent="0.3">
      <c r="A179" t="s">
        <v>183</v>
      </c>
      <c r="B179">
        <v>76.790000000000006</v>
      </c>
    </row>
    <row r="180" spans="1:2" x14ac:dyDescent="0.3">
      <c r="A180" t="s">
        <v>184</v>
      </c>
      <c r="B180">
        <v>1.4810000000000001</v>
      </c>
    </row>
    <row r="181" spans="1:2" x14ac:dyDescent="0.3">
      <c r="A181" t="s">
        <v>185</v>
      </c>
      <c r="B181">
        <v>1.1080000000000001</v>
      </c>
    </row>
    <row r="182" spans="1:2" x14ac:dyDescent="0.3">
      <c r="A182" t="s">
        <v>186</v>
      </c>
      <c r="B182">
        <v>74.81</v>
      </c>
    </row>
    <row r="183" spans="1:2" x14ac:dyDescent="0.3">
      <c r="A183" t="s">
        <v>187</v>
      </c>
      <c r="B183">
        <v>13.55</v>
      </c>
    </row>
    <row r="184" spans="1:2" x14ac:dyDescent="0.3">
      <c r="A184" t="s">
        <v>188</v>
      </c>
      <c r="B184">
        <v>11.54</v>
      </c>
    </row>
    <row r="185" spans="1:2" x14ac:dyDescent="0.3">
      <c r="A185" t="s">
        <v>189</v>
      </c>
      <c r="B185">
        <v>85.17</v>
      </c>
    </row>
    <row r="186" spans="1:2" x14ac:dyDescent="0.3">
      <c r="A186" t="s">
        <v>190</v>
      </c>
      <c r="B186">
        <v>13.3</v>
      </c>
    </row>
    <row r="187" spans="1:2" x14ac:dyDescent="0.3">
      <c r="A187" t="s">
        <v>191</v>
      </c>
      <c r="B187">
        <v>10.97</v>
      </c>
    </row>
    <row r="188" spans="1:2" x14ac:dyDescent="0.3">
      <c r="A188" t="s">
        <v>192</v>
      </c>
      <c r="B188">
        <v>82.48</v>
      </c>
    </row>
    <row r="189" spans="1:2" x14ac:dyDescent="0.3">
      <c r="A189" t="s">
        <v>193</v>
      </c>
      <c r="B189">
        <v>12.19</v>
      </c>
    </row>
    <row r="190" spans="1:2" x14ac:dyDescent="0.3">
      <c r="A190" t="s">
        <v>194</v>
      </c>
      <c r="B190">
        <v>9.25</v>
      </c>
    </row>
    <row r="191" spans="1:2" x14ac:dyDescent="0.3">
      <c r="A191" t="s">
        <v>195</v>
      </c>
      <c r="B191">
        <v>75.88</v>
      </c>
    </row>
    <row r="192" spans="1:2" x14ac:dyDescent="0.3">
      <c r="A192" t="s">
        <v>196</v>
      </c>
      <c r="B192">
        <v>11.46</v>
      </c>
    </row>
    <row r="193" spans="1:2" x14ac:dyDescent="0.3">
      <c r="A193" t="s">
        <v>197</v>
      </c>
      <c r="B193">
        <v>8.7200000000000006</v>
      </c>
    </row>
    <row r="194" spans="1:2" x14ac:dyDescent="0.3">
      <c r="A194" t="s">
        <v>198</v>
      </c>
      <c r="B194">
        <v>76.09</v>
      </c>
    </row>
    <row r="195" spans="1:2" x14ac:dyDescent="0.3">
      <c r="A195" t="s">
        <v>199</v>
      </c>
      <c r="B195">
        <v>66.75</v>
      </c>
    </row>
    <row r="196" spans="1:2" x14ac:dyDescent="0.3">
      <c r="A196" t="s">
        <v>200</v>
      </c>
      <c r="B196">
        <v>56.6</v>
      </c>
    </row>
    <row r="197" spans="1:2" x14ac:dyDescent="0.3">
      <c r="A197" t="s">
        <v>201</v>
      </c>
      <c r="B197">
        <v>84.79</v>
      </c>
    </row>
    <row r="198" spans="1:2" x14ac:dyDescent="0.3">
      <c r="A198" t="s">
        <v>202</v>
      </c>
      <c r="B198">
        <v>65.989999999999995</v>
      </c>
    </row>
    <row r="199" spans="1:2" x14ac:dyDescent="0.3">
      <c r="A199" t="s">
        <v>203</v>
      </c>
      <c r="B199">
        <v>54.09</v>
      </c>
    </row>
    <row r="200" spans="1:2" x14ac:dyDescent="0.3">
      <c r="A200" t="s">
        <v>204</v>
      </c>
      <c r="B200">
        <v>81.97</v>
      </c>
    </row>
    <row r="201" spans="1:2" x14ac:dyDescent="0.3">
      <c r="A201" t="s">
        <v>205</v>
      </c>
      <c r="B201">
        <v>0</v>
      </c>
    </row>
    <row r="202" spans="1:2" x14ac:dyDescent="0.3">
      <c r="A202" t="s">
        <v>206</v>
      </c>
      <c r="B202">
        <v>0</v>
      </c>
    </row>
    <row r="203" spans="1:2" x14ac:dyDescent="0.3">
      <c r="A203" t="s">
        <v>207</v>
      </c>
      <c r="B203">
        <v>0</v>
      </c>
    </row>
    <row r="204" spans="1:2" x14ac:dyDescent="0.3">
      <c r="A204" t="s">
        <v>208</v>
      </c>
      <c r="B204">
        <v>65.23</v>
      </c>
    </row>
    <row r="205" spans="1:2" x14ac:dyDescent="0.3">
      <c r="A205" t="s">
        <v>209</v>
      </c>
      <c r="B205">
        <v>52.93</v>
      </c>
    </row>
    <row r="206" spans="1:2" x14ac:dyDescent="0.3">
      <c r="A206" t="s">
        <v>210</v>
      </c>
      <c r="B206">
        <v>81.14</v>
      </c>
    </row>
    <row r="207" spans="1:2" x14ac:dyDescent="0.3">
      <c r="A207" t="s">
        <v>211</v>
      </c>
      <c r="B207">
        <v>91.48</v>
      </c>
    </row>
    <row r="208" spans="1:2" x14ac:dyDescent="0.3">
      <c r="A208" t="s">
        <v>212</v>
      </c>
      <c r="B208">
        <v>48.95</v>
      </c>
    </row>
    <row r="209" spans="1:2" x14ac:dyDescent="0.3">
      <c r="A209" t="s">
        <v>213</v>
      </c>
      <c r="B209">
        <v>53.51</v>
      </c>
    </row>
    <row r="210" spans="1:2" x14ac:dyDescent="0.3">
      <c r="A210" t="s">
        <v>214</v>
      </c>
      <c r="B210">
        <v>87.15</v>
      </c>
    </row>
    <row r="211" spans="1:2" x14ac:dyDescent="0.3">
      <c r="A211" t="s">
        <v>215</v>
      </c>
      <c r="B211">
        <v>44.17</v>
      </c>
    </row>
    <row r="212" spans="1:2" x14ac:dyDescent="0.3">
      <c r="A212" t="s">
        <v>216</v>
      </c>
      <c r="B212">
        <v>50.68</v>
      </c>
    </row>
    <row r="213" spans="1:2" x14ac:dyDescent="0.3">
      <c r="A213" t="s">
        <v>217</v>
      </c>
      <c r="B213">
        <v>5.43</v>
      </c>
    </row>
    <row r="214" spans="1:2" x14ac:dyDescent="0.3">
      <c r="A214" t="s">
        <v>218</v>
      </c>
      <c r="B214">
        <v>5.44</v>
      </c>
    </row>
    <row r="215" spans="1:2" x14ac:dyDescent="0.3">
      <c r="A215" t="s">
        <v>219</v>
      </c>
      <c r="B215">
        <v>5.48</v>
      </c>
    </row>
    <row r="216" spans="1:2" x14ac:dyDescent="0.3">
      <c r="A216" t="s">
        <v>220</v>
      </c>
      <c r="B216">
        <v>5.48</v>
      </c>
    </row>
    <row r="217" spans="1:2" x14ac:dyDescent="0.3">
      <c r="A217" t="s">
        <v>221</v>
      </c>
      <c r="B217">
        <v>7</v>
      </c>
    </row>
    <row r="218" spans="1:2" x14ac:dyDescent="0.3">
      <c r="A218" t="s">
        <v>222</v>
      </c>
      <c r="B218">
        <v>7</v>
      </c>
    </row>
    <row r="219" spans="1:2" x14ac:dyDescent="0.3">
      <c r="A219" t="s">
        <v>223</v>
      </c>
      <c r="B219">
        <v>0</v>
      </c>
    </row>
    <row r="220" spans="1:2" x14ac:dyDescent="0.3">
      <c r="A220" t="s">
        <v>224</v>
      </c>
      <c r="B220">
        <v>5.17</v>
      </c>
    </row>
    <row r="221" spans="1:2" x14ac:dyDescent="0.3">
      <c r="A221" t="s">
        <v>225</v>
      </c>
      <c r="B221">
        <v>6.1</v>
      </c>
    </row>
    <row r="222" spans="1:2" x14ac:dyDescent="0.3">
      <c r="A222" t="s">
        <v>226</v>
      </c>
      <c r="B222">
        <v>6.24</v>
      </c>
    </row>
    <row r="223" spans="1:2" x14ac:dyDescent="0.3">
      <c r="A223" t="s">
        <v>227</v>
      </c>
      <c r="B223">
        <v>1.61</v>
      </c>
    </row>
    <row r="224" spans="1:2" x14ac:dyDescent="0.3">
      <c r="A224" t="s">
        <v>228</v>
      </c>
      <c r="B224">
        <v>1.57</v>
      </c>
    </row>
    <row r="225" spans="1:2" x14ac:dyDescent="0.3">
      <c r="A225" t="s">
        <v>229</v>
      </c>
      <c r="B225">
        <v>2.1</v>
      </c>
    </row>
    <row r="226" spans="1:2" x14ac:dyDescent="0.3">
      <c r="A226" t="s">
        <v>230</v>
      </c>
      <c r="B226">
        <v>2.09</v>
      </c>
    </row>
    <row r="227" spans="1:2" x14ac:dyDescent="0.3">
      <c r="A227" t="s">
        <v>231</v>
      </c>
      <c r="B227">
        <v>51.43</v>
      </c>
    </row>
    <row r="228" spans="1:2" x14ac:dyDescent="0.3">
      <c r="A228" t="s">
        <v>232</v>
      </c>
      <c r="B228">
        <v>51.54</v>
      </c>
    </row>
    <row r="229" spans="1:2" x14ac:dyDescent="0.3">
      <c r="A229" t="s">
        <v>233</v>
      </c>
      <c r="B229">
        <v>0.36</v>
      </c>
    </row>
    <row r="230" spans="1:2" x14ac:dyDescent="0.3">
      <c r="A230" t="s">
        <v>234</v>
      </c>
      <c r="B230">
        <v>0.37</v>
      </c>
    </row>
    <row r="231" spans="1:2" x14ac:dyDescent="0.3">
      <c r="A231" t="s">
        <v>235</v>
      </c>
      <c r="B231">
        <v>1.93</v>
      </c>
    </row>
    <row r="232" spans="1:2" x14ac:dyDescent="0.3">
      <c r="A232" t="s">
        <v>236</v>
      </c>
      <c r="B232">
        <v>1.78</v>
      </c>
    </row>
    <row r="233" spans="1:2" x14ac:dyDescent="0.3">
      <c r="A233" t="s">
        <v>237</v>
      </c>
      <c r="B233">
        <v>52.29</v>
      </c>
    </row>
    <row r="234" spans="1:2" x14ac:dyDescent="0.3">
      <c r="A234" t="s">
        <v>238</v>
      </c>
      <c r="B234">
        <v>50.86</v>
      </c>
    </row>
    <row r="235" spans="1:2" x14ac:dyDescent="0.3">
      <c r="A235" t="s">
        <v>239</v>
      </c>
      <c r="B235">
        <v>75.2</v>
      </c>
    </row>
    <row r="236" spans="1:2" x14ac:dyDescent="0.3">
      <c r="A236" t="s">
        <v>240</v>
      </c>
      <c r="B236">
        <v>74.599999999999994</v>
      </c>
    </row>
    <row r="237" spans="1:2" x14ac:dyDescent="0.3">
      <c r="A237" t="s">
        <v>241</v>
      </c>
      <c r="B237">
        <v>21.37</v>
      </c>
    </row>
    <row r="238" spans="1:2" x14ac:dyDescent="0.3">
      <c r="A238" t="s">
        <v>242</v>
      </c>
      <c r="B238">
        <v>1.26</v>
      </c>
    </row>
    <row r="239" spans="1:2" x14ac:dyDescent="0.3">
      <c r="A239" t="s">
        <v>243</v>
      </c>
      <c r="B239">
        <v>29.3</v>
      </c>
    </row>
    <row r="240" spans="1:2" x14ac:dyDescent="0.3">
      <c r="A240" t="s">
        <v>244</v>
      </c>
      <c r="B240">
        <v>82.5</v>
      </c>
    </row>
    <row r="241" spans="1:2" x14ac:dyDescent="0.3">
      <c r="A241" t="s">
        <v>245</v>
      </c>
      <c r="B241">
        <v>82.39</v>
      </c>
    </row>
    <row r="242" spans="1:2" x14ac:dyDescent="0.3">
      <c r="A242" t="s">
        <v>246</v>
      </c>
      <c r="B242">
        <v>22.99</v>
      </c>
    </row>
    <row r="243" spans="1:2" x14ac:dyDescent="0.3">
      <c r="A243" t="s">
        <v>247</v>
      </c>
      <c r="B243">
        <v>23.75</v>
      </c>
    </row>
    <row r="244" spans="1:2" x14ac:dyDescent="0.3">
      <c r="A244" t="s">
        <v>248</v>
      </c>
      <c r="B244">
        <v>41.67</v>
      </c>
    </row>
    <row r="245" spans="1:2" x14ac:dyDescent="0.3">
      <c r="A245" t="s">
        <v>249</v>
      </c>
      <c r="B245">
        <v>85.55</v>
      </c>
    </row>
    <row r="246" spans="1:2" x14ac:dyDescent="0.3">
      <c r="A246" t="s">
        <v>250</v>
      </c>
      <c r="B246">
        <v>85.51</v>
      </c>
    </row>
    <row r="247" spans="1:2" x14ac:dyDescent="0.3">
      <c r="A247" t="s">
        <v>251</v>
      </c>
      <c r="B247">
        <v>346.36</v>
      </c>
    </row>
    <row r="248" spans="1:2" x14ac:dyDescent="0.3">
      <c r="A248" t="s">
        <v>252</v>
      </c>
      <c r="B248">
        <v>333.26</v>
      </c>
    </row>
    <row r="249" spans="1:2" x14ac:dyDescent="0.3">
      <c r="A249" t="s">
        <v>253</v>
      </c>
      <c r="B249">
        <v>0.01</v>
      </c>
    </row>
    <row r="250" spans="1:2" x14ac:dyDescent="0.3">
      <c r="A250" t="s">
        <v>254</v>
      </c>
      <c r="B250">
        <v>16.809999999999999</v>
      </c>
    </row>
    <row r="251" spans="1:2" x14ac:dyDescent="0.3">
      <c r="A251" t="s">
        <v>255</v>
      </c>
      <c r="B251">
        <v>16.23</v>
      </c>
    </row>
    <row r="252" spans="1:2" x14ac:dyDescent="0.3">
      <c r="A252" t="s">
        <v>256</v>
      </c>
      <c r="B252">
        <v>13.62</v>
      </c>
    </row>
    <row r="253" spans="1:2" x14ac:dyDescent="0.3">
      <c r="A253" t="s">
        <v>257</v>
      </c>
      <c r="B253">
        <v>12.83</v>
      </c>
    </row>
    <row r="254" spans="1:2" x14ac:dyDescent="0.3">
      <c r="A254" t="s">
        <v>258</v>
      </c>
      <c r="B254">
        <v>0.46</v>
      </c>
    </row>
    <row r="255" spans="1:2" x14ac:dyDescent="0.3">
      <c r="A255" t="s">
        <v>259</v>
      </c>
      <c r="B255">
        <v>0.44</v>
      </c>
    </row>
    <row r="256" spans="1:2" x14ac:dyDescent="0.3">
      <c r="A256" t="s">
        <v>260</v>
      </c>
      <c r="B256">
        <v>147160.42000000001</v>
      </c>
    </row>
    <row r="257" spans="1:2" x14ac:dyDescent="0.3">
      <c r="A257" t="s">
        <v>261</v>
      </c>
      <c r="B257">
        <v>1409452.78</v>
      </c>
    </row>
    <row r="258" spans="1:2" x14ac:dyDescent="0.3">
      <c r="A258" t="s">
        <v>262</v>
      </c>
      <c r="B258">
        <v>46.48</v>
      </c>
    </row>
    <row r="259" spans="1:2" x14ac:dyDescent="0.3">
      <c r="A259" t="s">
        <v>263</v>
      </c>
      <c r="B259">
        <v>46.37</v>
      </c>
    </row>
    <row r="260" spans="1:2" x14ac:dyDescent="0.3">
      <c r="A260" t="s">
        <v>264</v>
      </c>
      <c r="B260">
        <v>46.477006533070004</v>
      </c>
    </row>
    <row r="261" spans="1:2" x14ac:dyDescent="0.3">
      <c r="A261" t="s">
        <v>265</v>
      </c>
      <c r="B261">
        <v>46.37105806316</v>
      </c>
    </row>
    <row r="262" spans="1:2" x14ac:dyDescent="0.3">
      <c r="A262" t="s">
        <v>266</v>
      </c>
      <c r="B262">
        <v>0.08</v>
      </c>
    </row>
    <row r="263" spans="1:2" x14ac:dyDescent="0.3">
      <c r="A263" t="s">
        <v>267</v>
      </c>
      <c r="B263">
        <v>7.0000000000000007E-2</v>
      </c>
    </row>
    <row r="264" spans="1:2" x14ac:dyDescent="0.3">
      <c r="A264" t="s">
        <v>268</v>
      </c>
      <c r="B264">
        <v>71.760000000000005</v>
      </c>
    </row>
    <row r="265" spans="1:2" x14ac:dyDescent="0.3">
      <c r="A265" t="s">
        <v>269</v>
      </c>
      <c r="B265">
        <v>71.86</v>
      </c>
    </row>
    <row r="266" spans="1:2" x14ac:dyDescent="0.3">
      <c r="A266" t="s">
        <v>270</v>
      </c>
      <c r="B266">
        <v>2.72</v>
      </c>
    </row>
    <row r="267" spans="1:2" x14ac:dyDescent="0.3">
      <c r="A267" t="s">
        <v>271</v>
      </c>
      <c r="B267">
        <v>2.79</v>
      </c>
    </row>
    <row r="268" spans="1:2" x14ac:dyDescent="0.3">
      <c r="A268" t="s">
        <v>272</v>
      </c>
      <c r="B268">
        <v>0.04</v>
      </c>
    </row>
    <row r="269" spans="1:2" x14ac:dyDescent="0.3">
      <c r="A269" t="s">
        <v>273</v>
      </c>
      <c r="B269">
        <v>0.06</v>
      </c>
    </row>
    <row r="270" spans="1:2" x14ac:dyDescent="0.3">
      <c r="A270" t="s">
        <v>274</v>
      </c>
      <c r="B270">
        <v>405.72</v>
      </c>
    </row>
    <row r="271" spans="1:2" x14ac:dyDescent="0.3">
      <c r="A271" t="s">
        <v>275</v>
      </c>
      <c r="B271">
        <v>6159.68</v>
      </c>
    </row>
    <row r="272" spans="1:2" x14ac:dyDescent="0.3">
      <c r="A272" t="s">
        <v>276</v>
      </c>
      <c r="B272">
        <v>3.3</v>
      </c>
    </row>
    <row r="273" spans="1:2" x14ac:dyDescent="0.3">
      <c r="A273" t="s">
        <v>277</v>
      </c>
      <c r="B273">
        <v>3.36</v>
      </c>
    </row>
    <row r="274" spans="1:2" x14ac:dyDescent="0.3">
      <c r="A274" t="s">
        <v>278</v>
      </c>
      <c r="B274">
        <v>36759.35</v>
      </c>
    </row>
    <row r="275" spans="1:2" x14ac:dyDescent="0.3">
      <c r="A275" t="s">
        <v>279</v>
      </c>
      <c r="B275">
        <v>360860.07</v>
      </c>
    </row>
    <row r="276" spans="1:2" x14ac:dyDescent="0.3">
      <c r="A276" t="s">
        <v>280</v>
      </c>
      <c r="B276">
        <v>10.78</v>
      </c>
    </row>
    <row r="277" spans="1:2" x14ac:dyDescent="0.3">
      <c r="A277" t="s">
        <v>281</v>
      </c>
      <c r="B277">
        <v>9.92</v>
      </c>
    </row>
    <row r="278" spans="1:2" x14ac:dyDescent="0.3">
      <c r="A278" t="s">
        <v>282</v>
      </c>
      <c r="B278">
        <v>120175.34</v>
      </c>
    </row>
    <row r="279" spans="1:2" x14ac:dyDescent="0.3">
      <c r="A279" t="s">
        <v>283</v>
      </c>
      <c r="B279">
        <v>1065912.76</v>
      </c>
    </row>
    <row r="280" spans="1:2" x14ac:dyDescent="0.3">
      <c r="A280" t="s">
        <v>284</v>
      </c>
      <c r="B280">
        <v>71.17</v>
      </c>
    </row>
    <row r="281" spans="1:2" x14ac:dyDescent="0.3">
      <c r="A281" t="s">
        <v>285</v>
      </c>
      <c r="B281">
        <v>71.290000000000006</v>
      </c>
    </row>
    <row r="282" spans="1:2" x14ac:dyDescent="0.3">
      <c r="A282" t="s">
        <v>286</v>
      </c>
      <c r="B282">
        <v>84.01</v>
      </c>
    </row>
    <row r="283" spans="1:2" x14ac:dyDescent="0.3">
      <c r="A283" t="s">
        <v>287</v>
      </c>
      <c r="B283">
        <v>83.79</v>
      </c>
    </row>
    <row r="284" spans="1:2" x14ac:dyDescent="0.3">
      <c r="A284" t="s">
        <v>288</v>
      </c>
      <c r="B284">
        <v>8.11</v>
      </c>
    </row>
    <row r="285" spans="1:2" x14ac:dyDescent="0.3">
      <c r="A285" t="s">
        <v>289</v>
      </c>
      <c r="B285">
        <v>2.84</v>
      </c>
    </row>
    <row r="286" spans="1:2" x14ac:dyDescent="0.3">
      <c r="A286" t="s">
        <v>290</v>
      </c>
      <c r="B286">
        <v>8.69</v>
      </c>
    </row>
    <row r="287" spans="1:2" x14ac:dyDescent="0.3">
      <c r="A287" t="s">
        <v>291</v>
      </c>
      <c r="B287">
        <v>3.22</v>
      </c>
    </row>
    <row r="288" spans="1:2" x14ac:dyDescent="0.3">
      <c r="A288" t="s">
        <v>292</v>
      </c>
      <c r="B288">
        <v>96.75</v>
      </c>
    </row>
    <row r="289" spans="1:2" x14ac:dyDescent="0.3">
      <c r="A289" t="s">
        <v>293</v>
      </c>
      <c r="B289">
        <v>96.66</v>
      </c>
    </row>
    <row r="290" spans="1:2" x14ac:dyDescent="0.3">
      <c r="A290" t="s">
        <v>294</v>
      </c>
      <c r="B290">
        <v>79.23</v>
      </c>
    </row>
    <row r="291" spans="1:2" x14ac:dyDescent="0.3">
      <c r="A291" t="s">
        <v>295</v>
      </c>
      <c r="B291">
        <v>77.37</v>
      </c>
    </row>
    <row r="292" spans="1:2" x14ac:dyDescent="0.3">
      <c r="A292" t="s">
        <v>296</v>
      </c>
      <c r="B292">
        <v>96.95</v>
      </c>
    </row>
    <row r="293" spans="1:2" x14ac:dyDescent="0.3">
      <c r="A293" t="s">
        <v>297</v>
      </c>
      <c r="B293">
        <v>96.84</v>
      </c>
    </row>
    <row r="294" spans="1:2" x14ac:dyDescent="0.3">
      <c r="A294" t="s">
        <v>298</v>
      </c>
      <c r="B294">
        <v>92.61</v>
      </c>
    </row>
    <row r="295" spans="1:2" x14ac:dyDescent="0.3">
      <c r="A295" t="s">
        <v>299</v>
      </c>
      <c r="B295">
        <v>91.44</v>
      </c>
    </row>
    <row r="296" spans="1:2" x14ac:dyDescent="0.3">
      <c r="A296" t="s">
        <v>300</v>
      </c>
      <c r="B296">
        <v>80.66</v>
      </c>
    </row>
    <row r="297" spans="1:2" x14ac:dyDescent="0.3">
      <c r="A297" t="s">
        <v>301</v>
      </c>
      <c r="B297">
        <v>81.739999999999995</v>
      </c>
    </row>
    <row r="298" spans="1:2" x14ac:dyDescent="0.3">
      <c r="A298" t="s">
        <v>302</v>
      </c>
      <c r="B298">
        <v>80.599999999999994</v>
      </c>
    </row>
    <row r="299" spans="1:2" x14ac:dyDescent="0.3">
      <c r="A299" t="s">
        <v>303</v>
      </c>
      <c r="B299">
        <v>81.56</v>
      </c>
    </row>
    <row r="300" spans="1:2" x14ac:dyDescent="0.3">
      <c r="A300" t="s">
        <v>304</v>
      </c>
      <c r="B300">
        <v>78.2</v>
      </c>
    </row>
    <row r="301" spans="1:2" x14ac:dyDescent="0.3">
      <c r="A301" t="s">
        <v>305</v>
      </c>
      <c r="B301">
        <v>79.16</v>
      </c>
    </row>
    <row r="302" spans="1:2" x14ac:dyDescent="0.3">
      <c r="A302" t="s">
        <v>306</v>
      </c>
      <c r="B302">
        <v>77.8</v>
      </c>
    </row>
    <row r="303" spans="1:2" x14ac:dyDescent="0.3">
      <c r="A303" t="s">
        <v>307</v>
      </c>
      <c r="B303">
        <v>78.8</v>
      </c>
    </row>
    <row r="304" spans="1:2" x14ac:dyDescent="0.3">
      <c r="A304" t="s">
        <v>308</v>
      </c>
      <c r="B304">
        <v>97.85</v>
      </c>
    </row>
    <row r="305" spans="1:2" x14ac:dyDescent="0.3">
      <c r="A305" t="s">
        <v>309</v>
      </c>
      <c r="B305">
        <v>97.36</v>
      </c>
    </row>
    <row r="306" spans="1:2" x14ac:dyDescent="0.3">
      <c r="A306" t="s">
        <v>310</v>
      </c>
      <c r="B306">
        <v>85.01</v>
      </c>
    </row>
    <row r="307" spans="1:2" x14ac:dyDescent="0.3">
      <c r="A307" t="s">
        <v>311</v>
      </c>
      <c r="B307">
        <v>84.16</v>
      </c>
    </row>
    <row r="308" spans="1:2" x14ac:dyDescent="0.3">
      <c r="A308" t="s">
        <v>312</v>
      </c>
      <c r="B308">
        <v>96.54</v>
      </c>
    </row>
    <row r="309" spans="1:2" x14ac:dyDescent="0.3">
      <c r="A309" t="s">
        <v>313</v>
      </c>
      <c r="B309">
        <v>91.24</v>
      </c>
    </row>
    <row r="310" spans="1:2" x14ac:dyDescent="0.3">
      <c r="A310" t="s">
        <v>314</v>
      </c>
      <c r="B310">
        <v>71.98</v>
      </c>
    </row>
    <row r="311" spans="1:2" x14ac:dyDescent="0.3">
      <c r="A311" t="s">
        <v>315</v>
      </c>
      <c r="B311">
        <v>72.28</v>
      </c>
    </row>
    <row r="312" spans="1:2" x14ac:dyDescent="0.3">
      <c r="A312" t="s">
        <v>316</v>
      </c>
      <c r="B312">
        <v>1139340.3500000001</v>
      </c>
    </row>
    <row r="313" spans="1:2" x14ac:dyDescent="0.3">
      <c r="A313" t="s">
        <v>317</v>
      </c>
      <c r="B313">
        <v>10955273.25</v>
      </c>
    </row>
    <row r="314" spans="1:2" x14ac:dyDescent="0.3">
      <c r="A314" t="s">
        <v>318</v>
      </c>
      <c r="B314">
        <v>7</v>
      </c>
    </row>
    <row r="315" spans="1:2" x14ac:dyDescent="0.3">
      <c r="A315" t="s">
        <v>319</v>
      </c>
      <c r="B315">
        <v>4</v>
      </c>
    </row>
    <row r="316" spans="1:2" x14ac:dyDescent="0.3">
      <c r="A316" t="s">
        <v>320</v>
      </c>
      <c r="B316">
        <v>26</v>
      </c>
    </row>
    <row r="317" spans="1:2" x14ac:dyDescent="0.3">
      <c r="A317" t="s">
        <v>321</v>
      </c>
      <c r="B317">
        <v>33</v>
      </c>
    </row>
    <row r="318" spans="1:2" x14ac:dyDescent="0.3">
      <c r="A318" t="s">
        <v>322</v>
      </c>
      <c r="B318">
        <v>67.349999999999994</v>
      </c>
    </row>
    <row r="319" spans="1:2" x14ac:dyDescent="0.3">
      <c r="A319" t="s">
        <v>323</v>
      </c>
      <c r="B319">
        <v>0.18</v>
      </c>
    </row>
    <row r="320" spans="1:2" x14ac:dyDescent="0.3">
      <c r="A320" t="s">
        <v>324</v>
      </c>
      <c r="B320">
        <v>1.19</v>
      </c>
    </row>
    <row r="321" spans="1:2" x14ac:dyDescent="0.3">
      <c r="A321" t="s">
        <v>325</v>
      </c>
      <c r="B321">
        <v>241540</v>
      </c>
    </row>
    <row r="322" spans="1:2" x14ac:dyDescent="0.3">
      <c r="A322" t="s">
        <v>326</v>
      </c>
      <c r="B322">
        <v>2491590</v>
      </c>
    </row>
    <row r="323" spans="1:2" x14ac:dyDescent="0.3">
      <c r="A323" t="s">
        <v>327</v>
      </c>
      <c r="B323">
        <v>239740</v>
      </c>
    </row>
    <row r="324" spans="1:2" x14ac:dyDescent="0.3">
      <c r="A324" t="s">
        <v>328</v>
      </c>
      <c r="B324">
        <v>2471900</v>
      </c>
    </row>
    <row r="325" spans="1:2" x14ac:dyDescent="0.3">
      <c r="A325" t="s">
        <v>329</v>
      </c>
      <c r="B325">
        <v>23974</v>
      </c>
    </row>
    <row r="326" spans="1:2" x14ac:dyDescent="0.3">
      <c r="A326" t="s">
        <v>330</v>
      </c>
      <c r="B326">
        <v>247190</v>
      </c>
    </row>
    <row r="327" spans="1:2" x14ac:dyDescent="0.3">
      <c r="A327" t="s">
        <v>331</v>
      </c>
      <c r="B327">
        <v>70210</v>
      </c>
    </row>
    <row r="328" spans="1:2" x14ac:dyDescent="0.3">
      <c r="A328" t="s">
        <v>332</v>
      </c>
      <c r="B328">
        <v>721386</v>
      </c>
    </row>
    <row r="329" spans="1:2" x14ac:dyDescent="0.3">
      <c r="A329" t="s">
        <v>333</v>
      </c>
      <c r="B329">
        <v>14660</v>
      </c>
    </row>
    <row r="330" spans="1:2" x14ac:dyDescent="0.3">
      <c r="A330" t="s">
        <v>334</v>
      </c>
      <c r="B330">
        <v>63980</v>
      </c>
    </row>
    <row r="331" spans="1:2" x14ac:dyDescent="0.3">
      <c r="A331" t="s">
        <v>335</v>
      </c>
      <c r="B331">
        <v>10120</v>
      </c>
    </row>
    <row r="332" spans="1:2" x14ac:dyDescent="0.3">
      <c r="A332" t="s">
        <v>336</v>
      </c>
      <c r="B332">
        <v>109850</v>
      </c>
    </row>
    <row r="333" spans="1:2" x14ac:dyDescent="0.3">
      <c r="A333" t="s">
        <v>337</v>
      </c>
      <c r="B333">
        <v>2297</v>
      </c>
    </row>
    <row r="334" spans="1:2" x14ac:dyDescent="0.3">
      <c r="A334" t="s">
        <v>338</v>
      </c>
      <c r="B334">
        <v>13921.8</v>
      </c>
    </row>
    <row r="335" spans="1:2" x14ac:dyDescent="0.3">
      <c r="A335" t="s">
        <v>339</v>
      </c>
      <c r="B335">
        <v>241540</v>
      </c>
    </row>
    <row r="336" spans="1:2" x14ac:dyDescent="0.3">
      <c r="A336" t="s">
        <v>340</v>
      </c>
      <c r="B336">
        <v>2491590</v>
      </c>
    </row>
    <row r="337" spans="1:2" x14ac:dyDescent="0.3">
      <c r="A337" t="s">
        <v>341</v>
      </c>
      <c r="B337">
        <v>40.659999999999997</v>
      </c>
    </row>
    <row r="338" spans="1:2" x14ac:dyDescent="0.3">
      <c r="A338" t="s">
        <v>342</v>
      </c>
      <c r="B338">
        <v>41.37</v>
      </c>
    </row>
    <row r="339" spans="1:2" x14ac:dyDescent="0.3">
      <c r="A339" t="s">
        <v>343</v>
      </c>
      <c r="B339">
        <v>442990</v>
      </c>
    </row>
    <row r="340" spans="1:2" x14ac:dyDescent="0.3">
      <c r="A340" t="s">
        <v>344</v>
      </c>
      <c r="B340">
        <v>4335770</v>
      </c>
    </row>
    <row r="341" spans="1:2" x14ac:dyDescent="0.3">
      <c r="A341" t="s">
        <v>345</v>
      </c>
      <c r="B341">
        <v>39.75</v>
      </c>
    </row>
    <row r="342" spans="1:2" x14ac:dyDescent="0.3">
      <c r="A342" t="s">
        <v>346</v>
      </c>
      <c r="B342">
        <v>40.340000000000003</v>
      </c>
    </row>
    <row r="343" spans="1:2" x14ac:dyDescent="0.3">
      <c r="A343" t="s">
        <v>347</v>
      </c>
      <c r="B343">
        <v>36.6</v>
      </c>
    </row>
    <row r="344" spans="1:2" x14ac:dyDescent="0.3">
      <c r="A344" t="s">
        <v>348</v>
      </c>
      <c r="B344">
        <v>41.98</v>
      </c>
    </row>
    <row r="345" spans="1:2" x14ac:dyDescent="0.3">
      <c r="A345" t="s">
        <v>349</v>
      </c>
      <c r="B345">
        <v>35.78</v>
      </c>
    </row>
    <row r="346" spans="1:2" x14ac:dyDescent="0.3">
      <c r="A346" t="s">
        <v>350</v>
      </c>
      <c r="B346">
        <v>40.94</v>
      </c>
    </row>
    <row r="347" spans="1:2" x14ac:dyDescent="0.3">
      <c r="A347" t="s">
        <v>351</v>
      </c>
      <c r="B347">
        <v>0</v>
      </c>
    </row>
    <row r="348" spans="1:2" x14ac:dyDescent="0.3">
      <c r="A348" t="s">
        <v>352</v>
      </c>
      <c r="B348">
        <v>0</v>
      </c>
    </row>
    <row r="349" spans="1:2" x14ac:dyDescent="0.3">
      <c r="A349" t="s">
        <v>353</v>
      </c>
      <c r="B349">
        <v>0</v>
      </c>
    </row>
    <row r="350" spans="1:2" x14ac:dyDescent="0.3">
      <c r="A350" t="s">
        <v>354</v>
      </c>
      <c r="B350">
        <v>0</v>
      </c>
    </row>
    <row r="351" spans="1:2" x14ac:dyDescent="0.3">
      <c r="A351" t="s">
        <v>355</v>
      </c>
      <c r="B351">
        <v>1201061</v>
      </c>
    </row>
    <row r="352" spans="1:2" x14ac:dyDescent="0.3">
      <c r="A352" t="s">
        <v>356</v>
      </c>
      <c r="B352">
        <v>13731854</v>
      </c>
    </row>
    <row r="353" spans="1:2" x14ac:dyDescent="0.3">
      <c r="A353" t="s">
        <v>357</v>
      </c>
      <c r="B353">
        <v>10.78</v>
      </c>
    </row>
    <row r="354" spans="1:2" x14ac:dyDescent="0.3">
      <c r="A354" t="s">
        <v>358</v>
      </c>
      <c r="B354">
        <v>12.78</v>
      </c>
    </row>
    <row r="355" spans="1:2" x14ac:dyDescent="0.3">
      <c r="A355" t="s">
        <v>359</v>
      </c>
      <c r="B355">
        <v>826120</v>
      </c>
    </row>
    <row r="356" spans="1:2" x14ac:dyDescent="0.3">
      <c r="A356" t="s">
        <v>360</v>
      </c>
      <c r="B356">
        <v>8702080</v>
      </c>
    </row>
    <row r="357" spans="1:2" x14ac:dyDescent="0.3">
      <c r="A357" t="s">
        <v>361</v>
      </c>
      <c r="B357">
        <v>7.41</v>
      </c>
    </row>
    <row r="358" spans="1:2" x14ac:dyDescent="0.3">
      <c r="A358" t="s">
        <v>362</v>
      </c>
      <c r="B358">
        <v>8.1</v>
      </c>
    </row>
    <row r="359" spans="1:2" x14ac:dyDescent="0.3">
      <c r="A359" t="s">
        <v>363</v>
      </c>
      <c r="B359">
        <v>2027181</v>
      </c>
    </row>
    <row r="360" spans="1:2" x14ac:dyDescent="0.3">
      <c r="A360" t="s">
        <v>364</v>
      </c>
      <c r="B360">
        <v>18.190000000000001</v>
      </c>
    </row>
    <row r="361" spans="1:2" x14ac:dyDescent="0.3">
      <c r="A361" t="s">
        <v>365</v>
      </c>
      <c r="B361">
        <v>22433934</v>
      </c>
    </row>
    <row r="362" spans="1:2" x14ac:dyDescent="0.3">
      <c r="A362" t="s">
        <v>366</v>
      </c>
      <c r="B362">
        <v>20.87</v>
      </c>
    </row>
    <row r="363" spans="1:2" x14ac:dyDescent="0.3">
      <c r="A363" t="s">
        <v>367</v>
      </c>
      <c r="B363">
        <v>16.37</v>
      </c>
    </row>
    <row r="364" spans="1:2" x14ac:dyDescent="0.3">
      <c r="A364" t="s">
        <v>368</v>
      </c>
      <c r="B364">
        <v>21.18</v>
      </c>
    </row>
    <row r="365" spans="1:2" x14ac:dyDescent="0.3">
      <c r="A365" t="s">
        <v>369</v>
      </c>
      <c r="B365">
        <v>211.84973865744999</v>
      </c>
    </row>
    <row r="366" spans="1:2" x14ac:dyDescent="0.3">
      <c r="A366" t="s">
        <v>370</v>
      </c>
      <c r="B366">
        <v>4905000</v>
      </c>
    </row>
    <row r="367" spans="1:2" x14ac:dyDescent="0.3">
      <c r="A367" t="s">
        <v>371</v>
      </c>
      <c r="B367">
        <v>44.01</v>
      </c>
    </row>
    <row r="368" spans="1:2" x14ac:dyDescent="0.3">
      <c r="A368" t="s">
        <v>372</v>
      </c>
      <c r="B368">
        <v>59670800</v>
      </c>
    </row>
    <row r="369" spans="1:2" x14ac:dyDescent="0.3">
      <c r="A369" t="s">
        <v>373</v>
      </c>
      <c r="B369">
        <v>55.52</v>
      </c>
    </row>
    <row r="370" spans="1:2" x14ac:dyDescent="0.3">
      <c r="A370" t="s">
        <v>374</v>
      </c>
      <c r="B370">
        <v>3182020</v>
      </c>
    </row>
    <row r="371" spans="1:2" x14ac:dyDescent="0.3">
      <c r="A371" t="s">
        <v>375</v>
      </c>
      <c r="B371">
        <v>28.55</v>
      </c>
    </row>
    <row r="372" spans="1:2" x14ac:dyDescent="0.3">
      <c r="A372" t="s">
        <v>376</v>
      </c>
      <c r="B372">
        <v>33666353</v>
      </c>
    </row>
    <row r="373" spans="1:2" x14ac:dyDescent="0.3">
      <c r="A373" t="s">
        <v>377</v>
      </c>
      <c r="B373">
        <v>0</v>
      </c>
    </row>
    <row r="374" spans="1:2" x14ac:dyDescent="0.3">
      <c r="A374" t="s">
        <v>378</v>
      </c>
      <c r="B374">
        <v>0</v>
      </c>
    </row>
    <row r="375" spans="1:2" x14ac:dyDescent="0.3">
      <c r="A375" t="s">
        <v>379</v>
      </c>
      <c r="B375">
        <v>31.33</v>
      </c>
    </row>
    <row r="376" spans="1:2" x14ac:dyDescent="0.3">
      <c r="A376" t="s">
        <v>380</v>
      </c>
      <c r="B376">
        <v>316630.59000000003</v>
      </c>
    </row>
    <row r="377" spans="1:2" x14ac:dyDescent="0.3">
      <c r="A377" t="s">
        <v>381</v>
      </c>
      <c r="B377">
        <v>28.41</v>
      </c>
    </row>
    <row r="378" spans="1:2" x14ac:dyDescent="0.3">
      <c r="A378" t="s">
        <v>382</v>
      </c>
      <c r="B378">
        <v>3039509.64</v>
      </c>
    </row>
    <row r="379" spans="1:2" x14ac:dyDescent="0.3">
      <c r="A379" t="s">
        <v>383</v>
      </c>
      <c r="B379">
        <v>28.28</v>
      </c>
    </row>
    <row r="380" spans="1:2" x14ac:dyDescent="0.3">
      <c r="A380" t="s">
        <v>384</v>
      </c>
      <c r="B380">
        <v>289566</v>
      </c>
    </row>
    <row r="381" spans="1:2" x14ac:dyDescent="0.3">
      <c r="A381" t="s">
        <v>385</v>
      </c>
      <c r="B381">
        <v>25.98</v>
      </c>
    </row>
    <row r="382" spans="1:2" x14ac:dyDescent="0.3">
      <c r="A382" t="s">
        <v>386</v>
      </c>
      <c r="B382">
        <v>2922162.4</v>
      </c>
    </row>
    <row r="383" spans="1:2" x14ac:dyDescent="0.3">
      <c r="A383" t="s">
        <v>387</v>
      </c>
      <c r="B383">
        <v>262.19</v>
      </c>
    </row>
    <row r="384" spans="1:2" x14ac:dyDescent="0.3">
      <c r="A384" t="s">
        <v>388</v>
      </c>
      <c r="B384">
        <v>0</v>
      </c>
    </row>
    <row r="385" spans="1:2" x14ac:dyDescent="0.3">
      <c r="A385" t="s">
        <v>389</v>
      </c>
      <c r="B385">
        <v>0</v>
      </c>
    </row>
    <row r="386" spans="1:2" x14ac:dyDescent="0.3">
      <c r="A386" t="s">
        <v>390</v>
      </c>
      <c r="B386">
        <v>0</v>
      </c>
    </row>
    <row r="387" spans="1:2" x14ac:dyDescent="0.3">
      <c r="A387" t="s">
        <v>391</v>
      </c>
      <c r="B387">
        <v>0</v>
      </c>
    </row>
    <row r="388" spans="1:2" x14ac:dyDescent="0.3">
      <c r="A388" t="s">
        <v>392</v>
      </c>
      <c r="B388">
        <v>0</v>
      </c>
    </row>
    <row r="389" spans="1:2" x14ac:dyDescent="0.3">
      <c r="A389" t="s">
        <v>393</v>
      </c>
      <c r="B389">
        <v>0</v>
      </c>
    </row>
    <row r="390" spans="1:2" x14ac:dyDescent="0.3">
      <c r="A390" t="s">
        <v>394</v>
      </c>
      <c r="B390">
        <v>1.55</v>
      </c>
    </row>
    <row r="391" spans="1:2" x14ac:dyDescent="0.3">
      <c r="A391" t="s">
        <v>395</v>
      </c>
      <c r="B391">
        <v>1.92</v>
      </c>
    </row>
    <row r="392" spans="1:2" x14ac:dyDescent="0.3">
      <c r="A392" t="s">
        <v>396</v>
      </c>
      <c r="B392">
        <v>8.0500000000000007</v>
      </c>
    </row>
    <row r="393" spans="1:2" x14ac:dyDescent="0.3">
      <c r="A393" t="s">
        <v>397</v>
      </c>
      <c r="B393">
        <v>8.0399999999999991</v>
      </c>
    </row>
    <row r="394" spans="1:2" x14ac:dyDescent="0.3">
      <c r="A394" t="s">
        <v>398</v>
      </c>
      <c r="B394">
        <v>18</v>
      </c>
    </row>
    <row r="395" spans="1:2" x14ac:dyDescent="0.3">
      <c r="A395" t="s">
        <v>399</v>
      </c>
      <c r="B395">
        <v>19.3</v>
      </c>
    </row>
    <row r="396" spans="1:2" x14ac:dyDescent="0.3">
      <c r="A396" t="s">
        <v>400</v>
      </c>
      <c r="B396">
        <v>98</v>
      </c>
    </row>
    <row r="397" spans="1:2" x14ac:dyDescent="0.3">
      <c r="A397" t="s">
        <v>401</v>
      </c>
      <c r="B397">
        <v>92.35</v>
      </c>
    </row>
    <row r="398" spans="1:2" x14ac:dyDescent="0.3">
      <c r="A398" t="s">
        <v>402</v>
      </c>
      <c r="B398">
        <v>21.8</v>
      </c>
    </row>
    <row r="399" spans="1:2" x14ac:dyDescent="0.3">
      <c r="A399" t="s">
        <v>403</v>
      </c>
      <c r="B399">
        <v>22.67</v>
      </c>
    </row>
    <row r="400" spans="1:2" x14ac:dyDescent="0.3">
      <c r="A400" t="s">
        <v>404</v>
      </c>
      <c r="B400">
        <v>82.3</v>
      </c>
    </row>
    <row r="401" spans="1:2" x14ac:dyDescent="0.3">
      <c r="A401" t="s">
        <v>405</v>
      </c>
      <c r="B401">
        <v>81.08</v>
      </c>
    </row>
    <row r="402" spans="1:2" x14ac:dyDescent="0.3">
      <c r="A402" t="s">
        <v>406</v>
      </c>
      <c r="B402">
        <v>255</v>
      </c>
    </row>
    <row r="403" spans="1:2" x14ac:dyDescent="0.3">
      <c r="A403" t="s">
        <v>407</v>
      </c>
      <c r="B403">
        <v>2635</v>
      </c>
    </row>
    <row r="404" spans="1:2" x14ac:dyDescent="0.3">
      <c r="A404" t="s">
        <v>408</v>
      </c>
      <c r="B404">
        <v>95.08</v>
      </c>
    </row>
    <row r="405" spans="1:2" x14ac:dyDescent="0.3">
      <c r="A405" t="s">
        <v>409</v>
      </c>
      <c r="B405">
        <v>94.47</v>
      </c>
    </row>
    <row r="406" spans="1:2" x14ac:dyDescent="0.3">
      <c r="A406" t="s">
        <v>410</v>
      </c>
      <c r="B406">
        <v>0</v>
      </c>
    </row>
    <row r="407" spans="1:2" x14ac:dyDescent="0.3">
      <c r="A407" t="s">
        <v>411</v>
      </c>
      <c r="B407">
        <v>0</v>
      </c>
    </row>
    <row r="408" spans="1:2" x14ac:dyDescent="0.3">
      <c r="A408" t="s">
        <v>412</v>
      </c>
      <c r="B408">
        <v>1850</v>
      </c>
    </row>
    <row r="409" spans="1:2" x14ac:dyDescent="0.3">
      <c r="A409" t="s">
        <v>413</v>
      </c>
      <c r="B409">
        <v>1190</v>
      </c>
    </row>
    <row r="410" spans="1:2" x14ac:dyDescent="0.3">
      <c r="A410" t="s">
        <v>414</v>
      </c>
      <c r="B410">
        <v>0</v>
      </c>
    </row>
    <row r="411" spans="1:2" x14ac:dyDescent="0.3">
      <c r="A411" t="s">
        <v>415</v>
      </c>
      <c r="B411">
        <v>1.65993719156E-2</v>
      </c>
    </row>
    <row r="412" spans="1:2" x14ac:dyDescent="0.3">
      <c r="A412" t="s">
        <v>416</v>
      </c>
      <c r="B412">
        <v>1.06774338268E-2</v>
      </c>
    </row>
    <row r="413" spans="1:2" x14ac:dyDescent="0.3">
      <c r="A413" t="s">
        <v>417</v>
      </c>
      <c r="B413">
        <v>0</v>
      </c>
    </row>
    <row r="414" spans="1:2" x14ac:dyDescent="0.3">
      <c r="A414" t="s">
        <v>418</v>
      </c>
      <c r="B414">
        <v>27940</v>
      </c>
    </row>
    <row r="415" spans="1:2" x14ac:dyDescent="0.3">
      <c r="A415" t="s">
        <v>419</v>
      </c>
      <c r="B415">
        <v>17460</v>
      </c>
    </row>
    <row r="416" spans="1:2" x14ac:dyDescent="0.3">
      <c r="A416" t="s">
        <v>420</v>
      </c>
      <c r="B416">
        <v>0</v>
      </c>
    </row>
    <row r="417" spans="1:2" x14ac:dyDescent="0.3">
      <c r="A417" t="s">
        <v>421</v>
      </c>
      <c r="B417">
        <v>0.26</v>
      </c>
    </row>
    <row r="418" spans="1:2" x14ac:dyDescent="0.3">
      <c r="A418" t="s">
        <v>422</v>
      </c>
      <c r="B418">
        <v>0.16</v>
      </c>
    </row>
    <row r="419" spans="1:2" x14ac:dyDescent="0.3">
      <c r="A419" t="s">
        <v>423</v>
      </c>
      <c r="B419">
        <v>0</v>
      </c>
    </row>
    <row r="420" spans="1:2" x14ac:dyDescent="0.3">
      <c r="A420" t="s">
        <v>424</v>
      </c>
      <c r="B420">
        <v>304</v>
      </c>
    </row>
    <row r="421" spans="1:2" x14ac:dyDescent="0.3">
      <c r="A421" t="s">
        <v>425</v>
      </c>
      <c r="B421">
        <v>1466</v>
      </c>
    </row>
    <row r="422" spans="1:2" x14ac:dyDescent="0.3">
      <c r="A422" t="s">
        <v>426</v>
      </c>
      <c r="B422">
        <v>6398</v>
      </c>
    </row>
    <row r="423" spans="1:2" x14ac:dyDescent="0.3">
      <c r="A423" t="s">
        <v>427</v>
      </c>
      <c r="B423">
        <v>18859</v>
      </c>
    </row>
    <row r="424" spans="1:2" x14ac:dyDescent="0.3">
      <c r="A424" t="s">
        <v>428</v>
      </c>
      <c r="B424">
        <v>179989</v>
      </c>
    </row>
    <row r="425" spans="1:2" x14ac:dyDescent="0.3">
      <c r="A425" t="s">
        <v>429</v>
      </c>
      <c r="B425">
        <v>453110</v>
      </c>
    </row>
    <row r="426" spans="1:2" x14ac:dyDescent="0.3">
      <c r="A426" t="s">
        <v>430</v>
      </c>
      <c r="B426">
        <v>4445620</v>
      </c>
    </row>
    <row r="427" spans="1:2" x14ac:dyDescent="0.3">
      <c r="A427" t="s">
        <v>431</v>
      </c>
      <c r="B427">
        <v>40.659999999999997</v>
      </c>
    </row>
    <row r="428" spans="1:2" x14ac:dyDescent="0.3">
      <c r="A428" t="s">
        <v>432</v>
      </c>
      <c r="B428">
        <v>41.37</v>
      </c>
    </row>
    <row r="429" spans="1:2" x14ac:dyDescent="0.3">
      <c r="A429" t="s">
        <v>433</v>
      </c>
      <c r="B429">
        <v>34</v>
      </c>
    </row>
    <row r="430" spans="1:2" x14ac:dyDescent="0.3">
      <c r="A430" t="s">
        <v>434</v>
      </c>
      <c r="B430">
        <v>7650</v>
      </c>
    </row>
    <row r="431" spans="1:2" x14ac:dyDescent="0.3">
      <c r="A431" t="s">
        <v>435</v>
      </c>
      <c r="B431">
        <v>15</v>
      </c>
    </row>
    <row r="432" spans="1:2" x14ac:dyDescent="0.3">
      <c r="A432" t="s">
        <v>436</v>
      </c>
      <c r="B432">
        <v>915</v>
      </c>
    </row>
    <row r="433" spans="1:2" x14ac:dyDescent="0.3">
      <c r="A433" t="s">
        <v>437</v>
      </c>
      <c r="B433">
        <v>19</v>
      </c>
    </row>
    <row r="434" spans="1:2" x14ac:dyDescent="0.3">
      <c r="A434" t="s">
        <v>438</v>
      </c>
      <c r="B434">
        <v>798</v>
      </c>
    </row>
    <row r="435" spans="1:2" x14ac:dyDescent="0.3">
      <c r="A435" t="s">
        <v>439</v>
      </c>
      <c r="B435">
        <v>0</v>
      </c>
    </row>
    <row r="436" spans="1:2" x14ac:dyDescent="0.3">
      <c r="A436" t="s">
        <v>440</v>
      </c>
      <c r="B436">
        <v>0</v>
      </c>
    </row>
    <row r="437" spans="1:2" x14ac:dyDescent="0.3">
      <c r="A437" t="s">
        <v>441</v>
      </c>
      <c r="B437">
        <v>92.46</v>
      </c>
    </row>
    <row r="438" spans="1:2" x14ac:dyDescent="0.3">
      <c r="A438" t="s">
        <v>442</v>
      </c>
      <c r="B438">
        <v>92.28</v>
      </c>
    </row>
    <row r="439" spans="1:2" x14ac:dyDescent="0.3">
      <c r="A439" t="s">
        <v>443</v>
      </c>
      <c r="B439">
        <v>78.040000000000006</v>
      </c>
    </row>
    <row r="440" spans="1:2" x14ac:dyDescent="0.3">
      <c r="A440" t="s">
        <v>444</v>
      </c>
      <c r="B440">
        <v>81.010000000000005</v>
      </c>
    </row>
    <row r="441" spans="1:2" x14ac:dyDescent="0.3">
      <c r="A441" t="s">
        <v>445</v>
      </c>
      <c r="B441">
        <v>84.4</v>
      </c>
    </row>
    <row r="442" spans="1:2" x14ac:dyDescent="0.3">
      <c r="A442" t="s">
        <v>446</v>
      </c>
      <c r="B442">
        <v>87.79</v>
      </c>
    </row>
    <row r="443" spans="1:2" x14ac:dyDescent="0.3">
      <c r="A443" t="s">
        <v>447</v>
      </c>
      <c r="B443">
        <v>176100</v>
      </c>
    </row>
    <row r="444" spans="1:2" x14ac:dyDescent="0.3">
      <c r="A444" t="s">
        <v>448</v>
      </c>
      <c r="B444">
        <v>1859911</v>
      </c>
    </row>
    <row r="445" spans="1:2" x14ac:dyDescent="0.3">
      <c r="A445" t="s">
        <v>449</v>
      </c>
      <c r="B445">
        <v>0</v>
      </c>
    </row>
    <row r="446" spans="1:2" x14ac:dyDescent="0.3">
      <c r="A446" t="s">
        <v>450</v>
      </c>
      <c r="B446">
        <v>93.87</v>
      </c>
    </row>
    <row r="447" spans="1:2" x14ac:dyDescent="0.3">
      <c r="A447" t="s">
        <v>451</v>
      </c>
      <c r="B447">
        <v>0</v>
      </c>
    </row>
    <row r="448" spans="1:2" x14ac:dyDescent="0.3">
      <c r="A448" t="s">
        <v>452</v>
      </c>
      <c r="B448">
        <v>70.89</v>
      </c>
    </row>
    <row r="449" spans="1:2" x14ac:dyDescent="0.3">
      <c r="A449" t="s">
        <v>453</v>
      </c>
      <c r="B449">
        <v>0</v>
      </c>
    </row>
    <row r="450" spans="1:2" x14ac:dyDescent="0.3">
      <c r="A450" t="s">
        <v>454</v>
      </c>
      <c r="B450">
        <v>75.52</v>
      </c>
    </row>
    <row r="451" spans="1:2" x14ac:dyDescent="0.3">
      <c r="A451" t="s">
        <v>455</v>
      </c>
      <c r="B451">
        <v>0</v>
      </c>
    </row>
    <row r="452" spans="1:2" x14ac:dyDescent="0.3">
      <c r="A452" t="s">
        <v>456</v>
      </c>
      <c r="B452">
        <v>190442</v>
      </c>
    </row>
    <row r="453" spans="1:2" x14ac:dyDescent="0.3">
      <c r="A453" t="s">
        <v>457</v>
      </c>
      <c r="B453">
        <v>95.31</v>
      </c>
    </row>
    <row r="454" spans="1:2" x14ac:dyDescent="0.3">
      <c r="A454" t="s">
        <v>458</v>
      </c>
      <c r="B454">
        <v>94.8</v>
      </c>
    </row>
    <row r="455" spans="1:2" x14ac:dyDescent="0.3">
      <c r="A455" t="s">
        <v>459</v>
      </c>
      <c r="B455">
        <v>66.33</v>
      </c>
    </row>
    <row r="456" spans="1:2" x14ac:dyDescent="0.3">
      <c r="A456" t="s">
        <v>460</v>
      </c>
      <c r="B456">
        <v>66.489999999999995</v>
      </c>
    </row>
    <row r="457" spans="1:2" x14ac:dyDescent="0.3">
      <c r="A457" t="s">
        <v>461</v>
      </c>
      <c r="B457">
        <v>69.599999999999994</v>
      </c>
    </row>
    <row r="458" spans="1:2" x14ac:dyDescent="0.3">
      <c r="A458" t="s">
        <v>462</v>
      </c>
      <c r="B458">
        <v>70.14</v>
      </c>
    </row>
    <row r="459" spans="1:2" x14ac:dyDescent="0.3">
      <c r="A459" t="s">
        <v>463</v>
      </c>
      <c r="B459">
        <v>78295</v>
      </c>
    </row>
    <row r="460" spans="1:2" x14ac:dyDescent="0.3">
      <c r="A460" t="s">
        <v>464</v>
      </c>
      <c r="B460">
        <v>923875</v>
      </c>
    </row>
    <row r="461" spans="1:2" x14ac:dyDescent="0.3">
      <c r="A461" t="s">
        <v>465</v>
      </c>
      <c r="B461">
        <v>0</v>
      </c>
    </row>
    <row r="462" spans="1:2" x14ac:dyDescent="0.3">
      <c r="A462" t="s">
        <v>466</v>
      </c>
      <c r="B462">
        <v>0</v>
      </c>
    </row>
    <row r="463" spans="1:2" x14ac:dyDescent="0.3">
      <c r="A463" t="s">
        <v>467</v>
      </c>
      <c r="B463">
        <v>0</v>
      </c>
    </row>
    <row r="464" spans="1:2" x14ac:dyDescent="0.3">
      <c r="A464" t="s">
        <v>468</v>
      </c>
      <c r="B464">
        <v>0</v>
      </c>
    </row>
    <row r="465" spans="1:2" x14ac:dyDescent="0.3">
      <c r="A465" t="s">
        <v>469</v>
      </c>
      <c r="B465">
        <v>0</v>
      </c>
    </row>
    <row r="466" spans="1:2" x14ac:dyDescent="0.3">
      <c r="A466" t="s">
        <v>470</v>
      </c>
      <c r="B466">
        <v>0</v>
      </c>
    </row>
    <row r="467" spans="1:2" x14ac:dyDescent="0.3">
      <c r="A467" t="s">
        <v>471</v>
      </c>
      <c r="B467">
        <v>0</v>
      </c>
    </row>
    <row r="468" spans="1:2" x14ac:dyDescent="0.3">
      <c r="A468" t="s">
        <v>472</v>
      </c>
      <c r="B468">
        <v>0</v>
      </c>
    </row>
    <row r="469" spans="1:2" x14ac:dyDescent="0.3">
      <c r="A469" t="s">
        <v>473</v>
      </c>
      <c r="B469">
        <v>0</v>
      </c>
    </row>
    <row r="470" spans="1:2" x14ac:dyDescent="0.3">
      <c r="A470" t="s">
        <v>474</v>
      </c>
      <c r="B470">
        <v>0</v>
      </c>
    </row>
    <row r="471" spans="1:2" x14ac:dyDescent="0.3">
      <c r="A471" t="s">
        <v>475</v>
      </c>
      <c r="B471">
        <v>0</v>
      </c>
    </row>
    <row r="472" spans="1:2" x14ac:dyDescent="0.3">
      <c r="A472" t="s">
        <v>476</v>
      </c>
      <c r="B472">
        <v>0</v>
      </c>
    </row>
    <row r="473" spans="1:2" x14ac:dyDescent="0.3">
      <c r="A473" t="s">
        <v>477</v>
      </c>
      <c r="B473">
        <v>0</v>
      </c>
    </row>
    <row r="474" spans="1:2" x14ac:dyDescent="0.3">
      <c r="A474" t="s">
        <v>478</v>
      </c>
      <c r="B474">
        <v>0</v>
      </c>
    </row>
    <row r="475" spans="1:2" x14ac:dyDescent="0.3">
      <c r="A475" t="s">
        <v>479</v>
      </c>
      <c r="B475">
        <v>0</v>
      </c>
    </row>
    <row r="476" spans="1:2" x14ac:dyDescent="0.3">
      <c r="A476" t="s">
        <v>480</v>
      </c>
      <c r="B476">
        <v>0</v>
      </c>
    </row>
    <row r="477" spans="1:2" x14ac:dyDescent="0.3">
      <c r="A477" t="s">
        <v>481</v>
      </c>
      <c r="B477">
        <v>0</v>
      </c>
    </row>
    <row r="478" spans="1:2" x14ac:dyDescent="0.3">
      <c r="A478" t="s">
        <v>482</v>
      </c>
      <c r="B478">
        <v>0</v>
      </c>
    </row>
    <row r="479" spans="1:2" x14ac:dyDescent="0.3">
      <c r="A479" t="s">
        <v>483</v>
      </c>
      <c r="B479">
        <v>0</v>
      </c>
    </row>
    <row r="480" spans="1:2" x14ac:dyDescent="0.3">
      <c r="A480" t="s">
        <v>484</v>
      </c>
      <c r="B480">
        <v>0</v>
      </c>
    </row>
    <row r="481" spans="1:2" x14ac:dyDescent="0.3">
      <c r="A481" t="s">
        <v>485</v>
      </c>
      <c r="B481">
        <v>0</v>
      </c>
    </row>
    <row r="482" spans="1:2" x14ac:dyDescent="0.3">
      <c r="A482" t="s">
        <v>486</v>
      </c>
      <c r="B482">
        <v>0</v>
      </c>
    </row>
    <row r="483" spans="1:2" x14ac:dyDescent="0.3">
      <c r="A483" t="s">
        <v>487</v>
      </c>
      <c r="B483">
        <v>0</v>
      </c>
    </row>
    <row r="484" spans="1:2" x14ac:dyDescent="0.3">
      <c r="A484" t="s">
        <v>488</v>
      </c>
      <c r="B484">
        <v>0</v>
      </c>
    </row>
    <row r="485" spans="1:2" x14ac:dyDescent="0.3">
      <c r="A485" t="s">
        <v>489</v>
      </c>
      <c r="B485">
        <v>0</v>
      </c>
    </row>
    <row r="486" spans="1:2" x14ac:dyDescent="0.3">
      <c r="A486" t="s">
        <v>490</v>
      </c>
      <c r="B486">
        <v>0</v>
      </c>
    </row>
    <row r="487" spans="1:2" x14ac:dyDescent="0.3">
      <c r="A487" t="s">
        <v>491</v>
      </c>
      <c r="B487">
        <v>0</v>
      </c>
    </row>
    <row r="488" spans="1:2" x14ac:dyDescent="0.3">
      <c r="A488" t="s">
        <v>492</v>
      </c>
      <c r="B488">
        <v>0</v>
      </c>
    </row>
    <row r="489" spans="1:2" x14ac:dyDescent="0.3">
      <c r="A489" t="s">
        <v>493</v>
      </c>
      <c r="B489">
        <v>0</v>
      </c>
    </row>
    <row r="490" spans="1:2" x14ac:dyDescent="0.3">
      <c r="A490" t="s">
        <v>494</v>
      </c>
      <c r="B490">
        <v>0</v>
      </c>
    </row>
    <row r="491" spans="1:2" x14ac:dyDescent="0.3">
      <c r="A491" t="s">
        <v>495</v>
      </c>
      <c r="B491">
        <v>0</v>
      </c>
    </row>
    <row r="492" spans="1:2" x14ac:dyDescent="0.3">
      <c r="A492" t="s">
        <v>496</v>
      </c>
      <c r="B492">
        <v>0</v>
      </c>
    </row>
    <row r="493" spans="1:2" x14ac:dyDescent="0.3">
      <c r="A493" t="s">
        <v>497</v>
      </c>
      <c r="B493">
        <v>0</v>
      </c>
    </row>
    <row r="494" spans="1:2" x14ac:dyDescent="0.3">
      <c r="A494" t="s">
        <v>498</v>
      </c>
      <c r="B494">
        <v>0</v>
      </c>
    </row>
    <row r="495" spans="1:2" x14ac:dyDescent="0.3">
      <c r="A495" t="s">
        <v>499</v>
      </c>
      <c r="B495">
        <v>0</v>
      </c>
    </row>
    <row r="496" spans="1:2" x14ac:dyDescent="0.3">
      <c r="A496" t="s">
        <v>500</v>
      </c>
      <c r="B496">
        <v>0</v>
      </c>
    </row>
    <row r="497" spans="1:2" x14ac:dyDescent="0.3">
      <c r="A497" t="s">
        <v>501</v>
      </c>
      <c r="B497">
        <v>0</v>
      </c>
    </row>
    <row r="498" spans="1:2" x14ac:dyDescent="0.3">
      <c r="A498" t="s">
        <v>502</v>
      </c>
      <c r="B498">
        <v>0</v>
      </c>
    </row>
    <row r="499" spans="1:2" x14ac:dyDescent="0.3">
      <c r="A499" t="s">
        <v>503</v>
      </c>
      <c r="B499">
        <v>0</v>
      </c>
    </row>
    <row r="500" spans="1:2" x14ac:dyDescent="0.3">
      <c r="A500" t="s">
        <v>504</v>
      </c>
      <c r="B500">
        <v>0</v>
      </c>
    </row>
    <row r="501" spans="1:2" x14ac:dyDescent="0.3">
      <c r="A501" t="s">
        <v>505</v>
      </c>
      <c r="B501">
        <v>0</v>
      </c>
    </row>
    <row r="502" spans="1:2" x14ac:dyDescent="0.3">
      <c r="A502" t="s">
        <v>506</v>
      </c>
      <c r="B502">
        <v>0</v>
      </c>
    </row>
    <row r="503" spans="1:2" x14ac:dyDescent="0.3">
      <c r="A503" t="s">
        <v>507</v>
      </c>
      <c r="B503">
        <v>0</v>
      </c>
    </row>
    <row r="504" spans="1:2" x14ac:dyDescent="0.3">
      <c r="A504" t="s">
        <v>508</v>
      </c>
      <c r="B504">
        <v>0</v>
      </c>
    </row>
    <row r="505" spans="1:2" x14ac:dyDescent="0.3">
      <c r="A505" t="s">
        <v>509</v>
      </c>
      <c r="B505">
        <v>0</v>
      </c>
    </row>
    <row r="506" spans="1:2" x14ac:dyDescent="0.3">
      <c r="A506" t="s">
        <v>510</v>
      </c>
      <c r="B506">
        <v>0</v>
      </c>
    </row>
    <row r="507" spans="1:2" x14ac:dyDescent="0.3">
      <c r="A507" t="s">
        <v>511</v>
      </c>
      <c r="B507">
        <v>0</v>
      </c>
    </row>
    <row r="508" spans="1:2" x14ac:dyDescent="0.3">
      <c r="A508" t="s">
        <v>512</v>
      </c>
      <c r="B508">
        <v>0</v>
      </c>
    </row>
    <row r="509" spans="1:2" x14ac:dyDescent="0.3">
      <c r="A509" t="s">
        <v>513</v>
      </c>
      <c r="B509">
        <v>80</v>
      </c>
    </row>
    <row r="510" spans="1:2" x14ac:dyDescent="0.3">
      <c r="A510" t="s">
        <v>514</v>
      </c>
      <c r="B510">
        <v>79.239999999999995</v>
      </c>
    </row>
    <row r="511" spans="1:2" x14ac:dyDescent="0.3">
      <c r="A511" t="s">
        <v>515</v>
      </c>
      <c r="B511">
        <v>55.45</v>
      </c>
    </row>
    <row r="512" spans="1:2" x14ac:dyDescent="0.3">
      <c r="A512" t="s">
        <v>516</v>
      </c>
      <c r="B512">
        <v>55.41</v>
      </c>
    </row>
    <row r="513" spans="1:2" x14ac:dyDescent="0.3">
      <c r="A513" t="s">
        <v>517</v>
      </c>
      <c r="B513">
        <v>69.31</v>
      </c>
    </row>
    <row r="514" spans="1:2" x14ac:dyDescent="0.3">
      <c r="A514" t="s">
        <v>518</v>
      </c>
      <c r="B514">
        <v>69.930000000000007</v>
      </c>
    </row>
    <row r="515" spans="1:2" x14ac:dyDescent="0.3">
      <c r="A515" t="s">
        <v>519</v>
      </c>
      <c r="B515">
        <v>0</v>
      </c>
    </row>
    <row r="516" spans="1:2" x14ac:dyDescent="0.3">
      <c r="A516" t="s">
        <v>520</v>
      </c>
      <c r="B516">
        <v>0</v>
      </c>
    </row>
    <row r="517" spans="1:2" x14ac:dyDescent="0.3">
      <c r="A517" t="s">
        <v>521</v>
      </c>
      <c r="B517">
        <v>0</v>
      </c>
    </row>
    <row r="518" spans="1:2" x14ac:dyDescent="0.3">
      <c r="A518" t="s">
        <v>522</v>
      </c>
      <c r="B518">
        <v>0</v>
      </c>
    </row>
    <row r="519" spans="1:2" x14ac:dyDescent="0.3">
      <c r="A519" t="s">
        <v>523</v>
      </c>
      <c r="B519">
        <v>0</v>
      </c>
    </row>
    <row r="520" spans="1:2" x14ac:dyDescent="0.3">
      <c r="A520" t="s">
        <v>524</v>
      </c>
      <c r="B520">
        <v>0</v>
      </c>
    </row>
    <row r="521" spans="1:2" x14ac:dyDescent="0.3">
      <c r="A521" t="s">
        <v>525</v>
      </c>
      <c r="B521">
        <v>91.63</v>
      </c>
    </row>
    <row r="522" spans="1:2" x14ac:dyDescent="0.3">
      <c r="A522" t="s">
        <v>526</v>
      </c>
      <c r="B522">
        <v>88.15</v>
      </c>
    </row>
    <row r="523" spans="1:2" x14ac:dyDescent="0.3">
      <c r="A523" t="s">
        <v>527</v>
      </c>
      <c r="B523">
        <v>49.15</v>
      </c>
    </row>
    <row r="524" spans="1:2" x14ac:dyDescent="0.3">
      <c r="A524" t="s">
        <v>528</v>
      </c>
      <c r="B524">
        <v>44.68</v>
      </c>
    </row>
    <row r="525" spans="1:2" x14ac:dyDescent="0.3">
      <c r="A525" t="s">
        <v>529</v>
      </c>
      <c r="B525">
        <v>53.64</v>
      </c>
    </row>
    <row r="526" spans="1:2" x14ac:dyDescent="0.3">
      <c r="A526" t="s">
        <v>530</v>
      </c>
      <c r="B526">
        <v>50.69</v>
      </c>
    </row>
    <row r="527" spans="1:2" x14ac:dyDescent="0.3">
      <c r="A527" t="s">
        <v>531</v>
      </c>
      <c r="B527">
        <v>0</v>
      </c>
    </row>
    <row r="528" spans="1:2" x14ac:dyDescent="0.3">
      <c r="A528" t="s">
        <v>532</v>
      </c>
      <c r="B528">
        <v>0</v>
      </c>
    </row>
    <row r="529" spans="1:2" x14ac:dyDescent="0.3">
      <c r="A529" t="s">
        <v>533</v>
      </c>
      <c r="B529">
        <v>0</v>
      </c>
    </row>
    <row r="530" spans="1:2" x14ac:dyDescent="0.3">
      <c r="A530" t="s">
        <v>534</v>
      </c>
      <c r="B530">
        <v>0</v>
      </c>
    </row>
    <row r="531" spans="1:2" x14ac:dyDescent="0.3">
      <c r="A531" t="s">
        <v>535</v>
      </c>
      <c r="B531">
        <v>0</v>
      </c>
    </row>
    <row r="532" spans="1:2" x14ac:dyDescent="0.3">
      <c r="A532" t="s">
        <v>536</v>
      </c>
      <c r="B532">
        <v>0</v>
      </c>
    </row>
    <row r="533" spans="1:2" x14ac:dyDescent="0.3">
      <c r="A533" t="s">
        <v>537</v>
      </c>
      <c r="B533">
        <v>0</v>
      </c>
    </row>
    <row r="534" spans="1:2" x14ac:dyDescent="0.3">
      <c r="A534" t="s">
        <v>538</v>
      </c>
      <c r="B534">
        <v>0</v>
      </c>
    </row>
    <row r="535" spans="1:2" x14ac:dyDescent="0.3">
      <c r="A535" t="s">
        <v>539</v>
      </c>
      <c r="B535">
        <v>0</v>
      </c>
    </row>
    <row r="536" spans="1:2" x14ac:dyDescent="0.3">
      <c r="A536" t="s">
        <v>540</v>
      </c>
      <c r="B536">
        <v>0</v>
      </c>
    </row>
    <row r="537" spans="1:2" x14ac:dyDescent="0.3">
      <c r="A537" t="s">
        <v>541</v>
      </c>
      <c r="B537">
        <v>0</v>
      </c>
    </row>
    <row r="538" spans="1:2" x14ac:dyDescent="0.3">
      <c r="A538" t="s">
        <v>542</v>
      </c>
      <c r="B538">
        <v>0</v>
      </c>
    </row>
    <row r="539" spans="1:2" x14ac:dyDescent="0.3">
      <c r="A539" t="s">
        <v>543</v>
      </c>
      <c r="B539">
        <v>0</v>
      </c>
    </row>
    <row r="540" spans="1:2" x14ac:dyDescent="0.3">
      <c r="A540" t="s">
        <v>544</v>
      </c>
      <c r="B540">
        <v>0</v>
      </c>
    </row>
    <row r="541" spans="1:2" x14ac:dyDescent="0.3">
      <c r="A541" t="s">
        <v>545</v>
      </c>
      <c r="B541">
        <v>0</v>
      </c>
    </row>
    <row r="542" spans="1:2" x14ac:dyDescent="0.3">
      <c r="A542" t="s">
        <v>546</v>
      </c>
      <c r="B542">
        <v>0</v>
      </c>
    </row>
    <row r="543" spans="1:2" x14ac:dyDescent="0.3">
      <c r="A543" t="s">
        <v>547</v>
      </c>
      <c r="B543">
        <v>0</v>
      </c>
    </row>
    <row r="544" spans="1:2" x14ac:dyDescent="0.3">
      <c r="A544" t="s">
        <v>548</v>
      </c>
      <c r="B544">
        <v>0</v>
      </c>
    </row>
    <row r="545" spans="1:2" x14ac:dyDescent="0.3">
      <c r="A545" t="s">
        <v>549</v>
      </c>
      <c r="B545">
        <v>0</v>
      </c>
    </row>
    <row r="546" spans="1:2" x14ac:dyDescent="0.3">
      <c r="A546" t="s">
        <v>550</v>
      </c>
      <c r="B546">
        <v>0</v>
      </c>
    </row>
    <row r="547" spans="1:2" x14ac:dyDescent="0.3">
      <c r="A547" t="s">
        <v>551</v>
      </c>
      <c r="B547">
        <v>0</v>
      </c>
    </row>
    <row r="548" spans="1:2" x14ac:dyDescent="0.3">
      <c r="A548" t="s">
        <v>552</v>
      </c>
      <c r="B548">
        <v>0</v>
      </c>
    </row>
    <row r="549" spans="1:2" x14ac:dyDescent="0.3">
      <c r="A549" t="s">
        <v>553</v>
      </c>
      <c r="B549">
        <v>0</v>
      </c>
    </row>
    <row r="550" spans="1:2" x14ac:dyDescent="0.3">
      <c r="A550" t="s">
        <v>554</v>
      </c>
      <c r="B550">
        <v>0</v>
      </c>
    </row>
    <row r="551" spans="1:2" x14ac:dyDescent="0.3">
      <c r="A551" t="s">
        <v>555</v>
      </c>
      <c r="B551">
        <v>0</v>
      </c>
    </row>
    <row r="552" spans="1:2" x14ac:dyDescent="0.3">
      <c r="A552" t="s">
        <v>556</v>
      </c>
      <c r="B552">
        <v>0</v>
      </c>
    </row>
    <row r="553" spans="1:2" x14ac:dyDescent="0.3">
      <c r="A553" t="s">
        <v>557</v>
      </c>
      <c r="B553">
        <v>0</v>
      </c>
    </row>
    <row r="554" spans="1:2" x14ac:dyDescent="0.3">
      <c r="A554" t="s">
        <v>558</v>
      </c>
      <c r="B554">
        <v>0</v>
      </c>
    </row>
    <row r="555" spans="1:2" x14ac:dyDescent="0.3">
      <c r="A555" t="s">
        <v>559</v>
      </c>
      <c r="B555">
        <v>0</v>
      </c>
    </row>
    <row r="556" spans="1:2" x14ac:dyDescent="0.3">
      <c r="A556" t="s">
        <v>560</v>
      </c>
      <c r="B556">
        <v>0</v>
      </c>
    </row>
    <row r="557" spans="1:2" x14ac:dyDescent="0.3">
      <c r="A557" t="s">
        <v>561</v>
      </c>
      <c r="B557">
        <v>0</v>
      </c>
    </row>
    <row r="558" spans="1:2" x14ac:dyDescent="0.3">
      <c r="A558" t="s">
        <v>562</v>
      </c>
      <c r="B558">
        <v>0</v>
      </c>
    </row>
    <row r="559" spans="1:2" x14ac:dyDescent="0.3">
      <c r="A559" t="s">
        <v>563</v>
      </c>
      <c r="B559">
        <v>0</v>
      </c>
    </row>
    <row r="560" spans="1:2" x14ac:dyDescent="0.3">
      <c r="A560" t="s">
        <v>564</v>
      </c>
      <c r="B560">
        <v>0</v>
      </c>
    </row>
    <row r="561" spans="1:2" x14ac:dyDescent="0.3">
      <c r="A561" t="s">
        <v>565</v>
      </c>
      <c r="B561">
        <v>0</v>
      </c>
    </row>
    <row r="562" spans="1:2" x14ac:dyDescent="0.3">
      <c r="A562" t="s">
        <v>566</v>
      </c>
      <c r="B562">
        <v>0</v>
      </c>
    </row>
    <row r="563" spans="1:2" x14ac:dyDescent="0.3">
      <c r="A563" t="s">
        <v>567</v>
      </c>
      <c r="B563">
        <v>0</v>
      </c>
    </row>
    <row r="564" spans="1:2" x14ac:dyDescent="0.3">
      <c r="A564" t="s">
        <v>568</v>
      </c>
      <c r="B564">
        <v>0</v>
      </c>
    </row>
    <row r="565" spans="1:2" x14ac:dyDescent="0.3">
      <c r="A565" t="s">
        <v>569</v>
      </c>
      <c r="B565">
        <v>0</v>
      </c>
    </row>
    <row r="566" spans="1:2" x14ac:dyDescent="0.3">
      <c r="A566" t="s">
        <v>570</v>
      </c>
      <c r="B566">
        <v>0</v>
      </c>
    </row>
    <row r="567" spans="1:2" x14ac:dyDescent="0.3">
      <c r="A567" t="s">
        <v>571</v>
      </c>
      <c r="B567">
        <v>0</v>
      </c>
    </row>
    <row r="568" spans="1:2" x14ac:dyDescent="0.3">
      <c r="A568" t="s">
        <v>572</v>
      </c>
      <c r="B568">
        <v>0</v>
      </c>
    </row>
    <row r="569" spans="1:2" x14ac:dyDescent="0.3">
      <c r="A569" t="s">
        <v>573</v>
      </c>
      <c r="B569">
        <v>100.1</v>
      </c>
    </row>
    <row r="570" spans="1:2" x14ac:dyDescent="0.3">
      <c r="A570" t="s">
        <v>574</v>
      </c>
      <c r="B570">
        <v>99.92</v>
      </c>
    </row>
    <row r="571" spans="1:2" x14ac:dyDescent="0.3">
      <c r="A571" t="s">
        <v>575</v>
      </c>
      <c r="B571">
        <v>87.45</v>
      </c>
    </row>
    <row r="572" spans="1:2" x14ac:dyDescent="0.3">
      <c r="A572" t="s">
        <v>576</v>
      </c>
      <c r="B572">
        <v>86.54</v>
      </c>
    </row>
    <row r="573" spans="1:2" x14ac:dyDescent="0.3">
      <c r="A573" t="s">
        <v>577</v>
      </c>
      <c r="B573">
        <v>85.42</v>
      </c>
    </row>
    <row r="574" spans="1:2" x14ac:dyDescent="0.3">
      <c r="A574" t="s">
        <v>578</v>
      </c>
      <c r="B574">
        <v>85.42</v>
      </c>
    </row>
    <row r="575" spans="1:2" x14ac:dyDescent="0.3">
      <c r="A575" t="s">
        <v>579</v>
      </c>
      <c r="B575">
        <v>97.68</v>
      </c>
    </row>
    <row r="576" spans="1:2" x14ac:dyDescent="0.3">
      <c r="A576" t="s">
        <v>580</v>
      </c>
      <c r="B576">
        <v>98.98</v>
      </c>
    </row>
    <row r="577" spans="1:2" x14ac:dyDescent="0.3">
      <c r="A577" t="s">
        <v>581</v>
      </c>
      <c r="B577">
        <v>67.37</v>
      </c>
    </row>
    <row r="578" spans="1:2" x14ac:dyDescent="0.3">
      <c r="A578" t="s">
        <v>582</v>
      </c>
      <c r="B578">
        <v>67.98</v>
      </c>
    </row>
    <row r="579" spans="1:2" x14ac:dyDescent="0.3">
      <c r="A579" t="s">
        <v>583</v>
      </c>
      <c r="B579">
        <v>63.8</v>
      </c>
    </row>
    <row r="580" spans="1:2" x14ac:dyDescent="0.3">
      <c r="A580" t="s">
        <v>584</v>
      </c>
      <c r="B580">
        <v>65.3</v>
      </c>
    </row>
    <row r="581" spans="1:2" x14ac:dyDescent="0.3">
      <c r="A581" t="s">
        <v>585</v>
      </c>
      <c r="B581">
        <v>94.71</v>
      </c>
    </row>
    <row r="582" spans="1:2" x14ac:dyDescent="0.3">
      <c r="A582" t="s">
        <v>586</v>
      </c>
      <c r="B582">
        <v>96.05</v>
      </c>
    </row>
    <row r="583" spans="1:2" x14ac:dyDescent="0.3">
      <c r="A583" t="s">
        <v>587</v>
      </c>
      <c r="B583">
        <v>0</v>
      </c>
    </row>
    <row r="584" spans="1:2" x14ac:dyDescent="0.3">
      <c r="A584" t="s">
        <v>588</v>
      </c>
      <c r="B584">
        <v>0</v>
      </c>
    </row>
    <row r="585" spans="1:2" x14ac:dyDescent="0.3">
      <c r="A585" t="s">
        <v>589</v>
      </c>
      <c r="B585">
        <v>0</v>
      </c>
    </row>
    <row r="586" spans="1:2" x14ac:dyDescent="0.3">
      <c r="A586" t="s">
        <v>590</v>
      </c>
      <c r="B586">
        <v>0</v>
      </c>
    </row>
    <row r="587" spans="1:2" x14ac:dyDescent="0.3">
      <c r="A587" t="s">
        <v>591</v>
      </c>
      <c r="B587">
        <v>0</v>
      </c>
    </row>
    <row r="588" spans="1:2" x14ac:dyDescent="0.3">
      <c r="A588" t="s">
        <v>592</v>
      </c>
      <c r="B588">
        <v>0</v>
      </c>
    </row>
    <row r="589" spans="1:2" x14ac:dyDescent="0.3">
      <c r="A589" t="s">
        <v>593</v>
      </c>
      <c r="B589">
        <v>0</v>
      </c>
    </row>
    <row r="590" spans="1:2" x14ac:dyDescent="0.3">
      <c r="A590" t="s">
        <v>594</v>
      </c>
      <c r="B590">
        <v>0</v>
      </c>
    </row>
    <row r="591" spans="1:2" x14ac:dyDescent="0.3">
      <c r="A591" t="s">
        <v>595</v>
      </c>
      <c r="B591">
        <v>0</v>
      </c>
    </row>
    <row r="592" spans="1:2" x14ac:dyDescent="0.3">
      <c r="A592" t="s">
        <v>596</v>
      </c>
      <c r="B592">
        <v>0</v>
      </c>
    </row>
    <row r="593" spans="1:2" x14ac:dyDescent="0.3">
      <c r="A593" t="s">
        <v>597</v>
      </c>
      <c r="B593">
        <v>0</v>
      </c>
    </row>
    <row r="594" spans="1:2" x14ac:dyDescent="0.3">
      <c r="A594" t="s">
        <v>598</v>
      </c>
      <c r="B594">
        <v>0</v>
      </c>
    </row>
    <row r="595" spans="1:2" x14ac:dyDescent="0.3">
      <c r="A595" t="s">
        <v>599</v>
      </c>
      <c r="B595">
        <v>98.5</v>
      </c>
    </row>
    <row r="596" spans="1:2" x14ac:dyDescent="0.3">
      <c r="A596" t="s">
        <v>600</v>
      </c>
      <c r="B596">
        <v>98.24</v>
      </c>
    </row>
    <row r="597" spans="1:2" x14ac:dyDescent="0.3">
      <c r="A597" t="s">
        <v>601</v>
      </c>
      <c r="B597">
        <v>93.33</v>
      </c>
    </row>
    <row r="598" spans="1:2" x14ac:dyDescent="0.3">
      <c r="A598" t="s">
        <v>602</v>
      </c>
      <c r="B598">
        <v>94.7</v>
      </c>
    </row>
    <row r="599" spans="1:2" x14ac:dyDescent="0.3">
      <c r="A599" t="s">
        <v>603</v>
      </c>
      <c r="B599">
        <v>94.75</v>
      </c>
    </row>
    <row r="600" spans="1:2" x14ac:dyDescent="0.3">
      <c r="A600" t="s">
        <v>604</v>
      </c>
      <c r="B600">
        <v>96.4</v>
      </c>
    </row>
    <row r="601" spans="1:2" x14ac:dyDescent="0.3">
      <c r="A601" t="s">
        <v>605</v>
      </c>
      <c r="B601">
        <v>144.58000000000001</v>
      </c>
    </row>
    <row r="602" spans="1:2" x14ac:dyDescent="0.3">
      <c r="A602" t="s">
        <v>606</v>
      </c>
      <c r="B602">
        <v>1128.8800000000001</v>
      </c>
    </row>
    <row r="603" spans="1:2" x14ac:dyDescent="0.3">
      <c r="A603" t="s">
        <v>607</v>
      </c>
      <c r="B603">
        <v>564.88</v>
      </c>
    </row>
    <row r="604" spans="1:2" x14ac:dyDescent="0.3">
      <c r="A604" t="s">
        <v>608</v>
      </c>
      <c r="B604">
        <v>4447.93</v>
      </c>
    </row>
    <row r="605" spans="1:2" x14ac:dyDescent="0.3">
      <c r="A605" t="s">
        <v>609</v>
      </c>
      <c r="B605" t="s">
        <v>610</v>
      </c>
    </row>
    <row r="606" spans="1:2" x14ac:dyDescent="0.3">
      <c r="A606" t="s">
        <v>611</v>
      </c>
      <c r="B606" t="s">
        <v>610</v>
      </c>
    </row>
    <row r="607" spans="1:2" x14ac:dyDescent="0.3">
      <c r="A607" t="s">
        <v>612</v>
      </c>
      <c r="B607">
        <v>0</v>
      </c>
    </row>
    <row r="608" spans="1:2" x14ac:dyDescent="0.3">
      <c r="A608" t="s">
        <v>613</v>
      </c>
      <c r="B608">
        <v>2745</v>
      </c>
    </row>
    <row r="609" spans="1:2" x14ac:dyDescent="0.3">
      <c r="A609" t="s">
        <v>614</v>
      </c>
      <c r="B609">
        <v>0</v>
      </c>
    </row>
    <row r="610" spans="1:2" x14ac:dyDescent="0.3">
      <c r="A610" t="s">
        <v>615</v>
      </c>
      <c r="B610">
        <v>5171</v>
      </c>
    </row>
    <row r="611" spans="1:2" x14ac:dyDescent="0.3">
      <c r="A611" t="s">
        <v>616</v>
      </c>
      <c r="B611">
        <v>0</v>
      </c>
    </row>
    <row r="612" spans="1:2" x14ac:dyDescent="0.3">
      <c r="A612" t="s">
        <v>617</v>
      </c>
      <c r="B612">
        <v>0.05</v>
      </c>
    </row>
    <row r="613" spans="1:2" x14ac:dyDescent="0.3">
      <c r="A613" t="s">
        <v>618</v>
      </c>
      <c r="B613">
        <v>1761</v>
      </c>
    </row>
    <row r="614" spans="1:2" x14ac:dyDescent="0.3">
      <c r="A614" t="s">
        <v>619</v>
      </c>
      <c r="B614">
        <v>21864.5</v>
      </c>
    </row>
    <row r="615" spans="1:2" x14ac:dyDescent="0.3">
      <c r="A615" t="s">
        <v>620</v>
      </c>
      <c r="B615">
        <v>0.16</v>
      </c>
    </row>
    <row r="616" spans="1:2" x14ac:dyDescent="0.3">
      <c r="A616" t="s">
        <v>621</v>
      </c>
      <c r="B616">
        <v>0.2</v>
      </c>
    </row>
    <row r="617" spans="1:2" x14ac:dyDescent="0.3">
      <c r="A617" t="s">
        <v>622</v>
      </c>
      <c r="B617">
        <v>0</v>
      </c>
    </row>
    <row r="618" spans="1:2" x14ac:dyDescent="0.3">
      <c r="A618" t="s">
        <v>623</v>
      </c>
      <c r="B618">
        <v>0</v>
      </c>
    </row>
    <row r="619" spans="1:2" x14ac:dyDescent="0.3">
      <c r="A619" t="s">
        <v>624</v>
      </c>
      <c r="B619">
        <v>0</v>
      </c>
    </row>
    <row r="620" spans="1:2" x14ac:dyDescent="0.3">
      <c r="A620" t="s">
        <v>625</v>
      </c>
      <c r="B620">
        <v>0</v>
      </c>
    </row>
    <row r="621" spans="1:2" x14ac:dyDescent="0.3">
      <c r="A621" t="s">
        <v>626</v>
      </c>
      <c r="B621">
        <v>0</v>
      </c>
    </row>
    <row r="622" spans="1:2" x14ac:dyDescent="0.3">
      <c r="A622" t="s">
        <v>627</v>
      </c>
      <c r="B622">
        <v>0</v>
      </c>
    </row>
    <row r="623" spans="1:2" x14ac:dyDescent="0.3">
      <c r="A623" t="s">
        <v>628</v>
      </c>
      <c r="B623">
        <v>0</v>
      </c>
    </row>
    <row r="624" spans="1:2" x14ac:dyDescent="0.3">
      <c r="A624" t="s">
        <v>629</v>
      </c>
      <c r="B624">
        <v>0</v>
      </c>
    </row>
    <row r="625" spans="1:2" x14ac:dyDescent="0.3">
      <c r="A625" t="s">
        <v>630</v>
      </c>
      <c r="B625">
        <v>2175</v>
      </c>
    </row>
    <row r="626" spans="1:2" x14ac:dyDescent="0.3">
      <c r="A626" t="s">
        <v>631</v>
      </c>
      <c r="B626">
        <v>17915</v>
      </c>
    </row>
    <row r="627" spans="1:2" x14ac:dyDescent="0.3">
      <c r="A627" t="s">
        <v>632</v>
      </c>
      <c r="B627">
        <v>0.2</v>
      </c>
    </row>
    <row r="628" spans="1:2" x14ac:dyDescent="0.3">
      <c r="A628" t="s">
        <v>633</v>
      </c>
      <c r="B628">
        <v>0.17</v>
      </c>
    </row>
    <row r="629" spans="1:2" x14ac:dyDescent="0.3">
      <c r="A629" t="s">
        <v>634</v>
      </c>
      <c r="B629">
        <v>0</v>
      </c>
    </row>
    <row r="630" spans="1:2" x14ac:dyDescent="0.3">
      <c r="A630" t="s">
        <v>635</v>
      </c>
      <c r="B630">
        <v>17250</v>
      </c>
    </row>
    <row r="631" spans="1:2" x14ac:dyDescent="0.3">
      <c r="A631" t="s">
        <v>636</v>
      </c>
      <c r="B631">
        <v>0</v>
      </c>
    </row>
    <row r="632" spans="1:2" x14ac:dyDescent="0.3">
      <c r="A632" t="s">
        <v>637</v>
      </c>
      <c r="B632">
        <v>0.16</v>
      </c>
    </row>
    <row r="633" spans="1:2" x14ac:dyDescent="0.3">
      <c r="A633" t="s">
        <v>638</v>
      </c>
      <c r="B633">
        <v>199</v>
      </c>
    </row>
    <row r="634" spans="1:2" x14ac:dyDescent="0.3">
      <c r="A634" t="s">
        <v>639</v>
      </c>
      <c r="B634">
        <v>2028</v>
      </c>
    </row>
    <row r="635" spans="1:2" x14ac:dyDescent="0.3">
      <c r="A635" t="s">
        <v>640</v>
      </c>
      <c r="B635">
        <v>0.02</v>
      </c>
    </row>
    <row r="636" spans="1:2" x14ac:dyDescent="0.3">
      <c r="A636" t="s">
        <v>641</v>
      </c>
      <c r="B636">
        <v>0.02</v>
      </c>
    </row>
    <row r="637" spans="1:2" x14ac:dyDescent="0.3">
      <c r="A637" t="s">
        <v>642</v>
      </c>
      <c r="B637">
        <v>899.75</v>
      </c>
    </row>
    <row r="638" spans="1:2" x14ac:dyDescent="0.3">
      <c r="A638" t="s">
        <v>643</v>
      </c>
      <c r="B638">
        <v>11231.75</v>
      </c>
    </row>
    <row r="639" spans="1:2" x14ac:dyDescent="0.3">
      <c r="A639" t="s">
        <v>644</v>
      </c>
      <c r="B639">
        <v>0.08</v>
      </c>
    </row>
    <row r="640" spans="1:2" x14ac:dyDescent="0.3">
      <c r="A640" t="s">
        <v>645</v>
      </c>
      <c r="B640">
        <v>0.1</v>
      </c>
    </row>
    <row r="641" spans="1:2" x14ac:dyDescent="0.3">
      <c r="A641" t="s">
        <v>646</v>
      </c>
      <c r="B641">
        <v>1552</v>
      </c>
    </row>
    <row r="642" spans="1:2" x14ac:dyDescent="0.3">
      <c r="A642" t="s">
        <v>647</v>
      </c>
      <c r="B642">
        <v>16386</v>
      </c>
    </row>
    <row r="643" spans="1:2" x14ac:dyDescent="0.3">
      <c r="A643" t="s">
        <v>648</v>
      </c>
      <c r="B643">
        <v>0.14000000000000001</v>
      </c>
    </row>
    <row r="644" spans="1:2" x14ac:dyDescent="0.3">
      <c r="A644" t="s">
        <v>649</v>
      </c>
      <c r="B644">
        <v>0.15</v>
      </c>
    </row>
    <row r="645" spans="1:2" x14ac:dyDescent="0.3">
      <c r="A645" t="s">
        <v>650</v>
      </c>
      <c r="B645">
        <v>205</v>
      </c>
    </row>
    <row r="646" spans="1:2" x14ac:dyDescent="0.3">
      <c r="A646" t="s">
        <v>651</v>
      </c>
      <c r="B646">
        <v>2470</v>
      </c>
    </row>
    <row r="647" spans="1:2" x14ac:dyDescent="0.3">
      <c r="A647" t="s">
        <v>652</v>
      </c>
      <c r="B647">
        <v>0.02</v>
      </c>
    </row>
    <row r="648" spans="1:2" x14ac:dyDescent="0.3">
      <c r="A648" t="s">
        <v>653</v>
      </c>
      <c r="B648">
        <v>0.02</v>
      </c>
    </row>
    <row r="649" spans="1:2" x14ac:dyDescent="0.3">
      <c r="A649" t="s">
        <v>654</v>
      </c>
      <c r="B649">
        <v>2700</v>
      </c>
    </row>
    <row r="650" spans="1:2" x14ac:dyDescent="0.3">
      <c r="A650" t="s">
        <v>655</v>
      </c>
      <c r="B650">
        <v>50</v>
      </c>
    </row>
    <row r="651" spans="1:2" x14ac:dyDescent="0.3">
      <c r="A651" t="s">
        <v>656</v>
      </c>
      <c r="B651">
        <v>2075</v>
      </c>
    </row>
    <row r="652" spans="1:2" x14ac:dyDescent="0.3">
      <c r="A652" t="s">
        <v>657</v>
      </c>
      <c r="B652">
        <v>50</v>
      </c>
    </row>
    <row r="653" spans="1:2" x14ac:dyDescent="0.3">
      <c r="A653" t="s">
        <v>658</v>
      </c>
      <c r="B653">
        <v>0</v>
      </c>
    </row>
    <row r="654" spans="1:2" x14ac:dyDescent="0.3">
      <c r="A654" t="s">
        <v>659</v>
      </c>
      <c r="B654">
        <v>0</v>
      </c>
    </row>
    <row r="655" spans="1:2" x14ac:dyDescent="0.3">
      <c r="A655" t="s">
        <v>660</v>
      </c>
      <c r="B655">
        <v>0</v>
      </c>
    </row>
    <row r="656" spans="1:2" x14ac:dyDescent="0.3">
      <c r="A656" t="s">
        <v>661</v>
      </c>
      <c r="B656">
        <v>36.979999999999997</v>
      </c>
    </row>
    <row r="657" spans="1:2" x14ac:dyDescent="0.3">
      <c r="A657" t="s">
        <v>662</v>
      </c>
      <c r="B657">
        <v>0</v>
      </c>
    </row>
    <row r="658" spans="1:2" x14ac:dyDescent="0.3">
      <c r="A658" t="s">
        <v>663</v>
      </c>
      <c r="B658">
        <v>37.1</v>
      </c>
    </row>
    <row r="659" spans="1:2" x14ac:dyDescent="0.3">
      <c r="A659" t="s">
        <v>664</v>
      </c>
      <c r="B659">
        <v>0</v>
      </c>
    </row>
    <row r="660" spans="1:2" x14ac:dyDescent="0.3">
      <c r="A660" t="s">
        <v>665</v>
      </c>
      <c r="B660">
        <v>56.61</v>
      </c>
    </row>
    <row r="661" spans="1:2" x14ac:dyDescent="0.3">
      <c r="A661" t="s">
        <v>666</v>
      </c>
      <c r="B661">
        <v>0</v>
      </c>
    </row>
    <row r="662" spans="1:2" x14ac:dyDescent="0.3">
      <c r="A662" t="s">
        <v>667</v>
      </c>
      <c r="B662">
        <v>90.53</v>
      </c>
    </row>
    <row r="663" spans="1:2" x14ac:dyDescent="0.3">
      <c r="A663" t="s">
        <v>668</v>
      </c>
      <c r="B663">
        <v>0</v>
      </c>
    </row>
    <row r="664" spans="1:2" x14ac:dyDescent="0.3">
      <c r="A664" t="s">
        <v>669</v>
      </c>
      <c r="B664">
        <v>90.46</v>
      </c>
    </row>
    <row r="665" spans="1:2" x14ac:dyDescent="0.3">
      <c r="A665" t="s">
        <v>670</v>
      </c>
      <c r="B665">
        <v>0</v>
      </c>
    </row>
    <row r="666" spans="1:2" x14ac:dyDescent="0.3">
      <c r="A666" t="s">
        <v>671</v>
      </c>
      <c r="B666">
        <v>97.39</v>
      </c>
    </row>
    <row r="667" spans="1:2" x14ac:dyDescent="0.3">
      <c r="A667" t="s">
        <v>672</v>
      </c>
      <c r="B667">
        <v>0</v>
      </c>
    </row>
    <row r="668" spans="1:2" x14ac:dyDescent="0.3">
      <c r="A668" t="s">
        <v>673</v>
      </c>
      <c r="B668">
        <v>0.03</v>
      </c>
    </row>
    <row r="669" spans="1:2" x14ac:dyDescent="0.3">
      <c r="A669" t="s">
        <v>674</v>
      </c>
      <c r="B669">
        <v>0</v>
      </c>
    </row>
    <row r="670" spans="1:2" x14ac:dyDescent="0.3">
      <c r="A670" t="s">
        <v>675</v>
      </c>
      <c r="B670">
        <v>0.03</v>
      </c>
    </row>
    <row r="671" spans="1:2" x14ac:dyDescent="0.3">
      <c r="A671" t="s">
        <v>676</v>
      </c>
      <c r="B671">
        <v>0</v>
      </c>
    </row>
    <row r="672" spans="1:2" x14ac:dyDescent="0.3">
      <c r="A672" t="s">
        <v>677</v>
      </c>
      <c r="B672">
        <v>0.03</v>
      </c>
    </row>
    <row r="673" spans="1:2" x14ac:dyDescent="0.3">
      <c r="A673" t="s">
        <v>678</v>
      </c>
      <c r="B673">
        <v>0</v>
      </c>
    </row>
    <row r="674" spans="1:2" x14ac:dyDescent="0.3">
      <c r="A674" t="s">
        <v>679</v>
      </c>
      <c r="B674">
        <v>0.03</v>
      </c>
    </row>
    <row r="675" spans="1:2" x14ac:dyDescent="0.3">
      <c r="A675" t="s">
        <v>680</v>
      </c>
      <c r="B675">
        <v>0</v>
      </c>
    </row>
    <row r="676" spans="1:2" x14ac:dyDescent="0.3">
      <c r="A676" t="s">
        <v>681</v>
      </c>
      <c r="B676">
        <v>0.03</v>
      </c>
    </row>
    <row r="677" spans="1:2" x14ac:dyDescent="0.3">
      <c r="A677" t="s">
        <v>682</v>
      </c>
      <c r="B677">
        <v>0</v>
      </c>
    </row>
    <row r="678" spans="1:2" x14ac:dyDescent="0.3">
      <c r="A678" t="s">
        <v>683</v>
      </c>
      <c r="B678">
        <v>0.03</v>
      </c>
    </row>
    <row r="679" spans="1:2" x14ac:dyDescent="0.3">
      <c r="A679" t="s">
        <v>684</v>
      </c>
      <c r="B679">
        <v>0.09</v>
      </c>
    </row>
    <row r="680" spans="1:2" x14ac:dyDescent="0.3">
      <c r="A680" t="s">
        <v>685</v>
      </c>
      <c r="B680">
        <v>0.08</v>
      </c>
    </row>
    <row r="681" spans="1:2" x14ac:dyDescent="0.3">
      <c r="A681" t="s">
        <v>686</v>
      </c>
    </row>
    <row r="682" spans="1:2" x14ac:dyDescent="0.3">
      <c r="A682" t="s">
        <v>687</v>
      </c>
      <c r="B682">
        <v>2.9000000000000001E-2</v>
      </c>
    </row>
    <row r="683" spans="1:2" x14ac:dyDescent="0.3">
      <c r="A683" t="s">
        <v>688</v>
      </c>
      <c r="B683">
        <v>307.5</v>
      </c>
    </row>
    <row r="684" spans="1:2" x14ac:dyDescent="0.3">
      <c r="A684" t="s">
        <v>689</v>
      </c>
      <c r="B684">
        <v>309.57</v>
      </c>
    </row>
    <row r="685" spans="1:2" x14ac:dyDescent="0.3">
      <c r="A685" t="s">
        <v>690</v>
      </c>
      <c r="B685">
        <v>101</v>
      </c>
    </row>
    <row r="686" spans="1:2" x14ac:dyDescent="0.3">
      <c r="A686" t="s">
        <v>691</v>
      </c>
      <c r="B686">
        <v>104.71</v>
      </c>
    </row>
    <row r="687" spans="1:2" x14ac:dyDescent="0.3">
      <c r="A687" t="s">
        <v>692</v>
      </c>
      <c r="B687">
        <v>1598</v>
      </c>
    </row>
    <row r="688" spans="1:2" x14ac:dyDescent="0.3">
      <c r="A688" t="s">
        <v>693</v>
      </c>
      <c r="B688">
        <v>914.52</v>
      </c>
    </row>
    <row r="689" spans="1:2" x14ac:dyDescent="0.3">
      <c r="A689" t="s">
        <v>694</v>
      </c>
      <c r="B689">
        <v>912</v>
      </c>
    </row>
    <row r="690" spans="1:2" x14ac:dyDescent="0.3">
      <c r="A690" t="s">
        <v>695</v>
      </c>
      <c r="B690">
        <v>1137.8800000000001</v>
      </c>
    </row>
    <row r="691" spans="1:2" x14ac:dyDescent="0.3">
      <c r="A691" t="s">
        <v>696</v>
      </c>
      <c r="B691">
        <v>101.15</v>
      </c>
    </row>
    <row r="692" spans="1:2" x14ac:dyDescent="0.3">
      <c r="A692" t="s">
        <v>697</v>
      </c>
      <c r="B692">
        <v>99.78</v>
      </c>
    </row>
    <row r="693" spans="1:2" x14ac:dyDescent="0.3">
      <c r="A693" t="s">
        <v>698</v>
      </c>
      <c r="B693">
        <v>80.23</v>
      </c>
    </row>
    <row r="694" spans="1:2" x14ac:dyDescent="0.3">
      <c r="A694" t="s">
        <v>699</v>
      </c>
      <c r="B694">
        <v>78.569999999999993</v>
      </c>
    </row>
    <row r="695" spans="1:2" x14ac:dyDescent="0.3">
      <c r="A695" t="s">
        <v>700</v>
      </c>
      <c r="B695">
        <v>76.66</v>
      </c>
    </row>
    <row r="696" spans="1:2" x14ac:dyDescent="0.3">
      <c r="A696" t="s">
        <v>701</v>
      </c>
      <c r="B696">
        <v>74.790000000000006</v>
      </c>
    </row>
    <row r="697" spans="1:2" x14ac:dyDescent="0.3">
      <c r="A697" t="s">
        <v>702</v>
      </c>
      <c r="B697">
        <v>15.73</v>
      </c>
    </row>
    <row r="698" spans="1:2" x14ac:dyDescent="0.3">
      <c r="A698" t="s">
        <v>703</v>
      </c>
      <c r="B698">
        <v>15.51</v>
      </c>
    </row>
    <row r="699" spans="1:2" x14ac:dyDescent="0.3">
      <c r="A699" t="s">
        <v>704</v>
      </c>
      <c r="B699">
        <v>311.93</v>
      </c>
    </row>
    <row r="700" spans="1:2" x14ac:dyDescent="0.3">
      <c r="A700" t="s">
        <v>705</v>
      </c>
      <c r="B700">
        <v>311.62</v>
      </c>
    </row>
    <row r="701" spans="1:2" x14ac:dyDescent="0.3">
      <c r="A701" t="s">
        <v>706</v>
      </c>
      <c r="B701">
        <v>613.58000000000004</v>
      </c>
    </row>
    <row r="702" spans="1:2" x14ac:dyDescent="0.3">
      <c r="A702" t="s">
        <v>707</v>
      </c>
      <c r="B702">
        <v>619.54</v>
      </c>
    </row>
    <row r="703" spans="1:2" x14ac:dyDescent="0.3">
      <c r="A703" t="s">
        <v>708</v>
      </c>
      <c r="B703">
        <v>25</v>
      </c>
    </row>
    <row r="704" spans="1:2" x14ac:dyDescent="0.3">
      <c r="A704" t="s">
        <v>709</v>
      </c>
      <c r="B704">
        <v>25</v>
      </c>
    </row>
    <row r="705" spans="1:2" x14ac:dyDescent="0.3">
      <c r="A705" t="s">
        <v>710</v>
      </c>
      <c r="B705">
        <v>7.78</v>
      </c>
    </row>
    <row r="706" spans="1:2" x14ac:dyDescent="0.3">
      <c r="A706" t="s">
        <v>711</v>
      </c>
      <c r="B706">
        <v>7.98</v>
      </c>
    </row>
    <row r="707" spans="1:2" x14ac:dyDescent="0.3">
      <c r="A707" t="s">
        <v>712</v>
      </c>
      <c r="B707">
        <v>7.27</v>
      </c>
    </row>
    <row r="708" spans="1:2" x14ac:dyDescent="0.3">
      <c r="A708" t="s">
        <v>713</v>
      </c>
      <c r="B708">
        <v>7.46</v>
      </c>
    </row>
    <row r="709" spans="1:2" x14ac:dyDescent="0.3">
      <c r="A709" t="s">
        <v>714</v>
      </c>
      <c r="B709">
        <v>8.6</v>
      </c>
    </row>
    <row r="710" spans="1:2" x14ac:dyDescent="0.3">
      <c r="A710" t="s">
        <v>715</v>
      </c>
      <c r="B710">
        <v>8.9700000000000006</v>
      </c>
    </row>
    <row r="711" spans="1:2" x14ac:dyDescent="0.3">
      <c r="A711" t="s">
        <v>716</v>
      </c>
      <c r="B711">
        <v>99.5</v>
      </c>
    </row>
    <row r="712" spans="1:2" x14ac:dyDescent="0.3">
      <c r="A712" t="s">
        <v>717</v>
      </c>
      <c r="B712">
        <v>99.82</v>
      </c>
    </row>
    <row r="713" spans="1:2" x14ac:dyDescent="0.3">
      <c r="A713" t="s">
        <v>718</v>
      </c>
      <c r="B713" s="2">
        <v>0</v>
      </c>
    </row>
    <row r="714" spans="1:2" x14ac:dyDescent="0.3">
      <c r="A714" t="s">
        <v>719</v>
      </c>
      <c r="B714" s="2">
        <v>0</v>
      </c>
    </row>
    <row r="715" spans="1:2" x14ac:dyDescent="0.3">
      <c r="A715" t="s">
        <v>720</v>
      </c>
      <c r="B715" s="2">
        <v>0</v>
      </c>
    </row>
    <row r="716" spans="1:2" x14ac:dyDescent="0.3">
      <c r="A716" t="s">
        <v>721</v>
      </c>
      <c r="B716" s="2">
        <v>0.35625000000000001</v>
      </c>
    </row>
    <row r="717" spans="1:2" x14ac:dyDescent="0.3">
      <c r="A717" t="s">
        <v>722</v>
      </c>
      <c r="B717" s="2">
        <v>0</v>
      </c>
    </row>
    <row r="718" spans="1:2" x14ac:dyDescent="0.3">
      <c r="A718" t="s">
        <v>723</v>
      </c>
      <c r="B718" s="2">
        <v>0</v>
      </c>
    </row>
    <row r="719" spans="1:2" x14ac:dyDescent="0.3">
      <c r="A719" t="s">
        <v>724</v>
      </c>
      <c r="B719" s="2">
        <v>0</v>
      </c>
    </row>
    <row r="720" spans="1:2" x14ac:dyDescent="0.3">
      <c r="A720" t="s">
        <v>725</v>
      </c>
      <c r="B720" s="2">
        <v>0</v>
      </c>
    </row>
    <row r="721" spans="1:2" x14ac:dyDescent="0.3">
      <c r="A721" t="s">
        <v>726</v>
      </c>
      <c r="B721" s="2">
        <v>0</v>
      </c>
    </row>
    <row r="722" spans="1:2" x14ac:dyDescent="0.3">
      <c r="A722" t="s">
        <v>727</v>
      </c>
      <c r="B722" s="2">
        <v>5.5555555555555497E-3</v>
      </c>
    </row>
    <row r="723" spans="1:2" x14ac:dyDescent="0.3">
      <c r="A723" t="s">
        <v>728</v>
      </c>
      <c r="B723" s="2">
        <v>0</v>
      </c>
    </row>
    <row r="724" spans="1:2" x14ac:dyDescent="0.3">
      <c r="A724" t="s">
        <v>729</v>
      </c>
      <c r="B724" t="s">
        <v>730</v>
      </c>
    </row>
    <row r="725" spans="1:2" x14ac:dyDescent="0.3">
      <c r="A725" t="s">
        <v>731</v>
      </c>
      <c r="B725" s="2">
        <v>0</v>
      </c>
    </row>
    <row r="726" spans="1:2" x14ac:dyDescent="0.3">
      <c r="A726" t="s">
        <v>732</v>
      </c>
      <c r="B726" s="2">
        <v>0.14374999999999999</v>
      </c>
    </row>
    <row r="727" spans="1:2" x14ac:dyDescent="0.3">
      <c r="A727" t="s">
        <v>733</v>
      </c>
      <c r="B727" s="2">
        <v>0</v>
      </c>
    </row>
    <row r="728" spans="1:2" x14ac:dyDescent="0.3">
      <c r="A728" t="s">
        <v>734</v>
      </c>
      <c r="B728" s="2">
        <v>1.18055555555556E-2</v>
      </c>
    </row>
    <row r="729" spans="1:2" x14ac:dyDescent="0.3">
      <c r="A729" t="s">
        <v>735</v>
      </c>
      <c r="B729" s="2">
        <v>9.7222222222222206E-3</v>
      </c>
    </row>
    <row r="730" spans="1:2" x14ac:dyDescent="0.3">
      <c r="A730" t="s">
        <v>736</v>
      </c>
      <c r="B730" s="2">
        <v>4.2361111111111099E-2</v>
      </c>
    </row>
    <row r="731" spans="1:2" x14ac:dyDescent="0.3">
      <c r="A731" t="s">
        <v>737</v>
      </c>
      <c r="B731" s="2">
        <v>0</v>
      </c>
    </row>
    <row r="732" spans="1:2" x14ac:dyDescent="0.3">
      <c r="A732" t="s">
        <v>738</v>
      </c>
      <c r="B732" s="2">
        <v>0</v>
      </c>
    </row>
    <row r="733" spans="1:2" x14ac:dyDescent="0.3">
      <c r="A733" t="s">
        <v>739</v>
      </c>
      <c r="B733" s="2">
        <v>0</v>
      </c>
    </row>
    <row r="734" spans="1:2" x14ac:dyDescent="0.3">
      <c r="A734" t="s">
        <v>740</v>
      </c>
      <c r="B734" s="2">
        <v>1.0416666666666701E-2</v>
      </c>
    </row>
    <row r="735" spans="1:2" x14ac:dyDescent="0.3">
      <c r="A735" t="s">
        <v>741</v>
      </c>
      <c r="B735" s="2">
        <v>0</v>
      </c>
    </row>
    <row r="736" spans="1:2" x14ac:dyDescent="0.3">
      <c r="A736" t="s">
        <v>742</v>
      </c>
      <c r="B736" s="2">
        <v>0</v>
      </c>
    </row>
    <row r="737" spans="1:2" x14ac:dyDescent="0.3">
      <c r="A737" t="s">
        <v>743</v>
      </c>
      <c r="B737" s="2">
        <v>0</v>
      </c>
    </row>
    <row r="738" spans="1:2" x14ac:dyDescent="0.3">
      <c r="A738" t="s">
        <v>744</v>
      </c>
      <c r="B738" s="2">
        <v>0</v>
      </c>
    </row>
    <row r="739" spans="1:2" x14ac:dyDescent="0.3">
      <c r="A739" t="s">
        <v>745</v>
      </c>
      <c r="B739" s="2">
        <v>0</v>
      </c>
    </row>
    <row r="740" spans="1:2" x14ac:dyDescent="0.3">
      <c r="A740" t="s">
        <v>746</v>
      </c>
      <c r="B740" s="2">
        <v>1.38888888888889E-3</v>
      </c>
    </row>
    <row r="741" spans="1:2" x14ac:dyDescent="0.3">
      <c r="A741" t="s">
        <v>747</v>
      </c>
      <c r="B741" s="2">
        <v>0</v>
      </c>
    </row>
    <row r="742" spans="1:2" x14ac:dyDescent="0.3">
      <c r="A742" t="s">
        <v>748</v>
      </c>
      <c r="B742" s="2">
        <v>0</v>
      </c>
    </row>
    <row r="743" spans="1:2" x14ac:dyDescent="0.3">
      <c r="A743" t="s">
        <v>749</v>
      </c>
      <c r="B743" s="2">
        <v>0</v>
      </c>
    </row>
    <row r="744" spans="1:2" x14ac:dyDescent="0.3">
      <c r="A744" t="s">
        <v>750</v>
      </c>
      <c r="B744" s="2">
        <v>0</v>
      </c>
    </row>
    <row r="745" spans="1:2" x14ac:dyDescent="0.3">
      <c r="A745" t="s">
        <v>751</v>
      </c>
      <c r="B745" s="2">
        <v>0</v>
      </c>
    </row>
    <row r="746" spans="1:2" x14ac:dyDescent="0.3">
      <c r="A746" t="s">
        <v>752</v>
      </c>
      <c r="B746" s="2">
        <v>0</v>
      </c>
    </row>
    <row r="747" spans="1:2" x14ac:dyDescent="0.3">
      <c r="A747" t="s">
        <v>753</v>
      </c>
      <c r="B747" s="2">
        <v>0</v>
      </c>
    </row>
    <row r="748" spans="1:2" x14ac:dyDescent="0.3">
      <c r="A748" t="s">
        <v>754</v>
      </c>
      <c r="B748" s="2">
        <v>0</v>
      </c>
    </row>
    <row r="749" spans="1:2" x14ac:dyDescent="0.3">
      <c r="A749" t="s">
        <v>755</v>
      </c>
      <c r="B749" s="2">
        <v>0</v>
      </c>
    </row>
    <row r="750" spans="1:2" x14ac:dyDescent="0.3">
      <c r="A750" t="s">
        <v>756</v>
      </c>
      <c r="B750" s="2">
        <v>0</v>
      </c>
    </row>
    <row r="751" spans="1:2" x14ac:dyDescent="0.3">
      <c r="A751" t="s">
        <v>757</v>
      </c>
      <c r="B751" s="2">
        <v>0</v>
      </c>
    </row>
    <row r="752" spans="1:2" x14ac:dyDescent="0.3">
      <c r="A752" t="s">
        <v>758</v>
      </c>
      <c r="B752" s="2">
        <v>2.7777777777777801E-2</v>
      </c>
    </row>
    <row r="753" spans="1:2" x14ac:dyDescent="0.3">
      <c r="A753" t="s">
        <v>759</v>
      </c>
      <c r="B753" s="2">
        <v>0</v>
      </c>
    </row>
    <row r="754" spans="1:2" x14ac:dyDescent="0.3">
      <c r="A754" t="s">
        <v>760</v>
      </c>
      <c r="B754" s="2">
        <v>0</v>
      </c>
    </row>
    <row r="755" spans="1:2" x14ac:dyDescent="0.3">
      <c r="A755" t="s">
        <v>761</v>
      </c>
      <c r="B755" s="2">
        <v>0</v>
      </c>
    </row>
    <row r="756" spans="1:2" x14ac:dyDescent="0.3">
      <c r="A756" t="s">
        <v>762</v>
      </c>
      <c r="B756" s="2">
        <v>0</v>
      </c>
    </row>
    <row r="757" spans="1:2" x14ac:dyDescent="0.3">
      <c r="A757" t="s">
        <v>763</v>
      </c>
      <c r="B757" s="2">
        <v>0</v>
      </c>
    </row>
    <row r="758" spans="1:2" x14ac:dyDescent="0.3">
      <c r="A758" t="s">
        <v>764</v>
      </c>
      <c r="B758" s="2">
        <v>0</v>
      </c>
    </row>
    <row r="759" spans="1:2" x14ac:dyDescent="0.3">
      <c r="A759" t="s">
        <v>765</v>
      </c>
      <c r="B759" s="2">
        <v>0</v>
      </c>
    </row>
    <row r="760" spans="1:2" x14ac:dyDescent="0.3">
      <c r="A760" t="s">
        <v>766</v>
      </c>
      <c r="B760" s="2">
        <v>0</v>
      </c>
    </row>
    <row r="761" spans="1:2" x14ac:dyDescent="0.3">
      <c r="A761" t="s">
        <v>767</v>
      </c>
      <c r="B761" s="2">
        <v>0</v>
      </c>
    </row>
    <row r="762" spans="1:2" x14ac:dyDescent="0.3">
      <c r="A762" t="s">
        <v>768</v>
      </c>
      <c r="B762" s="2">
        <v>0.10347222222222199</v>
      </c>
    </row>
    <row r="763" spans="1:2" x14ac:dyDescent="0.3">
      <c r="A763" t="s">
        <v>769</v>
      </c>
      <c r="B763" s="2">
        <v>6.9444444444444404E-4</v>
      </c>
    </row>
    <row r="764" spans="1:2" x14ac:dyDescent="0.3">
      <c r="A764" t="s">
        <v>770</v>
      </c>
      <c r="B764" s="2">
        <v>4.8611111111111103E-3</v>
      </c>
    </row>
    <row r="765" spans="1:2" x14ac:dyDescent="0.3">
      <c r="A765" t="s">
        <v>771</v>
      </c>
      <c r="B765" s="2">
        <v>6.9444444444444404E-4</v>
      </c>
    </row>
    <row r="766" spans="1:2" x14ac:dyDescent="0.3">
      <c r="A766" t="s">
        <v>772</v>
      </c>
      <c r="B766" s="2">
        <v>2.1527777777777798E-2</v>
      </c>
    </row>
    <row r="767" spans="1:2" x14ac:dyDescent="0.3">
      <c r="A767" t="s">
        <v>773</v>
      </c>
      <c r="B767" s="2">
        <v>0</v>
      </c>
    </row>
    <row r="768" spans="1:2" x14ac:dyDescent="0.3">
      <c r="A768" t="s">
        <v>774</v>
      </c>
      <c r="B768" s="2">
        <v>0</v>
      </c>
    </row>
    <row r="769" spans="1:2" x14ac:dyDescent="0.3">
      <c r="A769" t="s">
        <v>775</v>
      </c>
      <c r="B769" s="2">
        <v>0</v>
      </c>
    </row>
    <row r="770" spans="1:2" x14ac:dyDescent="0.3">
      <c r="A770" t="s">
        <v>776</v>
      </c>
      <c r="B770" s="2">
        <v>0</v>
      </c>
    </row>
    <row r="771" spans="1:2" x14ac:dyDescent="0.3">
      <c r="A771" t="s">
        <v>777</v>
      </c>
      <c r="B771" s="2">
        <v>0</v>
      </c>
    </row>
    <row r="772" spans="1:2" x14ac:dyDescent="0.3">
      <c r="A772" t="s">
        <v>778</v>
      </c>
      <c r="B772" s="2">
        <v>0</v>
      </c>
    </row>
    <row r="773" spans="1:2" x14ac:dyDescent="0.3">
      <c r="A773" t="s">
        <v>779</v>
      </c>
      <c r="B773" s="2">
        <v>0</v>
      </c>
    </row>
    <row r="774" spans="1:2" x14ac:dyDescent="0.3">
      <c r="A774" t="s">
        <v>780</v>
      </c>
      <c r="B774" s="2">
        <v>0</v>
      </c>
    </row>
    <row r="775" spans="1:2" x14ac:dyDescent="0.3">
      <c r="A775" t="s">
        <v>781</v>
      </c>
      <c r="B775" s="2">
        <v>0</v>
      </c>
    </row>
    <row r="776" spans="1:2" x14ac:dyDescent="0.3">
      <c r="A776" t="s">
        <v>782</v>
      </c>
      <c r="B776" s="2">
        <v>0</v>
      </c>
    </row>
    <row r="777" spans="1:2" x14ac:dyDescent="0.3">
      <c r="A777" t="s">
        <v>783</v>
      </c>
      <c r="B777" s="2">
        <v>0</v>
      </c>
    </row>
    <row r="778" spans="1:2" x14ac:dyDescent="0.3">
      <c r="A778" t="s">
        <v>784</v>
      </c>
      <c r="B778" s="2">
        <v>0</v>
      </c>
    </row>
    <row r="779" spans="1:2" x14ac:dyDescent="0.3">
      <c r="A779" t="s">
        <v>785</v>
      </c>
      <c r="B779" s="2">
        <v>0</v>
      </c>
    </row>
    <row r="780" spans="1:2" x14ac:dyDescent="0.3">
      <c r="A780" t="s">
        <v>786</v>
      </c>
      <c r="B780" s="2">
        <v>0</v>
      </c>
    </row>
    <row r="781" spans="1:2" x14ac:dyDescent="0.3">
      <c r="A781" t="s">
        <v>787</v>
      </c>
      <c r="B781" s="2">
        <v>0</v>
      </c>
    </row>
    <row r="782" spans="1:2" x14ac:dyDescent="0.3">
      <c r="A782" t="s">
        <v>788</v>
      </c>
      <c r="B782" s="2">
        <v>0</v>
      </c>
    </row>
    <row r="783" spans="1:2" x14ac:dyDescent="0.3">
      <c r="A783" t="s">
        <v>789</v>
      </c>
      <c r="B783" s="2">
        <v>0</v>
      </c>
    </row>
    <row r="784" spans="1:2" x14ac:dyDescent="0.3">
      <c r="A784" t="s">
        <v>790</v>
      </c>
      <c r="B784" s="2">
        <v>0</v>
      </c>
    </row>
    <row r="785" spans="1:2" x14ac:dyDescent="0.3">
      <c r="A785" t="s">
        <v>791</v>
      </c>
      <c r="B785" s="2">
        <v>0</v>
      </c>
    </row>
    <row r="786" spans="1:2" x14ac:dyDescent="0.3">
      <c r="A786" t="s">
        <v>792</v>
      </c>
      <c r="B786" s="2">
        <v>0</v>
      </c>
    </row>
    <row r="787" spans="1:2" x14ac:dyDescent="0.3">
      <c r="A787" t="s">
        <v>793</v>
      </c>
      <c r="B787" s="2">
        <v>0</v>
      </c>
    </row>
    <row r="788" spans="1:2" x14ac:dyDescent="0.3">
      <c r="A788" t="s">
        <v>794</v>
      </c>
      <c r="B788" s="2">
        <v>0</v>
      </c>
    </row>
    <row r="789" spans="1:2" x14ac:dyDescent="0.3">
      <c r="A789" t="s">
        <v>795</v>
      </c>
      <c r="B789" s="2">
        <v>0</v>
      </c>
    </row>
    <row r="790" spans="1:2" x14ac:dyDescent="0.3">
      <c r="A790" t="s">
        <v>796</v>
      </c>
      <c r="B790" s="2">
        <v>0</v>
      </c>
    </row>
    <row r="791" spans="1:2" x14ac:dyDescent="0.3">
      <c r="A791" t="s">
        <v>797</v>
      </c>
      <c r="B791" s="2">
        <v>0</v>
      </c>
    </row>
    <row r="792" spans="1:2" x14ac:dyDescent="0.3">
      <c r="A792" t="s">
        <v>798</v>
      </c>
      <c r="B792" s="2">
        <v>0</v>
      </c>
    </row>
    <row r="793" spans="1:2" x14ac:dyDescent="0.3">
      <c r="A793" t="s">
        <v>799</v>
      </c>
      <c r="B793" s="2">
        <v>0</v>
      </c>
    </row>
    <row r="794" spans="1:2" x14ac:dyDescent="0.3">
      <c r="A794" t="s">
        <v>800</v>
      </c>
      <c r="B794" s="2">
        <v>0</v>
      </c>
    </row>
    <row r="795" spans="1:2" x14ac:dyDescent="0.3">
      <c r="A795" t="s">
        <v>801</v>
      </c>
      <c r="B795" s="2">
        <v>0</v>
      </c>
    </row>
    <row r="796" spans="1:2" x14ac:dyDescent="0.3">
      <c r="A796" t="s">
        <v>802</v>
      </c>
      <c r="B796" s="2">
        <v>1.38888888888889E-2</v>
      </c>
    </row>
    <row r="797" spans="1:2" x14ac:dyDescent="0.3">
      <c r="A797" t="s">
        <v>803</v>
      </c>
      <c r="B797" s="2">
        <v>0</v>
      </c>
    </row>
    <row r="798" spans="1:2" x14ac:dyDescent="0.3">
      <c r="A798" t="s">
        <v>804</v>
      </c>
      <c r="B798" s="2">
        <v>0</v>
      </c>
    </row>
    <row r="799" spans="1:2" x14ac:dyDescent="0.3">
      <c r="A799" t="s">
        <v>805</v>
      </c>
      <c r="B799" s="2">
        <v>0</v>
      </c>
    </row>
    <row r="800" spans="1:2" x14ac:dyDescent="0.3">
      <c r="A800" t="s">
        <v>806</v>
      </c>
      <c r="B800" s="2">
        <v>0</v>
      </c>
    </row>
    <row r="801" spans="1:2" x14ac:dyDescent="0.3">
      <c r="A801" t="s">
        <v>807</v>
      </c>
      <c r="B801" s="2">
        <v>0</v>
      </c>
    </row>
    <row r="802" spans="1:2" x14ac:dyDescent="0.3">
      <c r="A802" t="s">
        <v>808</v>
      </c>
      <c r="B802" s="2">
        <v>0</v>
      </c>
    </row>
    <row r="803" spans="1:2" x14ac:dyDescent="0.3">
      <c r="A803" t="s">
        <v>809</v>
      </c>
      <c r="B803" s="2">
        <v>0</v>
      </c>
    </row>
    <row r="804" spans="1:2" x14ac:dyDescent="0.3">
      <c r="A804" t="s">
        <v>810</v>
      </c>
      <c r="B804" s="2">
        <v>0</v>
      </c>
    </row>
    <row r="805" spans="1:2" x14ac:dyDescent="0.3">
      <c r="A805" t="s">
        <v>811</v>
      </c>
      <c r="B805" s="2">
        <v>0</v>
      </c>
    </row>
    <row r="806" spans="1:2" x14ac:dyDescent="0.3">
      <c r="A806" t="s">
        <v>812</v>
      </c>
      <c r="B806" s="2">
        <v>0</v>
      </c>
    </row>
    <row r="807" spans="1:2" x14ac:dyDescent="0.3">
      <c r="A807" t="s">
        <v>813</v>
      </c>
      <c r="B807" s="2">
        <v>0</v>
      </c>
    </row>
    <row r="808" spans="1:2" x14ac:dyDescent="0.3">
      <c r="A808" t="s">
        <v>814</v>
      </c>
      <c r="B808" s="2">
        <v>0</v>
      </c>
    </row>
    <row r="809" spans="1:2" x14ac:dyDescent="0.3">
      <c r="A809" t="s">
        <v>815</v>
      </c>
      <c r="B809" s="2">
        <v>0</v>
      </c>
    </row>
    <row r="810" spans="1:2" x14ac:dyDescent="0.3">
      <c r="A810" t="s">
        <v>816</v>
      </c>
      <c r="B810" s="2">
        <v>0</v>
      </c>
    </row>
    <row r="811" spans="1:2" x14ac:dyDescent="0.3">
      <c r="A811" t="s">
        <v>817</v>
      </c>
      <c r="B811" s="2">
        <v>0</v>
      </c>
    </row>
    <row r="812" spans="1:2" x14ac:dyDescent="0.3">
      <c r="A812" t="s">
        <v>818</v>
      </c>
      <c r="B812" s="2">
        <v>0</v>
      </c>
    </row>
    <row r="813" spans="1:2" x14ac:dyDescent="0.3">
      <c r="A813" t="s">
        <v>819</v>
      </c>
      <c r="B813" s="2">
        <v>0</v>
      </c>
    </row>
    <row r="814" spans="1:2" x14ac:dyDescent="0.3">
      <c r="A814" t="s">
        <v>820</v>
      </c>
      <c r="B814" s="2">
        <v>0</v>
      </c>
    </row>
    <row r="815" spans="1:2" x14ac:dyDescent="0.3">
      <c r="A815" t="s">
        <v>821</v>
      </c>
      <c r="B815" s="2">
        <v>0</v>
      </c>
    </row>
    <row r="816" spans="1:2" x14ac:dyDescent="0.3">
      <c r="A816" t="s">
        <v>822</v>
      </c>
      <c r="B816" s="2">
        <v>0</v>
      </c>
    </row>
    <row r="817" spans="1:2" x14ac:dyDescent="0.3">
      <c r="A817" t="s">
        <v>823</v>
      </c>
      <c r="B817" s="2">
        <v>1.0416666666666701E-2</v>
      </c>
    </row>
    <row r="818" spans="1:2" x14ac:dyDescent="0.3">
      <c r="A818" t="s">
        <v>824</v>
      </c>
      <c r="B818" s="2">
        <v>2.2222222222222199E-2</v>
      </c>
    </row>
    <row r="819" spans="1:2" x14ac:dyDescent="0.3">
      <c r="A819" t="s">
        <v>825</v>
      </c>
      <c r="B819" s="2">
        <v>0</v>
      </c>
    </row>
    <row r="820" spans="1:2" x14ac:dyDescent="0.3">
      <c r="A820" t="s">
        <v>826</v>
      </c>
      <c r="B820" s="2">
        <v>0</v>
      </c>
    </row>
    <row r="821" spans="1:2" x14ac:dyDescent="0.3">
      <c r="A821" t="s">
        <v>827</v>
      </c>
      <c r="B821" s="2">
        <v>0</v>
      </c>
    </row>
    <row r="822" spans="1:2" x14ac:dyDescent="0.3">
      <c r="A822" t="s">
        <v>828</v>
      </c>
      <c r="B822" s="2">
        <v>0</v>
      </c>
    </row>
    <row r="823" spans="1:2" x14ac:dyDescent="0.3">
      <c r="A823" t="s">
        <v>829</v>
      </c>
      <c r="B823" s="2">
        <v>0</v>
      </c>
    </row>
    <row r="824" spans="1:2" x14ac:dyDescent="0.3">
      <c r="A824" t="s">
        <v>830</v>
      </c>
      <c r="B824" s="2">
        <v>0</v>
      </c>
    </row>
    <row r="825" spans="1:2" x14ac:dyDescent="0.3">
      <c r="A825" t="s">
        <v>831</v>
      </c>
      <c r="B825" s="2">
        <v>0</v>
      </c>
    </row>
    <row r="826" spans="1:2" x14ac:dyDescent="0.3">
      <c r="A826" t="s">
        <v>832</v>
      </c>
      <c r="B826" s="2">
        <v>0</v>
      </c>
    </row>
    <row r="827" spans="1:2" x14ac:dyDescent="0.3">
      <c r="A827" t="s">
        <v>833</v>
      </c>
      <c r="B827" s="2">
        <v>1.2500000000000001E-2</v>
      </c>
    </row>
    <row r="828" spans="1:2" x14ac:dyDescent="0.3">
      <c r="A828" t="s">
        <v>834</v>
      </c>
      <c r="B828" s="2">
        <v>0.106944444444444</v>
      </c>
    </row>
    <row r="829" spans="1:2" x14ac:dyDescent="0.3">
      <c r="A829" t="s">
        <v>835</v>
      </c>
      <c r="B829" s="2">
        <v>0</v>
      </c>
    </row>
    <row r="830" spans="1:2" x14ac:dyDescent="0.3">
      <c r="A830" t="s">
        <v>836</v>
      </c>
      <c r="B830" s="2">
        <v>0</v>
      </c>
    </row>
    <row r="831" spans="1:2" x14ac:dyDescent="0.3">
      <c r="A831" t="s">
        <v>837</v>
      </c>
      <c r="B831" s="2">
        <v>0</v>
      </c>
    </row>
    <row r="832" spans="1:2" x14ac:dyDescent="0.3">
      <c r="A832" t="s">
        <v>838</v>
      </c>
      <c r="B832" s="2">
        <v>0.81111111111111101</v>
      </c>
    </row>
    <row r="833" spans="1:2" x14ac:dyDescent="0.3">
      <c r="A833" t="s">
        <v>839</v>
      </c>
      <c r="B833" s="2">
        <v>0</v>
      </c>
    </row>
    <row r="834" spans="1:2" x14ac:dyDescent="0.3">
      <c r="A834" t="s">
        <v>840</v>
      </c>
      <c r="B834" s="2">
        <v>0.25208333333333299</v>
      </c>
    </row>
    <row r="835" spans="1:2" x14ac:dyDescent="0.3">
      <c r="A835" t="s">
        <v>841</v>
      </c>
      <c r="B835" s="2">
        <v>0</v>
      </c>
    </row>
    <row r="836" spans="1:2" x14ac:dyDescent="0.3">
      <c r="A836" t="s">
        <v>842</v>
      </c>
      <c r="B836" s="2">
        <v>0.63680555555555596</v>
      </c>
    </row>
    <row r="837" spans="1:2" x14ac:dyDescent="0.3">
      <c r="A837" t="s">
        <v>843</v>
      </c>
      <c r="B837" s="2">
        <v>0</v>
      </c>
    </row>
    <row r="838" spans="1:2" x14ac:dyDescent="0.3">
      <c r="A838" t="s">
        <v>844</v>
      </c>
      <c r="B838" s="2">
        <v>0.47083333333333299</v>
      </c>
    </row>
    <row r="839" spans="1:2" x14ac:dyDescent="0.3">
      <c r="A839" t="s">
        <v>845</v>
      </c>
      <c r="B839" s="2">
        <v>0</v>
      </c>
    </row>
    <row r="840" spans="1:2" x14ac:dyDescent="0.3">
      <c r="A840" t="s">
        <v>846</v>
      </c>
      <c r="B840" s="2">
        <v>0</v>
      </c>
    </row>
    <row r="841" spans="1:2" x14ac:dyDescent="0.3">
      <c r="A841" t="s">
        <v>847</v>
      </c>
      <c r="B841" s="2">
        <v>0</v>
      </c>
    </row>
    <row r="842" spans="1:2" x14ac:dyDescent="0.3">
      <c r="A842" t="s">
        <v>848</v>
      </c>
      <c r="B842" s="2">
        <v>0</v>
      </c>
    </row>
    <row r="843" spans="1:2" x14ac:dyDescent="0.3">
      <c r="A843" t="s">
        <v>849</v>
      </c>
      <c r="B843" s="2">
        <v>0</v>
      </c>
    </row>
    <row r="844" spans="1:2" x14ac:dyDescent="0.3">
      <c r="A844" t="s">
        <v>850</v>
      </c>
      <c r="B844" s="2">
        <v>0</v>
      </c>
    </row>
    <row r="845" spans="1:2" x14ac:dyDescent="0.3">
      <c r="A845" t="s">
        <v>851</v>
      </c>
      <c r="B845" s="2">
        <v>0</v>
      </c>
    </row>
    <row r="846" spans="1:2" x14ac:dyDescent="0.3">
      <c r="A846" t="s">
        <v>852</v>
      </c>
      <c r="B846" s="2">
        <v>0</v>
      </c>
    </row>
    <row r="847" spans="1:2" x14ac:dyDescent="0.3">
      <c r="A847" t="s">
        <v>853</v>
      </c>
      <c r="B847" s="2">
        <v>0</v>
      </c>
    </row>
    <row r="848" spans="1:2" x14ac:dyDescent="0.3">
      <c r="A848" t="s">
        <v>854</v>
      </c>
      <c r="B848" s="2">
        <v>0</v>
      </c>
    </row>
    <row r="849" spans="1:2" x14ac:dyDescent="0.3">
      <c r="A849" t="s">
        <v>855</v>
      </c>
      <c r="B849" s="2">
        <v>0</v>
      </c>
    </row>
    <row r="850" spans="1:2" x14ac:dyDescent="0.3">
      <c r="A850" t="s">
        <v>856</v>
      </c>
      <c r="B850" s="2">
        <v>0.116666666666667</v>
      </c>
    </row>
    <row r="851" spans="1:2" x14ac:dyDescent="0.3">
      <c r="A851" t="s">
        <v>857</v>
      </c>
      <c r="B851" s="2">
        <v>0</v>
      </c>
    </row>
    <row r="852" spans="1:2" x14ac:dyDescent="0.3">
      <c r="A852" t="s">
        <v>858</v>
      </c>
      <c r="B852" s="2">
        <v>0</v>
      </c>
    </row>
    <row r="853" spans="1:2" x14ac:dyDescent="0.3">
      <c r="A853" t="s">
        <v>859</v>
      </c>
      <c r="B853" s="2">
        <v>0</v>
      </c>
    </row>
    <row r="854" spans="1:2" x14ac:dyDescent="0.3">
      <c r="A854" t="s">
        <v>860</v>
      </c>
      <c r="B854" s="2">
        <v>0</v>
      </c>
    </row>
    <row r="855" spans="1:2" x14ac:dyDescent="0.3">
      <c r="A855" t="s">
        <v>861</v>
      </c>
      <c r="B855" s="2">
        <v>0</v>
      </c>
    </row>
    <row r="856" spans="1:2" x14ac:dyDescent="0.3">
      <c r="A856" t="s">
        <v>862</v>
      </c>
      <c r="B856" s="2">
        <v>0</v>
      </c>
    </row>
    <row r="857" spans="1:2" x14ac:dyDescent="0.3">
      <c r="A857" t="s">
        <v>863</v>
      </c>
      <c r="B857" s="2">
        <v>2.0138888888888901E-2</v>
      </c>
    </row>
    <row r="858" spans="1:2" x14ac:dyDescent="0.3">
      <c r="A858" t="s">
        <v>864</v>
      </c>
      <c r="B858" s="2">
        <v>0.171527777777778</v>
      </c>
    </row>
    <row r="859" spans="1:2" x14ac:dyDescent="0.3">
      <c r="A859" t="s">
        <v>865</v>
      </c>
      <c r="B859" s="2">
        <v>0</v>
      </c>
    </row>
    <row r="860" spans="1:2" x14ac:dyDescent="0.3">
      <c r="A860" t="s">
        <v>866</v>
      </c>
      <c r="B860" s="2">
        <v>0</v>
      </c>
    </row>
    <row r="861" spans="1:2" x14ac:dyDescent="0.3">
      <c r="A861" t="s">
        <v>867</v>
      </c>
      <c r="B861" s="2">
        <v>0</v>
      </c>
    </row>
    <row r="862" spans="1:2" x14ac:dyDescent="0.3">
      <c r="A862" t="s">
        <v>868</v>
      </c>
      <c r="B862" s="2">
        <v>0</v>
      </c>
    </row>
    <row r="863" spans="1:2" x14ac:dyDescent="0.3">
      <c r="A863" t="s">
        <v>869</v>
      </c>
      <c r="B863" s="2">
        <v>0</v>
      </c>
    </row>
    <row r="864" spans="1:2" x14ac:dyDescent="0.3">
      <c r="A864" t="s">
        <v>870</v>
      </c>
      <c r="B864" s="2">
        <v>0</v>
      </c>
    </row>
    <row r="865" spans="1:2" x14ac:dyDescent="0.3">
      <c r="A865" t="s">
        <v>871</v>
      </c>
      <c r="B865" s="2">
        <v>0</v>
      </c>
    </row>
    <row r="866" spans="1:2" x14ac:dyDescent="0.3">
      <c r="A866" t="s">
        <v>872</v>
      </c>
      <c r="B866" s="2">
        <v>0</v>
      </c>
    </row>
    <row r="867" spans="1:2" x14ac:dyDescent="0.3">
      <c r="A867" t="s">
        <v>873</v>
      </c>
      <c r="B867" s="2">
        <v>0</v>
      </c>
    </row>
    <row r="868" spans="1:2" x14ac:dyDescent="0.3">
      <c r="A868" t="s">
        <v>874</v>
      </c>
      <c r="B868" s="2">
        <v>0</v>
      </c>
    </row>
    <row r="869" spans="1:2" x14ac:dyDescent="0.3">
      <c r="A869" t="s">
        <v>875</v>
      </c>
      <c r="B869" s="2">
        <v>0</v>
      </c>
    </row>
    <row r="870" spans="1:2" x14ac:dyDescent="0.3">
      <c r="A870" t="s">
        <v>876</v>
      </c>
      <c r="B870" s="2">
        <v>0</v>
      </c>
    </row>
    <row r="871" spans="1:2" x14ac:dyDescent="0.3">
      <c r="A871" t="s">
        <v>877</v>
      </c>
      <c r="B871" s="2">
        <v>0</v>
      </c>
    </row>
    <row r="872" spans="1:2" x14ac:dyDescent="0.3">
      <c r="A872" t="s">
        <v>878</v>
      </c>
      <c r="B872" s="2">
        <v>0</v>
      </c>
    </row>
    <row r="873" spans="1:2" x14ac:dyDescent="0.3">
      <c r="A873" t="s">
        <v>879</v>
      </c>
      <c r="B873">
        <v>0</v>
      </c>
    </row>
    <row r="874" spans="1:2" x14ac:dyDescent="0.3">
      <c r="A874" t="s">
        <v>880</v>
      </c>
      <c r="B874">
        <v>0</v>
      </c>
    </row>
    <row r="875" spans="1:2" x14ac:dyDescent="0.3">
      <c r="A875" t="s">
        <v>881</v>
      </c>
      <c r="B875" s="2">
        <v>0</v>
      </c>
    </row>
    <row r="876" spans="1:2" x14ac:dyDescent="0.3">
      <c r="A876" t="s">
        <v>882</v>
      </c>
      <c r="B876" s="2">
        <v>0</v>
      </c>
    </row>
    <row r="877" spans="1:2" x14ac:dyDescent="0.3">
      <c r="A877" t="s">
        <v>883</v>
      </c>
      <c r="B877" s="2">
        <v>0</v>
      </c>
    </row>
    <row r="878" spans="1:2" x14ac:dyDescent="0.3">
      <c r="A878" t="s">
        <v>884</v>
      </c>
      <c r="B878" s="2">
        <v>0</v>
      </c>
    </row>
    <row r="879" spans="1:2" x14ac:dyDescent="0.3">
      <c r="A879" t="s">
        <v>885</v>
      </c>
      <c r="B879" s="2">
        <v>0</v>
      </c>
    </row>
    <row r="880" spans="1:2" x14ac:dyDescent="0.3">
      <c r="A880" t="s">
        <v>886</v>
      </c>
      <c r="B880" s="2">
        <v>1.94444444444444E-2</v>
      </c>
    </row>
    <row r="881" spans="1:2" x14ac:dyDescent="0.3">
      <c r="A881" t="s">
        <v>887</v>
      </c>
      <c r="B881" s="2">
        <v>2.0833333333333298E-3</v>
      </c>
    </row>
    <row r="882" spans="1:2" x14ac:dyDescent="0.3">
      <c r="A882" t="s">
        <v>888</v>
      </c>
      <c r="B882" s="2">
        <v>2.1527777777777798E-2</v>
      </c>
    </row>
    <row r="883" spans="1:2" x14ac:dyDescent="0.3">
      <c r="A883" t="s">
        <v>889</v>
      </c>
      <c r="B883" s="2">
        <v>0</v>
      </c>
    </row>
    <row r="884" spans="1:2" x14ac:dyDescent="0.3">
      <c r="A884" t="s">
        <v>890</v>
      </c>
      <c r="B884" s="2">
        <v>1.2500000000000001E-2</v>
      </c>
    </row>
    <row r="885" spans="1:2" x14ac:dyDescent="0.3">
      <c r="A885" t="s">
        <v>891</v>
      </c>
      <c r="B885" s="2">
        <v>1.2500000000000001E-2</v>
      </c>
    </row>
    <row r="886" spans="1:2" x14ac:dyDescent="0.3">
      <c r="A886" t="s">
        <v>892</v>
      </c>
      <c r="B886" s="2">
        <v>0</v>
      </c>
    </row>
    <row r="887" spans="1:2" x14ac:dyDescent="0.3">
      <c r="A887" t="s">
        <v>893</v>
      </c>
      <c r="B887" s="2">
        <v>0</v>
      </c>
    </row>
    <row r="888" spans="1:2" x14ac:dyDescent="0.3">
      <c r="A888" t="s">
        <v>894</v>
      </c>
      <c r="B888" s="2">
        <v>0</v>
      </c>
    </row>
    <row r="889" spans="1:2" x14ac:dyDescent="0.3">
      <c r="A889" t="s">
        <v>895</v>
      </c>
      <c r="B889" s="2">
        <v>0</v>
      </c>
    </row>
    <row r="890" spans="1:2" x14ac:dyDescent="0.3">
      <c r="A890" t="s">
        <v>896</v>
      </c>
      <c r="B890" s="2">
        <v>0</v>
      </c>
    </row>
    <row r="891" spans="1:2" x14ac:dyDescent="0.3">
      <c r="A891" t="s">
        <v>897</v>
      </c>
      <c r="B891" s="2">
        <v>0</v>
      </c>
    </row>
    <row r="892" spans="1:2" x14ac:dyDescent="0.3">
      <c r="A892" t="s">
        <v>898</v>
      </c>
      <c r="B892" s="2">
        <v>0</v>
      </c>
    </row>
    <row r="893" spans="1:2" x14ac:dyDescent="0.3">
      <c r="A893" t="s">
        <v>899</v>
      </c>
      <c r="B893" s="2">
        <v>0</v>
      </c>
    </row>
    <row r="894" spans="1:2" x14ac:dyDescent="0.3">
      <c r="A894" t="s">
        <v>900</v>
      </c>
      <c r="B894" s="2">
        <v>0</v>
      </c>
    </row>
    <row r="895" spans="1:2" x14ac:dyDescent="0.3">
      <c r="A895" t="s">
        <v>901</v>
      </c>
      <c r="B895" s="2">
        <v>0</v>
      </c>
    </row>
    <row r="896" spans="1:2" x14ac:dyDescent="0.3">
      <c r="A896" t="s">
        <v>902</v>
      </c>
      <c r="B896" s="2">
        <v>0</v>
      </c>
    </row>
    <row r="897" spans="1:2" x14ac:dyDescent="0.3">
      <c r="A897" t="s">
        <v>903</v>
      </c>
      <c r="B897" s="2">
        <v>0</v>
      </c>
    </row>
    <row r="898" spans="1:2" x14ac:dyDescent="0.3">
      <c r="A898" t="s">
        <v>904</v>
      </c>
      <c r="B898" s="2">
        <v>1.4583333333333301E-2</v>
      </c>
    </row>
    <row r="899" spans="1:2" x14ac:dyDescent="0.3">
      <c r="A899" t="s">
        <v>905</v>
      </c>
      <c r="B899" s="2">
        <v>5.5555555555555497E-3</v>
      </c>
    </row>
    <row r="900" spans="1:2" x14ac:dyDescent="0.3">
      <c r="A900" t="s">
        <v>906</v>
      </c>
      <c r="B900" s="2">
        <v>2.0138888888888901E-2</v>
      </c>
    </row>
    <row r="901" spans="1:2" x14ac:dyDescent="0.3">
      <c r="A901" t="s">
        <v>907</v>
      </c>
      <c r="B901" s="2">
        <v>0</v>
      </c>
    </row>
    <row r="902" spans="1:2" x14ac:dyDescent="0.3">
      <c r="A902" t="s">
        <v>908</v>
      </c>
      <c r="B902" s="2">
        <v>0</v>
      </c>
    </row>
    <row r="903" spans="1:2" x14ac:dyDescent="0.3">
      <c r="A903" t="s">
        <v>909</v>
      </c>
      <c r="B903" s="2">
        <v>0</v>
      </c>
    </row>
    <row r="904" spans="1:2" x14ac:dyDescent="0.3">
      <c r="A904" t="s">
        <v>910</v>
      </c>
      <c r="B904" s="2">
        <v>3.4027777777777803E-2</v>
      </c>
    </row>
    <row r="905" spans="1:2" x14ac:dyDescent="0.3">
      <c r="A905" t="s">
        <v>911</v>
      </c>
      <c r="B905" s="2">
        <v>2.0138888888888901E-2</v>
      </c>
    </row>
    <row r="906" spans="1:2" x14ac:dyDescent="0.3">
      <c r="A906" t="s">
        <v>912</v>
      </c>
      <c r="B906" t="s">
        <v>913</v>
      </c>
    </row>
    <row r="907" spans="1:2" x14ac:dyDescent="0.3">
      <c r="A907" t="s">
        <v>914</v>
      </c>
      <c r="B907" s="2">
        <v>5.4166666666666703E-2</v>
      </c>
    </row>
    <row r="908" spans="1:2" x14ac:dyDescent="0.3">
      <c r="A908" t="s">
        <v>915</v>
      </c>
      <c r="B908" t="s">
        <v>916</v>
      </c>
    </row>
    <row r="909" spans="1:2" x14ac:dyDescent="0.3">
      <c r="A909" t="s">
        <v>917</v>
      </c>
      <c r="B909">
        <v>0.54</v>
      </c>
    </row>
    <row r="910" spans="1:2" x14ac:dyDescent="0.3">
      <c r="A910" t="s">
        <v>918</v>
      </c>
      <c r="B910" t="s">
        <v>919</v>
      </c>
    </row>
    <row r="911" spans="1:2" x14ac:dyDescent="0.3">
      <c r="A911" t="s">
        <v>920</v>
      </c>
      <c r="B911" t="s">
        <v>921</v>
      </c>
    </row>
    <row r="912" spans="1:2" x14ac:dyDescent="0.3">
      <c r="A912" t="s">
        <v>922</v>
      </c>
      <c r="B912" s="2">
        <v>0.12916666666666701</v>
      </c>
    </row>
    <row r="913" spans="1:2" x14ac:dyDescent="0.3">
      <c r="A913" t="s">
        <v>923</v>
      </c>
      <c r="B913" s="2">
        <v>4.0972222222222202E-2</v>
      </c>
    </row>
    <row r="914" spans="1:2" x14ac:dyDescent="0.3">
      <c r="A914" t="s">
        <v>924</v>
      </c>
      <c r="B914" s="2">
        <v>0.17013888888888901</v>
      </c>
    </row>
    <row r="915" spans="1:2" x14ac:dyDescent="0.3">
      <c r="A915" t="s">
        <v>925</v>
      </c>
      <c r="B915" s="2">
        <v>2.1527777777777798E-2</v>
      </c>
    </row>
    <row r="916" spans="1:2" x14ac:dyDescent="0.3">
      <c r="A916" t="s">
        <v>926</v>
      </c>
      <c r="B916" s="2">
        <v>2.0138888888888901E-2</v>
      </c>
    </row>
    <row r="917" spans="1:2" x14ac:dyDescent="0.3">
      <c r="A917" t="s">
        <v>927</v>
      </c>
      <c r="B917" s="2">
        <v>0</v>
      </c>
    </row>
    <row r="918" spans="1:2" x14ac:dyDescent="0.3">
      <c r="A918" t="s">
        <v>928</v>
      </c>
      <c r="B918" s="2">
        <v>0.35625000000000001</v>
      </c>
    </row>
    <row r="919" spans="1:2" x14ac:dyDescent="0.3">
      <c r="A919" t="s">
        <v>929</v>
      </c>
      <c r="B919" s="2">
        <v>0.35625000000000001</v>
      </c>
    </row>
    <row r="920" spans="1:2" x14ac:dyDescent="0.3">
      <c r="A920" t="s">
        <v>930</v>
      </c>
      <c r="B920" s="2">
        <v>0.56388888888888899</v>
      </c>
    </row>
    <row r="921" spans="1:2" x14ac:dyDescent="0.3">
      <c r="A921" t="s">
        <v>931</v>
      </c>
      <c r="B921" t="s">
        <v>932</v>
      </c>
    </row>
    <row r="922" spans="1:2" x14ac:dyDescent="0.3">
      <c r="A922" t="s">
        <v>933</v>
      </c>
      <c r="B922" t="s">
        <v>934</v>
      </c>
    </row>
    <row r="923" spans="1:2" x14ac:dyDescent="0.3">
      <c r="A923" t="s">
        <v>935</v>
      </c>
      <c r="B923" s="2">
        <v>7.0138888888888903E-2</v>
      </c>
    </row>
    <row r="924" spans="1:2" x14ac:dyDescent="0.3">
      <c r="A924" t="s">
        <v>936</v>
      </c>
      <c r="B924" s="2">
        <v>3.6805555555555598E-2</v>
      </c>
    </row>
    <row r="925" spans="1:2" x14ac:dyDescent="0.3">
      <c r="A925" t="s">
        <v>937</v>
      </c>
      <c r="B925" s="2">
        <v>0.106944444444444</v>
      </c>
    </row>
    <row r="926" spans="1:2" x14ac:dyDescent="0.3">
      <c r="A926" t="s">
        <v>938</v>
      </c>
      <c r="B926" s="2">
        <v>0.66666666666666696</v>
      </c>
    </row>
    <row r="927" spans="1:2" x14ac:dyDescent="0.3">
      <c r="A927" t="s">
        <v>939</v>
      </c>
      <c r="B927" s="2">
        <v>0.14444444444444399</v>
      </c>
    </row>
    <row r="928" spans="1:2" x14ac:dyDescent="0.3">
      <c r="A928" t="s">
        <v>940</v>
      </c>
      <c r="B928" s="2">
        <v>0.81111111111111101</v>
      </c>
    </row>
    <row r="929" spans="1:2" x14ac:dyDescent="0.3">
      <c r="A929" t="s">
        <v>941</v>
      </c>
      <c r="B929" s="2">
        <v>0.25208333333333299</v>
      </c>
    </row>
    <row r="930" spans="1:2" x14ac:dyDescent="0.3">
      <c r="A930" t="s">
        <v>942</v>
      </c>
      <c r="B930" s="2">
        <v>0</v>
      </c>
    </row>
    <row r="931" spans="1:2" x14ac:dyDescent="0.3">
      <c r="A931" t="s">
        <v>943</v>
      </c>
      <c r="B931" s="2">
        <v>0.25208333333333299</v>
      </c>
    </row>
    <row r="932" spans="1:2" x14ac:dyDescent="0.3">
      <c r="A932" t="s">
        <v>944</v>
      </c>
      <c r="B932" s="2">
        <v>0.85555555555555596</v>
      </c>
    </row>
    <row r="933" spans="1:2" x14ac:dyDescent="0.3">
      <c r="A933" t="s">
        <v>945</v>
      </c>
      <c r="B933" s="2">
        <v>0.25208333333333299</v>
      </c>
    </row>
    <row r="934" spans="1:2" x14ac:dyDescent="0.3">
      <c r="A934" t="s">
        <v>946</v>
      </c>
      <c r="B934" t="s">
        <v>947</v>
      </c>
    </row>
    <row r="935" spans="1:2" x14ac:dyDescent="0.3">
      <c r="A935" t="s">
        <v>948</v>
      </c>
      <c r="B935" s="2">
        <v>0</v>
      </c>
    </row>
    <row r="936" spans="1:2" x14ac:dyDescent="0.3">
      <c r="A936" t="s">
        <v>949</v>
      </c>
      <c r="B936" s="2">
        <v>1.18055555555556E-2</v>
      </c>
    </row>
    <row r="937" spans="1:2" x14ac:dyDescent="0.3">
      <c r="A937" t="s">
        <v>950</v>
      </c>
      <c r="B937" s="2">
        <v>1.18055555555556E-2</v>
      </c>
    </row>
    <row r="938" spans="1:2" x14ac:dyDescent="0.3">
      <c r="A938" t="s">
        <v>951</v>
      </c>
      <c r="B938" s="2">
        <v>0.22430555555555601</v>
      </c>
    </row>
    <row r="939" spans="1:2" x14ac:dyDescent="0.3">
      <c r="A939" t="s">
        <v>952</v>
      </c>
      <c r="B939" s="2">
        <v>6.3888888888888898E-2</v>
      </c>
    </row>
    <row r="940" spans="1:2" x14ac:dyDescent="0.3">
      <c r="A940" t="s">
        <v>953</v>
      </c>
      <c r="B940" s="2">
        <v>0.28819444444444398</v>
      </c>
    </row>
    <row r="941" spans="1:2" x14ac:dyDescent="0.3">
      <c r="A941" t="s">
        <v>954</v>
      </c>
      <c r="B941" s="2">
        <v>0</v>
      </c>
    </row>
    <row r="942" spans="1:2" x14ac:dyDescent="0.3">
      <c r="A942" t="s">
        <v>955</v>
      </c>
      <c r="B942" s="2">
        <v>0</v>
      </c>
    </row>
    <row r="943" spans="1:2" x14ac:dyDescent="0.3">
      <c r="A943" t="s">
        <v>956</v>
      </c>
      <c r="B943" s="2">
        <v>0</v>
      </c>
    </row>
    <row r="944" spans="1:2" x14ac:dyDescent="0.3">
      <c r="A944" t="s">
        <v>957</v>
      </c>
      <c r="B944" t="s">
        <v>958</v>
      </c>
    </row>
    <row r="945" spans="1:2" x14ac:dyDescent="0.3">
      <c r="A945" t="s">
        <v>959</v>
      </c>
      <c r="B945" t="s">
        <v>960</v>
      </c>
    </row>
    <row r="946" spans="1:2" x14ac:dyDescent="0.3">
      <c r="A946" t="s">
        <v>961</v>
      </c>
      <c r="B946" t="s">
        <v>962</v>
      </c>
    </row>
    <row r="947" spans="1:2" x14ac:dyDescent="0.3">
      <c r="A947" t="s">
        <v>963</v>
      </c>
      <c r="B947" t="s">
        <v>964</v>
      </c>
    </row>
    <row r="948" spans="1:2" x14ac:dyDescent="0.3">
      <c r="A948" t="s">
        <v>965</v>
      </c>
      <c r="B948" t="s">
        <v>966</v>
      </c>
    </row>
    <row r="949" spans="1:2" x14ac:dyDescent="0.3">
      <c r="A949" t="s">
        <v>967</v>
      </c>
      <c r="B949">
        <v>4.71</v>
      </c>
    </row>
    <row r="950" spans="1:2" x14ac:dyDescent="0.3">
      <c r="A950" t="s">
        <v>968</v>
      </c>
      <c r="B950" t="s">
        <v>969</v>
      </c>
    </row>
    <row r="951" spans="1:2" x14ac:dyDescent="0.3">
      <c r="A951" t="s">
        <v>970</v>
      </c>
      <c r="B951" t="s">
        <v>971</v>
      </c>
    </row>
    <row r="952" spans="1:2" x14ac:dyDescent="0.3">
      <c r="A952" t="s">
        <v>972</v>
      </c>
      <c r="B952" t="s">
        <v>973</v>
      </c>
    </row>
    <row r="953" spans="1:2" x14ac:dyDescent="0.3">
      <c r="A953" t="s">
        <v>974</v>
      </c>
      <c r="B953" t="s">
        <v>975</v>
      </c>
    </row>
    <row r="954" spans="1:2" x14ac:dyDescent="0.3">
      <c r="A954" t="s">
        <v>976</v>
      </c>
      <c r="B954" t="s">
        <v>977</v>
      </c>
    </row>
    <row r="955" spans="1:2" x14ac:dyDescent="0.3">
      <c r="A955" t="s">
        <v>978</v>
      </c>
      <c r="B955" t="s">
        <v>979</v>
      </c>
    </row>
    <row r="956" spans="1:2" x14ac:dyDescent="0.3">
      <c r="A956" t="s">
        <v>980</v>
      </c>
      <c r="B956" s="2">
        <v>0.28819444444444398</v>
      </c>
    </row>
    <row r="957" spans="1:2" x14ac:dyDescent="0.3">
      <c r="A957" t="s">
        <v>981</v>
      </c>
      <c r="B957" t="s">
        <v>982</v>
      </c>
    </row>
    <row r="958" spans="1:2" x14ac:dyDescent="0.3">
      <c r="A958" t="s">
        <v>983</v>
      </c>
      <c r="B958" t="s">
        <v>984</v>
      </c>
    </row>
    <row r="959" spans="1:2" x14ac:dyDescent="0.3">
      <c r="A959" t="s">
        <v>985</v>
      </c>
      <c r="B959" t="s">
        <v>913</v>
      </c>
    </row>
    <row r="960" spans="1:2" x14ac:dyDescent="0.3">
      <c r="A960" t="s">
        <v>986</v>
      </c>
      <c r="B960" t="s">
        <v>964</v>
      </c>
    </row>
    <row r="961" spans="1:2" x14ac:dyDescent="0.3">
      <c r="A961" t="s">
        <v>987</v>
      </c>
      <c r="B961">
        <v>0</v>
      </c>
    </row>
    <row r="962" spans="1:2" x14ac:dyDescent="0.3">
      <c r="A962" t="s">
        <v>988</v>
      </c>
      <c r="B962">
        <v>0</v>
      </c>
    </row>
    <row r="963" spans="1:2" x14ac:dyDescent="0.3">
      <c r="A963" t="s">
        <v>989</v>
      </c>
      <c r="B963">
        <v>0</v>
      </c>
    </row>
    <row r="964" spans="1:2" x14ac:dyDescent="0.3">
      <c r="A964" t="s">
        <v>990</v>
      </c>
      <c r="B964">
        <v>0</v>
      </c>
    </row>
    <row r="965" spans="1:2" x14ac:dyDescent="0.3">
      <c r="A965" t="s">
        <v>991</v>
      </c>
      <c r="B965">
        <v>0</v>
      </c>
    </row>
    <row r="966" spans="1:2" x14ac:dyDescent="0.3">
      <c r="A966" t="s">
        <v>992</v>
      </c>
      <c r="B966">
        <v>0</v>
      </c>
    </row>
    <row r="967" spans="1:2" x14ac:dyDescent="0.3">
      <c r="A967" t="s">
        <v>993</v>
      </c>
      <c r="B967">
        <v>0</v>
      </c>
    </row>
    <row r="968" spans="1:2" x14ac:dyDescent="0.3">
      <c r="A968" t="s">
        <v>994</v>
      </c>
      <c r="B968">
        <v>0</v>
      </c>
    </row>
    <row r="969" spans="1:2" x14ac:dyDescent="0.3">
      <c r="A969" t="s">
        <v>995</v>
      </c>
      <c r="B969">
        <v>0</v>
      </c>
    </row>
    <row r="970" spans="1:2" x14ac:dyDescent="0.3">
      <c r="A970" t="s">
        <v>996</v>
      </c>
      <c r="B970">
        <v>0</v>
      </c>
    </row>
    <row r="971" spans="1:2" x14ac:dyDescent="0.3">
      <c r="A971" t="s">
        <v>997</v>
      </c>
      <c r="B971">
        <v>0</v>
      </c>
    </row>
    <row r="972" spans="1:2" x14ac:dyDescent="0.3">
      <c r="A972" t="s">
        <v>998</v>
      </c>
      <c r="B972">
        <v>0</v>
      </c>
    </row>
    <row r="973" spans="1:2" x14ac:dyDescent="0.3">
      <c r="A973" t="s">
        <v>999</v>
      </c>
      <c r="B973">
        <v>0</v>
      </c>
    </row>
    <row r="974" spans="1:2" x14ac:dyDescent="0.3">
      <c r="A974" t="s">
        <v>1000</v>
      </c>
      <c r="B974">
        <v>0</v>
      </c>
    </row>
    <row r="975" spans="1:2" x14ac:dyDescent="0.3">
      <c r="A975" t="s">
        <v>1001</v>
      </c>
      <c r="B975">
        <v>0</v>
      </c>
    </row>
    <row r="976" spans="1:2" x14ac:dyDescent="0.3">
      <c r="A976" t="s">
        <v>1002</v>
      </c>
      <c r="B976">
        <v>0</v>
      </c>
    </row>
    <row r="977" spans="1:2" x14ac:dyDescent="0.3">
      <c r="A977" t="s">
        <v>1003</v>
      </c>
      <c r="B977">
        <v>0</v>
      </c>
    </row>
    <row r="978" spans="1:2" x14ac:dyDescent="0.3">
      <c r="A978" t="s">
        <v>1004</v>
      </c>
      <c r="B978">
        <v>0</v>
      </c>
    </row>
    <row r="979" spans="1:2" x14ac:dyDescent="0.3">
      <c r="A979" t="s">
        <v>1005</v>
      </c>
      <c r="B979">
        <v>0</v>
      </c>
    </row>
    <row r="980" spans="1:2" x14ac:dyDescent="0.3">
      <c r="A980" t="s">
        <v>1006</v>
      </c>
      <c r="B980">
        <v>0</v>
      </c>
    </row>
    <row r="981" spans="1:2" x14ac:dyDescent="0.3">
      <c r="A981" t="s">
        <v>1007</v>
      </c>
      <c r="B981">
        <v>0</v>
      </c>
    </row>
    <row r="982" spans="1:2" x14ac:dyDescent="0.3">
      <c r="A982" t="s">
        <v>1008</v>
      </c>
      <c r="B982">
        <v>0</v>
      </c>
    </row>
    <row r="983" spans="1:2" x14ac:dyDescent="0.3">
      <c r="A983" t="s">
        <v>1009</v>
      </c>
      <c r="B983">
        <v>0</v>
      </c>
    </row>
    <row r="984" spans="1:2" x14ac:dyDescent="0.3">
      <c r="A984" t="s">
        <v>1010</v>
      </c>
      <c r="B984">
        <v>0</v>
      </c>
    </row>
    <row r="985" spans="1:2" x14ac:dyDescent="0.3">
      <c r="A985" t="s">
        <v>1011</v>
      </c>
      <c r="B985">
        <v>0</v>
      </c>
    </row>
    <row r="986" spans="1:2" x14ac:dyDescent="0.3">
      <c r="A986" t="s">
        <v>1012</v>
      </c>
      <c r="B986">
        <v>0</v>
      </c>
    </row>
    <row r="987" spans="1:2" x14ac:dyDescent="0.3">
      <c r="A987" t="s">
        <v>1013</v>
      </c>
      <c r="B987">
        <v>0</v>
      </c>
    </row>
    <row r="988" spans="1:2" x14ac:dyDescent="0.3">
      <c r="A988" t="s">
        <v>1014</v>
      </c>
      <c r="B988">
        <v>0</v>
      </c>
    </row>
    <row r="989" spans="1:2" x14ac:dyDescent="0.3">
      <c r="A989" t="s">
        <v>1015</v>
      </c>
      <c r="B989">
        <v>0</v>
      </c>
    </row>
    <row r="990" spans="1:2" x14ac:dyDescent="0.3">
      <c r="A990" t="s">
        <v>1016</v>
      </c>
      <c r="B990">
        <v>0</v>
      </c>
    </row>
    <row r="991" spans="1:2" x14ac:dyDescent="0.3">
      <c r="A991" t="s">
        <v>1017</v>
      </c>
      <c r="B991">
        <v>0</v>
      </c>
    </row>
    <row r="992" spans="1:2" x14ac:dyDescent="0.3">
      <c r="A992" t="s">
        <v>1018</v>
      </c>
      <c r="B992">
        <v>0</v>
      </c>
    </row>
    <row r="993" spans="1:2" x14ac:dyDescent="0.3">
      <c r="A993" t="s">
        <v>1019</v>
      </c>
      <c r="B993">
        <v>0</v>
      </c>
    </row>
    <row r="994" spans="1:2" x14ac:dyDescent="0.3">
      <c r="A994" t="s">
        <v>1020</v>
      </c>
      <c r="B994">
        <v>0</v>
      </c>
    </row>
    <row r="995" spans="1:2" x14ac:dyDescent="0.3">
      <c r="A995" t="s">
        <v>1021</v>
      </c>
      <c r="B995">
        <v>0</v>
      </c>
    </row>
    <row r="996" spans="1:2" x14ac:dyDescent="0.3">
      <c r="A996" t="s">
        <v>1022</v>
      </c>
      <c r="B996">
        <v>0</v>
      </c>
    </row>
    <row r="997" spans="1:2" x14ac:dyDescent="0.3">
      <c r="A997" t="s">
        <v>1023</v>
      </c>
      <c r="B997">
        <v>0</v>
      </c>
    </row>
    <row r="998" spans="1:2" x14ac:dyDescent="0.3">
      <c r="A998" t="s">
        <v>1024</v>
      </c>
      <c r="B998">
        <v>0</v>
      </c>
    </row>
    <row r="999" spans="1:2" x14ac:dyDescent="0.3">
      <c r="A999" t="s">
        <v>1025</v>
      </c>
      <c r="B999">
        <v>0</v>
      </c>
    </row>
    <row r="1000" spans="1:2" x14ac:dyDescent="0.3">
      <c r="A1000" t="s">
        <v>1026</v>
      </c>
      <c r="B1000">
        <v>0</v>
      </c>
    </row>
    <row r="1001" spans="1:2" x14ac:dyDescent="0.3">
      <c r="A1001" t="s">
        <v>1027</v>
      </c>
      <c r="B1001">
        <v>0</v>
      </c>
    </row>
    <row r="1002" spans="1:2" x14ac:dyDescent="0.3">
      <c r="A1002" t="s">
        <v>1028</v>
      </c>
      <c r="B1002">
        <v>0</v>
      </c>
    </row>
    <row r="1003" spans="1:2" x14ac:dyDescent="0.3">
      <c r="A1003" t="s">
        <v>1029</v>
      </c>
      <c r="B1003">
        <v>0</v>
      </c>
    </row>
    <row r="1004" spans="1:2" x14ac:dyDescent="0.3">
      <c r="A1004" t="s">
        <v>1030</v>
      </c>
      <c r="B1004">
        <v>0</v>
      </c>
    </row>
    <row r="1005" spans="1:2" x14ac:dyDescent="0.3">
      <c r="A1005" t="s">
        <v>1031</v>
      </c>
      <c r="B1005">
        <v>0</v>
      </c>
    </row>
    <row r="1006" spans="1:2" x14ac:dyDescent="0.3">
      <c r="A1006" t="s">
        <v>1032</v>
      </c>
      <c r="B1006">
        <v>0</v>
      </c>
    </row>
    <row r="1007" spans="1:2" x14ac:dyDescent="0.3">
      <c r="A1007" t="s">
        <v>1033</v>
      </c>
      <c r="B1007">
        <v>0</v>
      </c>
    </row>
    <row r="1008" spans="1:2" x14ac:dyDescent="0.3">
      <c r="A1008" t="s">
        <v>1034</v>
      </c>
      <c r="B1008">
        <v>0</v>
      </c>
    </row>
    <row r="1009" spans="1:2" x14ac:dyDescent="0.3">
      <c r="A1009" t="s">
        <v>1035</v>
      </c>
      <c r="B1009">
        <v>0</v>
      </c>
    </row>
    <row r="1010" spans="1:2" x14ac:dyDescent="0.3">
      <c r="A1010" t="s">
        <v>1036</v>
      </c>
      <c r="B1010">
        <v>0</v>
      </c>
    </row>
    <row r="1011" spans="1:2" x14ac:dyDescent="0.3">
      <c r="A1011" t="s">
        <v>1037</v>
      </c>
      <c r="B1011">
        <v>0</v>
      </c>
    </row>
    <row r="1012" spans="1:2" x14ac:dyDescent="0.3">
      <c r="A1012" t="s">
        <v>1038</v>
      </c>
      <c r="B1012">
        <v>0</v>
      </c>
    </row>
    <row r="1013" spans="1:2" x14ac:dyDescent="0.3">
      <c r="A1013" t="s">
        <v>1039</v>
      </c>
      <c r="B1013">
        <v>0</v>
      </c>
    </row>
    <row r="1014" spans="1:2" x14ac:dyDescent="0.3">
      <c r="A1014" t="s">
        <v>1040</v>
      </c>
      <c r="B1014">
        <v>0</v>
      </c>
    </row>
    <row r="1015" spans="1:2" x14ac:dyDescent="0.3">
      <c r="A1015" t="s">
        <v>1041</v>
      </c>
      <c r="B1015">
        <v>0</v>
      </c>
    </row>
    <row r="1016" spans="1:2" x14ac:dyDescent="0.3">
      <c r="A1016" t="s">
        <v>1042</v>
      </c>
      <c r="B1016">
        <v>0</v>
      </c>
    </row>
    <row r="1017" spans="1:2" x14ac:dyDescent="0.3">
      <c r="A1017" t="s">
        <v>1043</v>
      </c>
      <c r="B1017">
        <v>0</v>
      </c>
    </row>
    <row r="1018" spans="1:2" x14ac:dyDescent="0.3">
      <c r="A1018" t="s">
        <v>1044</v>
      </c>
      <c r="B1018">
        <v>0</v>
      </c>
    </row>
    <row r="1019" spans="1:2" x14ac:dyDescent="0.3">
      <c r="A1019" t="s">
        <v>1045</v>
      </c>
      <c r="B1019">
        <v>0</v>
      </c>
    </row>
    <row r="1020" spans="1:2" x14ac:dyDescent="0.3">
      <c r="A1020" t="s">
        <v>1046</v>
      </c>
      <c r="B1020">
        <v>0</v>
      </c>
    </row>
    <row r="1021" spans="1:2" x14ac:dyDescent="0.3">
      <c r="A1021" t="s">
        <v>1047</v>
      </c>
      <c r="B1021">
        <v>0</v>
      </c>
    </row>
    <row r="1022" spans="1:2" x14ac:dyDescent="0.3">
      <c r="A1022" t="s">
        <v>1048</v>
      </c>
      <c r="B1022">
        <v>0</v>
      </c>
    </row>
    <row r="1023" spans="1:2" x14ac:dyDescent="0.3">
      <c r="A1023" t="s">
        <v>1049</v>
      </c>
      <c r="B1023">
        <v>0</v>
      </c>
    </row>
    <row r="1024" spans="1:2" x14ac:dyDescent="0.3">
      <c r="A1024" t="s">
        <v>1050</v>
      </c>
      <c r="B1024">
        <v>0</v>
      </c>
    </row>
    <row r="1025" spans="1:2" x14ac:dyDescent="0.3">
      <c r="A1025" t="s">
        <v>1051</v>
      </c>
      <c r="B1025">
        <v>0</v>
      </c>
    </row>
    <row r="1026" spans="1:2" x14ac:dyDescent="0.3">
      <c r="A1026" t="s">
        <v>1052</v>
      </c>
      <c r="B1026">
        <v>0</v>
      </c>
    </row>
    <row r="1027" spans="1:2" x14ac:dyDescent="0.3">
      <c r="A1027" t="s">
        <v>1053</v>
      </c>
      <c r="B1027">
        <v>0</v>
      </c>
    </row>
    <row r="1028" spans="1:2" x14ac:dyDescent="0.3">
      <c r="A1028" t="s">
        <v>1054</v>
      </c>
      <c r="B1028">
        <v>0</v>
      </c>
    </row>
    <row r="1029" spans="1:2" x14ac:dyDescent="0.3">
      <c r="A1029" t="s">
        <v>1055</v>
      </c>
      <c r="B1029">
        <v>0</v>
      </c>
    </row>
    <row r="1030" spans="1:2" x14ac:dyDescent="0.3">
      <c r="A1030" t="s">
        <v>1056</v>
      </c>
      <c r="B1030">
        <v>0</v>
      </c>
    </row>
    <row r="1031" spans="1:2" x14ac:dyDescent="0.3">
      <c r="A1031" t="s">
        <v>1057</v>
      </c>
      <c r="B1031">
        <v>0</v>
      </c>
    </row>
    <row r="1032" spans="1:2" x14ac:dyDescent="0.3">
      <c r="A1032" t="s">
        <v>1058</v>
      </c>
      <c r="B1032">
        <v>0</v>
      </c>
    </row>
    <row r="1033" spans="1:2" x14ac:dyDescent="0.3">
      <c r="A1033" t="s">
        <v>1059</v>
      </c>
      <c r="B1033">
        <v>0</v>
      </c>
    </row>
    <row r="1034" spans="1:2" x14ac:dyDescent="0.3">
      <c r="A1034" t="s">
        <v>1060</v>
      </c>
      <c r="B1034">
        <v>0</v>
      </c>
    </row>
    <row r="1035" spans="1:2" x14ac:dyDescent="0.3">
      <c r="A1035" t="s">
        <v>1061</v>
      </c>
      <c r="B1035">
        <v>0</v>
      </c>
    </row>
    <row r="1036" spans="1:2" x14ac:dyDescent="0.3">
      <c r="A1036" t="s">
        <v>1062</v>
      </c>
      <c r="B1036">
        <v>0</v>
      </c>
    </row>
    <row r="1037" spans="1:2" x14ac:dyDescent="0.3">
      <c r="A1037" t="s">
        <v>1063</v>
      </c>
      <c r="B1037">
        <v>0</v>
      </c>
    </row>
    <row r="1038" spans="1:2" x14ac:dyDescent="0.3">
      <c r="A1038" t="s">
        <v>1064</v>
      </c>
      <c r="B1038">
        <v>0</v>
      </c>
    </row>
    <row r="1039" spans="1:2" x14ac:dyDescent="0.3">
      <c r="A1039" t="s">
        <v>1065</v>
      </c>
      <c r="B1039">
        <v>0</v>
      </c>
    </row>
    <row r="1040" spans="1:2" x14ac:dyDescent="0.3">
      <c r="A1040" t="s">
        <v>1066</v>
      </c>
      <c r="B1040">
        <v>0</v>
      </c>
    </row>
    <row r="1041" spans="1:2" x14ac:dyDescent="0.3">
      <c r="A1041" t="s">
        <v>1067</v>
      </c>
      <c r="B1041">
        <v>0</v>
      </c>
    </row>
    <row r="1042" spans="1:2" x14ac:dyDescent="0.3">
      <c r="A1042" t="s">
        <v>1068</v>
      </c>
      <c r="B1042">
        <v>0</v>
      </c>
    </row>
    <row r="1043" spans="1:2" x14ac:dyDescent="0.3">
      <c r="A1043" t="s">
        <v>1069</v>
      </c>
      <c r="B1043">
        <v>0</v>
      </c>
    </row>
    <row r="1044" spans="1:2" x14ac:dyDescent="0.3">
      <c r="A1044" t="s">
        <v>1070</v>
      </c>
      <c r="B1044">
        <v>0</v>
      </c>
    </row>
    <row r="1045" spans="1:2" x14ac:dyDescent="0.3">
      <c r="A1045" t="s">
        <v>1071</v>
      </c>
      <c r="B1045">
        <v>0</v>
      </c>
    </row>
    <row r="1046" spans="1:2" x14ac:dyDescent="0.3">
      <c r="A1046" t="s">
        <v>1072</v>
      </c>
      <c r="B1046">
        <v>0</v>
      </c>
    </row>
    <row r="1047" spans="1:2" x14ac:dyDescent="0.3">
      <c r="A1047" t="s">
        <v>1073</v>
      </c>
      <c r="B1047">
        <v>0</v>
      </c>
    </row>
    <row r="1048" spans="1:2" x14ac:dyDescent="0.3">
      <c r="A1048" t="s">
        <v>1074</v>
      </c>
      <c r="B1048">
        <v>0</v>
      </c>
    </row>
    <row r="1049" spans="1:2" x14ac:dyDescent="0.3">
      <c r="A1049" t="s">
        <v>1075</v>
      </c>
      <c r="B1049">
        <v>0</v>
      </c>
    </row>
    <row r="1050" spans="1:2" x14ac:dyDescent="0.3">
      <c r="A1050" t="s">
        <v>1076</v>
      </c>
      <c r="B1050">
        <v>0</v>
      </c>
    </row>
    <row r="1051" spans="1:2" x14ac:dyDescent="0.3">
      <c r="A1051" t="s">
        <v>1077</v>
      </c>
      <c r="B1051">
        <v>0</v>
      </c>
    </row>
    <row r="1052" spans="1:2" x14ac:dyDescent="0.3">
      <c r="A1052" t="s">
        <v>1078</v>
      </c>
      <c r="B1052">
        <v>0</v>
      </c>
    </row>
    <row r="1053" spans="1:2" x14ac:dyDescent="0.3">
      <c r="A1053" t="s">
        <v>1079</v>
      </c>
      <c r="B1053">
        <v>0</v>
      </c>
    </row>
    <row r="1054" spans="1:2" x14ac:dyDescent="0.3">
      <c r="A1054" t="s">
        <v>1080</v>
      </c>
      <c r="B1054">
        <v>0</v>
      </c>
    </row>
    <row r="1055" spans="1:2" x14ac:dyDescent="0.3">
      <c r="A1055" t="s">
        <v>1081</v>
      </c>
      <c r="B1055">
        <v>0</v>
      </c>
    </row>
    <row r="1056" spans="1:2" x14ac:dyDescent="0.3">
      <c r="A1056" t="s">
        <v>1082</v>
      </c>
      <c r="B1056">
        <v>0</v>
      </c>
    </row>
    <row r="1057" spans="1:2" x14ac:dyDescent="0.3">
      <c r="A1057" t="s">
        <v>1083</v>
      </c>
      <c r="B1057">
        <v>0</v>
      </c>
    </row>
    <row r="1058" spans="1:2" x14ac:dyDescent="0.3">
      <c r="A1058" t="s">
        <v>1084</v>
      </c>
      <c r="B1058">
        <v>0</v>
      </c>
    </row>
    <row r="1059" spans="1:2" x14ac:dyDescent="0.3">
      <c r="A1059" t="s">
        <v>1085</v>
      </c>
      <c r="B1059">
        <v>0</v>
      </c>
    </row>
    <row r="1060" spans="1:2" x14ac:dyDescent="0.3">
      <c r="A1060" t="s">
        <v>1086</v>
      </c>
      <c r="B1060">
        <v>0</v>
      </c>
    </row>
    <row r="1061" spans="1:2" x14ac:dyDescent="0.3">
      <c r="A1061" t="s">
        <v>1087</v>
      </c>
      <c r="B1061">
        <v>0</v>
      </c>
    </row>
    <row r="1062" spans="1:2" x14ac:dyDescent="0.3">
      <c r="A1062" t="s">
        <v>1088</v>
      </c>
      <c r="B1062">
        <v>0</v>
      </c>
    </row>
    <row r="1063" spans="1:2" x14ac:dyDescent="0.3">
      <c r="A1063" t="s">
        <v>1089</v>
      </c>
      <c r="B1063">
        <v>0</v>
      </c>
    </row>
    <row r="1064" spans="1:2" x14ac:dyDescent="0.3">
      <c r="A1064" t="s">
        <v>1090</v>
      </c>
      <c r="B1064">
        <v>0</v>
      </c>
    </row>
    <row r="1065" spans="1:2" x14ac:dyDescent="0.3">
      <c r="A1065" t="s">
        <v>1091</v>
      </c>
      <c r="B1065">
        <v>0</v>
      </c>
    </row>
    <row r="1066" spans="1:2" x14ac:dyDescent="0.3">
      <c r="A1066" t="s">
        <v>1092</v>
      </c>
      <c r="B1066">
        <v>0</v>
      </c>
    </row>
    <row r="1067" spans="1:2" x14ac:dyDescent="0.3">
      <c r="A1067" t="s">
        <v>1093</v>
      </c>
      <c r="B1067">
        <v>0</v>
      </c>
    </row>
    <row r="1068" spans="1:2" x14ac:dyDescent="0.3">
      <c r="A1068" t="s">
        <v>1094</v>
      </c>
      <c r="B1068">
        <v>0</v>
      </c>
    </row>
    <row r="1069" spans="1:2" x14ac:dyDescent="0.3">
      <c r="A1069" t="s">
        <v>1095</v>
      </c>
      <c r="B1069">
        <v>0</v>
      </c>
    </row>
    <row r="1070" spans="1:2" x14ac:dyDescent="0.3">
      <c r="A1070" t="s">
        <v>1096</v>
      </c>
      <c r="B1070">
        <v>0</v>
      </c>
    </row>
    <row r="1071" spans="1:2" x14ac:dyDescent="0.3">
      <c r="A1071" t="s">
        <v>1097</v>
      </c>
      <c r="B1071">
        <v>0</v>
      </c>
    </row>
    <row r="1072" spans="1:2" x14ac:dyDescent="0.3">
      <c r="A1072" t="s">
        <v>1098</v>
      </c>
      <c r="B1072">
        <v>0</v>
      </c>
    </row>
    <row r="1073" spans="1:2" x14ac:dyDescent="0.3">
      <c r="A1073" t="s">
        <v>1099</v>
      </c>
      <c r="B1073">
        <v>0</v>
      </c>
    </row>
    <row r="1074" spans="1:2" x14ac:dyDescent="0.3">
      <c r="A1074" t="s">
        <v>1100</v>
      </c>
      <c r="B1074">
        <v>0</v>
      </c>
    </row>
    <row r="1075" spans="1:2" x14ac:dyDescent="0.3">
      <c r="A1075" t="s">
        <v>1101</v>
      </c>
      <c r="B1075">
        <v>0</v>
      </c>
    </row>
    <row r="1076" spans="1:2" x14ac:dyDescent="0.3">
      <c r="A1076" t="s">
        <v>1102</v>
      </c>
      <c r="B1076">
        <v>0</v>
      </c>
    </row>
    <row r="1077" spans="1:2" x14ac:dyDescent="0.3">
      <c r="A1077" t="s">
        <v>1103</v>
      </c>
      <c r="B1077">
        <v>0</v>
      </c>
    </row>
    <row r="1078" spans="1:2" x14ac:dyDescent="0.3">
      <c r="A1078" t="s">
        <v>1104</v>
      </c>
      <c r="B1078">
        <v>0</v>
      </c>
    </row>
    <row r="1079" spans="1:2" x14ac:dyDescent="0.3">
      <c r="A1079" t="s">
        <v>1105</v>
      </c>
      <c r="B1079">
        <v>0</v>
      </c>
    </row>
    <row r="1080" spans="1:2" x14ac:dyDescent="0.3">
      <c r="A1080" t="s">
        <v>1106</v>
      </c>
      <c r="B1080">
        <v>0</v>
      </c>
    </row>
    <row r="1081" spans="1:2" x14ac:dyDescent="0.3">
      <c r="A1081" t="s">
        <v>1107</v>
      </c>
      <c r="B1081">
        <v>0</v>
      </c>
    </row>
    <row r="1082" spans="1:2" x14ac:dyDescent="0.3">
      <c r="A1082" t="s">
        <v>1108</v>
      </c>
      <c r="B1082">
        <v>0</v>
      </c>
    </row>
    <row r="1083" spans="1:2" x14ac:dyDescent="0.3">
      <c r="A1083" t="s">
        <v>1109</v>
      </c>
      <c r="B1083">
        <v>0</v>
      </c>
    </row>
    <row r="1084" spans="1:2" x14ac:dyDescent="0.3">
      <c r="A1084" t="s">
        <v>1110</v>
      </c>
      <c r="B1084">
        <v>0</v>
      </c>
    </row>
    <row r="1085" spans="1:2" x14ac:dyDescent="0.3">
      <c r="A1085" t="s">
        <v>1111</v>
      </c>
      <c r="B1085">
        <v>0</v>
      </c>
    </row>
    <row r="1086" spans="1:2" x14ac:dyDescent="0.3">
      <c r="A1086" t="s">
        <v>1112</v>
      </c>
      <c r="B1086">
        <v>0</v>
      </c>
    </row>
    <row r="1087" spans="1:2" x14ac:dyDescent="0.3">
      <c r="A1087" t="s">
        <v>1113</v>
      </c>
      <c r="B1087">
        <v>0</v>
      </c>
    </row>
    <row r="1088" spans="1:2" x14ac:dyDescent="0.3">
      <c r="A1088" t="s">
        <v>1114</v>
      </c>
      <c r="B1088">
        <v>0</v>
      </c>
    </row>
    <row r="1089" spans="1:2" x14ac:dyDescent="0.3">
      <c r="A1089" t="s">
        <v>1115</v>
      </c>
      <c r="B1089">
        <v>0</v>
      </c>
    </row>
    <row r="1090" spans="1:2" x14ac:dyDescent="0.3">
      <c r="A1090" t="s">
        <v>1116</v>
      </c>
      <c r="B1090">
        <v>0</v>
      </c>
    </row>
    <row r="1091" spans="1:2" x14ac:dyDescent="0.3">
      <c r="A1091" t="s">
        <v>1117</v>
      </c>
      <c r="B1091">
        <v>0</v>
      </c>
    </row>
    <row r="1092" spans="1:2" x14ac:dyDescent="0.3">
      <c r="A1092" t="s">
        <v>1118</v>
      </c>
      <c r="B1092">
        <v>0</v>
      </c>
    </row>
    <row r="1093" spans="1:2" x14ac:dyDescent="0.3">
      <c r="A1093" t="s">
        <v>1119</v>
      </c>
      <c r="B1093">
        <v>0</v>
      </c>
    </row>
    <row r="1094" spans="1:2" x14ac:dyDescent="0.3">
      <c r="A1094" t="s">
        <v>1120</v>
      </c>
      <c r="B1094">
        <v>0</v>
      </c>
    </row>
    <row r="1095" spans="1:2" x14ac:dyDescent="0.3">
      <c r="A1095" t="s">
        <v>1121</v>
      </c>
      <c r="B1095">
        <v>0</v>
      </c>
    </row>
    <row r="1096" spans="1:2" x14ac:dyDescent="0.3">
      <c r="A1096" t="s">
        <v>1122</v>
      </c>
      <c r="B1096">
        <v>1302672.56</v>
      </c>
    </row>
    <row r="1097" spans="1:2" x14ac:dyDescent="0.3">
      <c r="A1097" t="s">
        <v>1123</v>
      </c>
      <c r="B1097">
        <v>12356488.460000001</v>
      </c>
    </row>
    <row r="1098" spans="1:2" x14ac:dyDescent="0.3">
      <c r="A1098" t="s">
        <v>1124</v>
      </c>
      <c r="B1098">
        <v>0</v>
      </c>
    </row>
    <row r="1099" spans="1:2" x14ac:dyDescent="0.3">
      <c r="A1099" t="s">
        <v>1125</v>
      </c>
      <c r="B1099">
        <v>0</v>
      </c>
    </row>
    <row r="1100" spans="1:2" x14ac:dyDescent="0.3">
      <c r="A1100" t="s">
        <v>1126</v>
      </c>
      <c r="B1100">
        <v>0</v>
      </c>
    </row>
    <row r="1101" spans="1:2" x14ac:dyDescent="0.3">
      <c r="A1101" t="s">
        <v>1127</v>
      </c>
      <c r="B1101">
        <v>0</v>
      </c>
    </row>
    <row r="1102" spans="1:2" x14ac:dyDescent="0.3">
      <c r="A1102" t="s">
        <v>1128</v>
      </c>
      <c r="B1102">
        <v>0</v>
      </c>
    </row>
    <row r="1103" spans="1:2" x14ac:dyDescent="0.3">
      <c r="A1103" t="s">
        <v>1129</v>
      </c>
      <c r="B1103">
        <v>0</v>
      </c>
    </row>
    <row r="1104" spans="1:2" x14ac:dyDescent="0.3">
      <c r="A1104" t="s">
        <v>1130</v>
      </c>
      <c r="B1104">
        <v>0</v>
      </c>
    </row>
    <row r="1105" spans="1:2" x14ac:dyDescent="0.3">
      <c r="A1105" t="s">
        <v>1131</v>
      </c>
      <c r="B1105">
        <v>0</v>
      </c>
    </row>
    <row r="1106" spans="1:2" x14ac:dyDescent="0.3">
      <c r="A1106" t="s">
        <v>1132</v>
      </c>
      <c r="B1106">
        <v>6.02</v>
      </c>
    </row>
    <row r="1107" spans="1:2" x14ac:dyDescent="0.3">
      <c r="A1107" t="s">
        <v>1133</v>
      </c>
      <c r="B1107">
        <v>6.1</v>
      </c>
    </row>
    <row r="1108" spans="1:2" x14ac:dyDescent="0.3">
      <c r="A1108" t="s">
        <v>1134</v>
      </c>
      <c r="B1108">
        <v>676.43</v>
      </c>
    </row>
    <row r="1109" spans="1:2" x14ac:dyDescent="0.3">
      <c r="A1109" t="s">
        <v>1135</v>
      </c>
      <c r="B1109">
        <v>704</v>
      </c>
    </row>
    <row r="1110" spans="1:2" x14ac:dyDescent="0.3">
      <c r="A1110" t="s">
        <v>1136</v>
      </c>
      <c r="B1110">
        <v>2804</v>
      </c>
    </row>
    <row r="1111" spans="1:2" x14ac:dyDescent="0.3">
      <c r="A1111" t="s">
        <v>1137</v>
      </c>
      <c r="B1111">
        <v>0</v>
      </c>
    </row>
    <row r="1112" spans="1:2" x14ac:dyDescent="0.3">
      <c r="A1112" t="s">
        <v>1138</v>
      </c>
      <c r="B1112">
        <v>0</v>
      </c>
    </row>
    <row r="1113" spans="1:2" x14ac:dyDescent="0.3">
      <c r="A1113" t="s">
        <v>1139</v>
      </c>
      <c r="B1113">
        <v>0</v>
      </c>
    </row>
    <row r="1114" spans="1:2" x14ac:dyDescent="0.3">
      <c r="A1114" t="s">
        <v>1140</v>
      </c>
      <c r="B1114">
        <v>0</v>
      </c>
    </row>
    <row r="1115" spans="1:2" x14ac:dyDescent="0.3">
      <c r="A1115" t="s">
        <v>1141</v>
      </c>
      <c r="B1115">
        <v>564.88</v>
      </c>
    </row>
    <row r="1116" spans="1:2" x14ac:dyDescent="0.3">
      <c r="A1116" t="s">
        <v>1142</v>
      </c>
      <c r="B1116">
        <v>2265.2199999999998</v>
      </c>
    </row>
    <row r="1117" spans="1:2" x14ac:dyDescent="0.3">
      <c r="A1117" t="s">
        <v>1143</v>
      </c>
      <c r="B1117">
        <v>0</v>
      </c>
    </row>
    <row r="1118" spans="1:2" x14ac:dyDescent="0.3">
      <c r="A1118" t="s">
        <v>1144</v>
      </c>
      <c r="B1118">
        <v>2182.71</v>
      </c>
    </row>
    <row r="1119" spans="1:2" x14ac:dyDescent="0.3">
      <c r="A1119" t="s">
        <v>1145</v>
      </c>
      <c r="B1119">
        <v>0</v>
      </c>
    </row>
    <row r="1120" spans="1:2" x14ac:dyDescent="0.3">
      <c r="A1120" t="s">
        <v>1146</v>
      </c>
      <c r="B1120">
        <v>0</v>
      </c>
    </row>
    <row r="1121" spans="1:2" x14ac:dyDescent="0.3">
      <c r="A1121" t="s">
        <v>1147</v>
      </c>
      <c r="B1121">
        <v>0</v>
      </c>
    </row>
    <row r="1122" spans="1:2" x14ac:dyDescent="0.3">
      <c r="A1122" t="s">
        <v>1148</v>
      </c>
      <c r="B1122">
        <v>0</v>
      </c>
    </row>
    <row r="1123" spans="1:2" x14ac:dyDescent="0.3">
      <c r="A1123" t="s">
        <v>1149</v>
      </c>
      <c r="B1123">
        <v>0</v>
      </c>
    </row>
    <row r="1124" spans="1:2" x14ac:dyDescent="0.3">
      <c r="A1124" t="s">
        <v>1150</v>
      </c>
      <c r="B1124">
        <v>0</v>
      </c>
    </row>
    <row r="1125" spans="1:2" x14ac:dyDescent="0.3">
      <c r="A1125" t="s">
        <v>1151</v>
      </c>
      <c r="B1125">
        <v>144.58000000000001</v>
      </c>
    </row>
    <row r="1126" spans="1:2" x14ac:dyDescent="0.3">
      <c r="A1126" t="s">
        <v>1152</v>
      </c>
      <c r="B1126">
        <v>558.04</v>
      </c>
    </row>
    <row r="1127" spans="1:2" x14ac:dyDescent="0.3">
      <c r="A1127" t="s">
        <v>1153</v>
      </c>
      <c r="B1127">
        <v>0</v>
      </c>
    </row>
    <row r="1128" spans="1:2" x14ac:dyDescent="0.3">
      <c r="A1128" t="s">
        <v>1154</v>
      </c>
      <c r="B1128">
        <v>570.84</v>
      </c>
    </row>
    <row r="1129" spans="1:2" x14ac:dyDescent="0.3">
      <c r="A1129" t="s">
        <v>1155</v>
      </c>
      <c r="B1129">
        <v>0</v>
      </c>
    </row>
    <row r="1130" spans="1:2" x14ac:dyDescent="0.3">
      <c r="A1130" t="s">
        <v>1156</v>
      </c>
      <c r="B1130">
        <v>0</v>
      </c>
    </row>
    <row r="1131" spans="1:2" x14ac:dyDescent="0.3">
      <c r="A1131" t="s">
        <v>1157</v>
      </c>
      <c r="B1131">
        <v>0</v>
      </c>
    </row>
    <row r="1132" spans="1:2" x14ac:dyDescent="0.3">
      <c r="A1132" t="s">
        <v>1158</v>
      </c>
      <c r="B1132">
        <v>0</v>
      </c>
    </row>
    <row r="1133" spans="1:2" x14ac:dyDescent="0.3">
      <c r="A1133" t="s">
        <v>1159</v>
      </c>
      <c r="B1133">
        <v>0</v>
      </c>
    </row>
    <row r="1134" spans="1:2" x14ac:dyDescent="0.3">
      <c r="A1134" t="s">
        <v>1160</v>
      </c>
      <c r="B1134">
        <v>0</v>
      </c>
    </row>
  </sheetData>
  <pageMargins left="0.75" right="0.75" top="0.75" bottom="0.5" header="0.5" footer="0.7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34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1161</v>
      </c>
    </row>
    <row r="5" spans="1:2" x14ac:dyDescent="0.3">
      <c r="A5" t="s">
        <v>8</v>
      </c>
      <c r="B5" s="1">
        <v>43775</v>
      </c>
    </row>
    <row r="6" spans="1:2" x14ac:dyDescent="0.3">
      <c r="A6" t="s">
        <v>9</v>
      </c>
      <c r="B6" s="1">
        <v>43862</v>
      </c>
    </row>
    <row r="7" spans="1:2" x14ac:dyDescent="0.3">
      <c r="A7" t="s">
        <v>10</v>
      </c>
      <c r="B7" s="1">
        <v>43871</v>
      </c>
    </row>
    <row r="8" spans="1:2" x14ac:dyDescent="0.3">
      <c r="A8" t="s">
        <v>11</v>
      </c>
      <c r="B8" t="s">
        <v>1162</v>
      </c>
    </row>
    <row r="9" spans="1:2" x14ac:dyDescent="0.3">
      <c r="A9" t="s">
        <v>13</v>
      </c>
      <c r="B9">
        <v>97</v>
      </c>
    </row>
    <row r="10" spans="1:2" x14ac:dyDescent="0.3">
      <c r="A10" t="s">
        <v>14</v>
      </c>
      <c r="B10">
        <v>1077900</v>
      </c>
    </row>
    <row r="11" spans="1:2" x14ac:dyDescent="0.3">
      <c r="A11" t="s">
        <v>15</v>
      </c>
      <c r="B11">
        <v>9835300</v>
      </c>
    </row>
    <row r="12" spans="1:2" x14ac:dyDescent="0.3">
      <c r="A12" t="s">
        <v>16</v>
      </c>
      <c r="B12">
        <v>1075515.6399999999</v>
      </c>
    </row>
    <row r="13" spans="1:2" x14ac:dyDescent="0.3">
      <c r="A13" t="s">
        <v>17</v>
      </c>
      <c r="B13">
        <v>17910471.75</v>
      </c>
    </row>
    <row r="14" spans="1:2" x14ac:dyDescent="0.3">
      <c r="A14" t="s">
        <v>18</v>
      </c>
      <c r="B14">
        <v>99.7</v>
      </c>
    </row>
    <row r="15" spans="1:2" x14ac:dyDescent="0.3">
      <c r="A15" t="s">
        <v>19</v>
      </c>
      <c r="B15">
        <v>99.9</v>
      </c>
    </row>
    <row r="16" spans="1:2" x14ac:dyDescent="0.3">
      <c r="A16" t="s">
        <v>20</v>
      </c>
      <c r="B16">
        <v>0</v>
      </c>
    </row>
    <row r="17" spans="1:2" x14ac:dyDescent="0.3">
      <c r="A17" t="s">
        <v>21</v>
      </c>
      <c r="B17">
        <v>8905.9500000000007</v>
      </c>
    </row>
    <row r="18" spans="1:2" x14ac:dyDescent="0.3">
      <c r="A18" t="s">
        <v>22</v>
      </c>
      <c r="B18">
        <v>0</v>
      </c>
    </row>
    <row r="19" spans="1:2" x14ac:dyDescent="0.3">
      <c r="A19" t="s">
        <v>23</v>
      </c>
      <c r="B19">
        <v>0.05</v>
      </c>
    </row>
    <row r="20" spans="1:2" x14ac:dyDescent="0.3">
      <c r="A20" t="s">
        <v>24</v>
      </c>
      <c r="B20">
        <v>0</v>
      </c>
    </row>
    <row r="21" spans="1:2" x14ac:dyDescent="0.3">
      <c r="A21" t="s">
        <v>25</v>
      </c>
      <c r="B21">
        <v>0</v>
      </c>
    </row>
    <row r="22" spans="1:2" x14ac:dyDescent="0.3">
      <c r="A22" t="s">
        <v>26</v>
      </c>
      <c r="B22">
        <v>0</v>
      </c>
    </row>
    <row r="23" spans="1:2" x14ac:dyDescent="0.3">
      <c r="A23" t="s">
        <v>27</v>
      </c>
      <c r="B23">
        <v>0</v>
      </c>
    </row>
    <row r="24" spans="1:2" x14ac:dyDescent="0.3">
      <c r="A24" t="s">
        <v>28</v>
      </c>
      <c r="B24">
        <v>3264.47</v>
      </c>
    </row>
    <row r="25" spans="1:2" x14ac:dyDescent="0.3">
      <c r="A25" t="s">
        <v>29</v>
      </c>
      <c r="B25">
        <v>8208.7099999999991</v>
      </c>
    </row>
    <row r="26" spans="1:2" x14ac:dyDescent="0.3">
      <c r="A26" t="s">
        <v>30</v>
      </c>
      <c r="B26">
        <v>0.3</v>
      </c>
    </row>
    <row r="27" spans="1:2" x14ac:dyDescent="0.3">
      <c r="A27" t="s">
        <v>31</v>
      </c>
      <c r="B27">
        <v>0.05</v>
      </c>
    </row>
    <row r="28" spans="1:2" x14ac:dyDescent="0.3">
      <c r="A28" t="s">
        <v>32</v>
      </c>
      <c r="B28">
        <v>19853.919999999998</v>
      </c>
    </row>
    <row r="29" spans="1:2" x14ac:dyDescent="0.3">
      <c r="A29" t="s">
        <v>33</v>
      </c>
      <c r="B29">
        <v>174648.25</v>
      </c>
    </row>
    <row r="30" spans="1:2" x14ac:dyDescent="0.3">
      <c r="A30" t="s">
        <v>34</v>
      </c>
      <c r="B30">
        <v>1.87</v>
      </c>
    </row>
    <row r="31" spans="1:2" x14ac:dyDescent="0.3">
      <c r="A31" t="s">
        <v>35</v>
      </c>
      <c r="B31">
        <v>1.75</v>
      </c>
    </row>
    <row r="32" spans="1:2" x14ac:dyDescent="0.3">
      <c r="A32" t="s">
        <v>36</v>
      </c>
      <c r="B32">
        <v>612446.30000000005</v>
      </c>
    </row>
    <row r="33" spans="1:2" x14ac:dyDescent="0.3">
      <c r="A33" t="s">
        <v>37</v>
      </c>
      <c r="B33">
        <v>5690998.71</v>
      </c>
    </row>
    <row r="34" spans="1:2" x14ac:dyDescent="0.3">
      <c r="A34" t="s">
        <v>38</v>
      </c>
      <c r="B34">
        <v>57.82</v>
      </c>
    </row>
    <row r="35" spans="1:2" x14ac:dyDescent="0.3">
      <c r="A35" t="s">
        <v>39</v>
      </c>
      <c r="B35">
        <v>56.87</v>
      </c>
    </row>
    <row r="36" spans="1:2" x14ac:dyDescent="0.3">
      <c r="A36" t="s">
        <v>40</v>
      </c>
      <c r="B36">
        <v>446818.49</v>
      </c>
    </row>
    <row r="37" spans="1:2" x14ac:dyDescent="0.3">
      <c r="A37" t="s">
        <v>41</v>
      </c>
      <c r="B37">
        <v>4315296.79</v>
      </c>
    </row>
    <row r="38" spans="1:2" x14ac:dyDescent="0.3">
      <c r="A38" t="s">
        <v>42</v>
      </c>
      <c r="B38">
        <v>42.18</v>
      </c>
    </row>
    <row r="39" spans="1:2" x14ac:dyDescent="0.3">
      <c r="A39" t="s">
        <v>43</v>
      </c>
      <c r="B39">
        <v>43.13</v>
      </c>
    </row>
    <row r="40" spans="1:2" x14ac:dyDescent="0.3">
      <c r="A40" t="s">
        <v>44</v>
      </c>
      <c r="B40">
        <v>120330</v>
      </c>
    </row>
    <row r="41" spans="1:2" x14ac:dyDescent="0.3">
      <c r="A41" t="s">
        <v>45</v>
      </c>
      <c r="B41">
        <v>1061535</v>
      </c>
    </row>
    <row r="42" spans="1:2" x14ac:dyDescent="0.3">
      <c r="A42" t="s">
        <v>46</v>
      </c>
      <c r="B42">
        <v>-4974.96</v>
      </c>
    </row>
    <row r="43" spans="1:2" x14ac:dyDescent="0.3">
      <c r="A43" t="s">
        <v>47</v>
      </c>
      <c r="B43">
        <v>14475.96</v>
      </c>
    </row>
    <row r="44" spans="1:2" x14ac:dyDescent="0.3">
      <c r="A44" t="s">
        <v>48</v>
      </c>
      <c r="B44">
        <v>115355.04</v>
      </c>
    </row>
    <row r="45" spans="1:2" x14ac:dyDescent="0.3">
      <c r="A45" t="s">
        <v>49</v>
      </c>
      <c r="B45">
        <v>1070628.1000000001</v>
      </c>
    </row>
    <row r="46" spans="1:2" x14ac:dyDescent="0.3">
      <c r="A46" t="s">
        <v>50</v>
      </c>
      <c r="B46">
        <v>10.7</v>
      </c>
    </row>
    <row r="47" spans="1:2" x14ac:dyDescent="0.3">
      <c r="A47" t="s">
        <v>51</v>
      </c>
      <c r="B47">
        <v>10.89</v>
      </c>
    </row>
    <row r="48" spans="1:2" x14ac:dyDescent="0.3">
      <c r="A48" t="s">
        <v>52</v>
      </c>
      <c r="B48">
        <v>13.71</v>
      </c>
    </row>
    <row r="49" spans="1:2" x14ac:dyDescent="0.3">
      <c r="A49" t="s">
        <v>53</v>
      </c>
      <c r="B49">
        <v>13.54</v>
      </c>
    </row>
    <row r="50" spans="1:2" x14ac:dyDescent="0.3">
      <c r="A50" t="s">
        <v>54</v>
      </c>
      <c r="B50">
        <v>120330</v>
      </c>
    </row>
    <row r="51" spans="1:2" x14ac:dyDescent="0.3">
      <c r="A51" t="s">
        <v>55</v>
      </c>
      <c r="B51">
        <v>1056152.1399999999</v>
      </c>
    </row>
    <row r="52" spans="1:2" x14ac:dyDescent="0.3">
      <c r="A52" t="s">
        <v>56</v>
      </c>
      <c r="B52">
        <v>147791.99</v>
      </c>
    </row>
    <row r="53" spans="1:2" x14ac:dyDescent="0.3">
      <c r="A53" t="s">
        <v>57</v>
      </c>
      <c r="B53">
        <v>1331643</v>
      </c>
    </row>
    <row r="54" spans="1:2" x14ac:dyDescent="0.3">
      <c r="A54" t="s">
        <v>58</v>
      </c>
      <c r="B54">
        <v>142619.20000000001</v>
      </c>
    </row>
    <row r="55" spans="1:2" x14ac:dyDescent="0.3">
      <c r="A55" t="s">
        <v>59</v>
      </c>
      <c r="B55">
        <v>1286124.05</v>
      </c>
    </row>
    <row r="56" spans="1:2" x14ac:dyDescent="0.3">
      <c r="A56" t="s">
        <v>60</v>
      </c>
      <c r="B56">
        <v>5172.79</v>
      </c>
    </row>
    <row r="57" spans="1:2" x14ac:dyDescent="0.3">
      <c r="A57" t="s">
        <v>61</v>
      </c>
      <c r="B57">
        <v>45518.95</v>
      </c>
    </row>
    <row r="58" spans="1:2" x14ac:dyDescent="0.3">
      <c r="A58" t="s">
        <v>62</v>
      </c>
      <c r="B58">
        <v>1005.65</v>
      </c>
    </row>
    <row r="59" spans="1:2" x14ac:dyDescent="0.3">
      <c r="A59" t="s">
        <v>63</v>
      </c>
      <c r="B59">
        <v>8064.54</v>
      </c>
    </row>
    <row r="60" spans="1:2" x14ac:dyDescent="0.3">
      <c r="A60" t="s">
        <v>64</v>
      </c>
      <c r="B60">
        <v>25169.79</v>
      </c>
    </row>
    <row r="61" spans="1:2" x14ac:dyDescent="0.3">
      <c r="A61" t="s">
        <v>65</v>
      </c>
      <c r="B61">
        <v>199435.55</v>
      </c>
    </row>
    <row r="62" spans="1:2" x14ac:dyDescent="0.3">
      <c r="A62" t="s">
        <v>66</v>
      </c>
      <c r="B62">
        <v>53930.3</v>
      </c>
    </row>
    <row r="63" spans="1:2" x14ac:dyDescent="0.3">
      <c r="A63" t="s">
        <v>67</v>
      </c>
      <c r="B63">
        <v>5</v>
      </c>
    </row>
    <row r="64" spans="1:2" x14ac:dyDescent="0.3">
      <c r="A64" t="s">
        <v>68</v>
      </c>
      <c r="B64">
        <v>503771.61</v>
      </c>
    </row>
    <row r="65" spans="1:2" x14ac:dyDescent="0.3">
      <c r="A65" t="s">
        <v>69</v>
      </c>
      <c r="B65">
        <v>5.12</v>
      </c>
    </row>
    <row r="66" spans="1:2" x14ac:dyDescent="0.3">
      <c r="A66" t="s">
        <v>70</v>
      </c>
      <c r="B66">
        <v>48314.43</v>
      </c>
    </row>
    <row r="67" spans="1:2" x14ac:dyDescent="0.3">
      <c r="A67" t="s">
        <v>71</v>
      </c>
      <c r="B67">
        <v>464864.25</v>
      </c>
    </row>
    <row r="68" spans="1:2" x14ac:dyDescent="0.3">
      <c r="A68" t="s">
        <v>72</v>
      </c>
      <c r="B68">
        <v>24926.18</v>
      </c>
    </row>
    <row r="69" spans="1:2" x14ac:dyDescent="0.3">
      <c r="A69" t="s">
        <v>73</v>
      </c>
      <c r="B69">
        <v>199435.55</v>
      </c>
    </row>
    <row r="70" spans="1:2" x14ac:dyDescent="0.3">
      <c r="A70" t="s">
        <v>74</v>
      </c>
      <c r="B70">
        <v>23144.639999999999</v>
      </c>
    </row>
    <row r="71" spans="1:2" x14ac:dyDescent="0.3">
      <c r="A71" t="s">
        <v>75</v>
      </c>
      <c r="B71">
        <v>265428.7</v>
      </c>
    </row>
    <row r="72" spans="1:2" x14ac:dyDescent="0.3">
      <c r="A72" t="s">
        <v>76</v>
      </c>
      <c r="B72">
        <v>2.15</v>
      </c>
    </row>
    <row r="73" spans="1:2" x14ac:dyDescent="0.3">
      <c r="A73" t="s">
        <v>77</v>
      </c>
      <c r="B73">
        <v>2.7</v>
      </c>
    </row>
    <row r="74" spans="1:2" x14ac:dyDescent="0.3">
      <c r="A74" t="s">
        <v>78</v>
      </c>
      <c r="B74">
        <v>43.95</v>
      </c>
    </row>
    <row r="75" spans="1:2" x14ac:dyDescent="0.3">
      <c r="A75" t="s">
        <v>79</v>
      </c>
      <c r="B75">
        <v>51.04</v>
      </c>
    </row>
    <row r="76" spans="1:2" x14ac:dyDescent="0.3">
      <c r="A76" t="s">
        <v>80</v>
      </c>
      <c r="B76">
        <v>5.1754040263399999</v>
      </c>
    </row>
    <row r="77" spans="1:2" x14ac:dyDescent="0.3">
      <c r="A77" t="s">
        <v>81</v>
      </c>
      <c r="B77">
        <v>5.2384586133599997</v>
      </c>
    </row>
    <row r="78" spans="1:2" x14ac:dyDescent="0.3">
      <c r="A78" t="s">
        <v>82</v>
      </c>
      <c r="B78">
        <v>54.37</v>
      </c>
    </row>
    <row r="79" spans="1:2" x14ac:dyDescent="0.3">
      <c r="A79" t="s">
        <v>83</v>
      </c>
      <c r="B79">
        <v>52.98</v>
      </c>
    </row>
    <row r="80" spans="1:2" x14ac:dyDescent="0.3">
      <c r="A80" t="s">
        <v>84</v>
      </c>
      <c r="B80">
        <v>-714.71</v>
      </c>
    </row>
    <row r="81" spans="1:2" x14ac:dyDescent="0.3">
      <c r="A81" t="s">
        <v>85</v>
      </c>
      <c r="B81">
        <v>17341.03</v>
      </c>
    </row>
    <row r="82" spans="1:2" x14ac:dyDescent="0.3">
      <c r="A82" t="s">
        <v>86</v>
      </c>
      <c r="B82">
        <v>53215.59</v>
      </c>
    </row>
    <row r="83" spans="1:2" x14ac:dyDescent="0.3">
      <c r="A83" t="s">
        <v>87</v>
      </c>
      <c r="B83">
        <v>520040.55</v>
      </c>
    </row>
    <row r="84" spans="1:2" x14ac:dyDescent="0.3">
      <c r="A84" t="s">
        <v>88</v>
      </c>
      <c r="B84">
        <v>4.9400000000000004</v>
      </c>
    </row>
    <row r="85" spans="1:2" x14ac:dyDescent="0.3">
      <c r="A85" t="s">
        <v>89</v>
      </c>
      <c r="B85">
        <v>5.29</v>
      </c>
    </row>
    <row r="86" spans="1:2" x14ac:dyDescent="0.3">
      <c r="A86" t="s">
        <v>90</v>
      </c>
      <c r="B86">
        <v>115.31</v>
      </c>
    </row>
    <row r="87" spans="1:2" x14ac:dyDescent="0.3">
      <c r="A87" t="s">
        <v>91</v>
      </c>
      <c r="B87">
        <v>116.22</v>
      </c>
    </row>
    <row r="88" spans="1:2" x14ac:dyDescent="0.3">
      <c r="A88" t="s">
        <v>92</v>
      </c>
      <c r="B88">
        <v>1249482.8</v>
      </c>
    </row>
    <row r="89" spans="1:2" x14ac:dyDescent="0.3">
      <c r="A89" t="s">
        <v>93</v>
      </c>
      <c r="B89">
        <v>11489012.52</v>
      </c>
    </row>
    <row r="90" spans="1:2" x14ac:dyDescent="0.3">
      <c r="A90" t="s">
        <v>94</v>
      </c>
      <c r="B90">
        <v>115.92</v>
      </c>
    </row>
    <row r="91" spans="1:2" x14ac:dyDescent="0.3">
      <c r="A91" t="s">
        <v>95</v>
      </c>
      <c r="B91">
        <v>116.81</v>
      </c>
    </row>
    <row r="92" spans="1:2" x14ac:dyDescent="0.3">
      <c r="A92" t="s">
        <v>96</v>
      </c>
      <c r="B92">
        <v>45.04</v>
      </c>
    </row>
    <row r="93" spans="1:2" x14ac:dyDescent="0.3">
      <c r="A93" t="s">
        <v>97</v>
      </c>
      <c r="B93">
        <v>44.69</v>
      </c>
    </row>
    <row r="94" spans="1:2" x14ac:dyDescent="0.3">
      <c r="A94" t="s">
        <v>98</v>
      </c>
      <c r="B94">
        <v>485455</v>
      </c>
    </row>
    <row r="95" spans="1:2" x14ac:dyDescent="0.3">
      <c r="A95" t="s">
        <v>99</v>
      </c>
      <c r="B95">
        <v>4395555</v>
      </c>
    </row>
    <row r="96" spans="1:2" x14ac:dyDescent="0.3">
      <c r="A96" t="s">
        <v>100</v>
      </c>
      <c r="B96">
        <v>49240</v>
      </c>
    </row>
    <row r="97" spans="1:2" x14ac:dyDescent="0.3">
      <c r="A97" t="s">
        <v>101</v>
      </c>
      <c r="B97">
        <v>439490</v>
      </c>
    </row>
    <row r="98" spans="1:2" x14ac:dyDescent="0.3">
      <c r="A98" t="s">
        <v>102</v>
      </c>
      <c r="B98">
        <v>17.95</v>
      </c>
    </row>
    <row r="99" spans="1:2" x14ac:dyDescent="0.3">
      <c r="A99" t="s">
        <v>103</v>
      </c>
      <c r="B99">
        <v>9.66</v>
      </c>
    </row>
    <row r="100" spans="1:2" x14ac:dyDescent="0.3">
      <c r="A100" t="s">
        <v>104</v>
      </c>
      <c r="B100">
        <v>4.57</v>
      </c>
    </row>
    <row r="101" spans="1:2" x14ac:dyDescent="0.3">
      <c r="A101" t="s">
        <v>105</v>
      </c>
      <c r="B101">
        <v>4.47</v>
      </c>
    </row>
    <row r="102" spans="1:2" x14ac:dyDescent="0.3">
      <c r="A102" t="s">
        <v>106</v>
      </c>
      <c r="B102">
        <v>29.12</v>
      </c>
    </row>
    <row r="103" spans="1:2" x14ac:dyDescent="0.3">
      <c r="A103" t="s">
        <v>107</v>
      </c>
      <c r="B103">
        <v>27.88</v>
      </c>
    </row>
    <row r="104" spans="1:2" x14ac:dyDescent="0.3">
      <c r="A104" t="s">
        <v>108</v>
      </c>
      <c r="B104">
        <v>49910</v>
      </c>
    </row>
    <row r="105" spans="1:2" x14ac:dyDescent="0.3">
      <c r="A105" t="s">
        <v>109</v>
      </c>
      <c r="B105">
        <v>434366</v>
      </c>
    </row>
    <row r="106" spans="1:2" x14ac:dyDescent="0.3">
      <c r="A106" t="s">
        <v>110</v>
      </c>
      <c r="B106">
        <v>4.63</v>
      </c>
    </row>
    <row r="107" spans="1:2" x14ac:dyDescent="0.3">
      <c r="A107" t="s">
        <v>111</v>
      </c>
      <c r="B107">
        <v>4.42</v>
      </c>
    </row>
    <row r="108" spans="1:2" x14ac:dyDescent="0.3">
      <c r="A108" t="s">
        <v>112</v>
      </c>
      <c r="B108">
        <v>13.65</v>
      </c>
    </row>
    <row r="109" spans="1:2" x14ac:dyDescent="0.3">
      <c r="A109" t="s">
        <v>113</v>
      </c>
      <c r="B109">
        <v>13.04</v>
      </c>
    </row>
    <row r="110" spans="1:2" x14ac:dyDescent="0.3">
      <c r="A110" t="s">
        <v>114</v>
      </c>
      <c r="B110">
        <v>1077900</v>
      </c>
    </row>
    <row r="111" spans="1:2" x14ac:dyDescent="0.3">
      <c r="A111" t="s">
        <v>115</v>
      </c>
      <c r="B111">
        <v>102451.04</v>
      </c>
    </row>
    <row r="112" spans="1:2" x14ac:dyDescent="0.3">
      <c r="A112" t="s">
        <v>116</v>
      </c>
      <c r="B112">
        <v>1077900</v>
      </c>
    </row>
    <row r="113" spans="1:2" x14ac:dyDescent="0.3">
      <c r="A113" t="s">
        <v>117</v>
      </c>
      <c r="B113">
        <v>9835300</v>
      </c>
    </row>
    <row r="114" spans="1:2" x14ac:dyDescent="0.3">
      <c r="A114" t="s">
        <v>118</v>
      </c>
      <c r="B114">
        <v>114.88</v>
      </c>
    </row>
    <row r="115" spans="1:2" x14ac:dyDescent="0.3">
      <c r="A115" t="s">
        <v>119</v>
      </c>
      <c r="B115">
        <v>115.16</v>
      </c>
    </row>
    <row r="116" spans="1:2" x14ac:dyDescent="0.3">
      <c r="A116" t="s">
        <v>120</v>
      </c>
      <c r="B116">
        <v>107.92</v>
      </c>
    </row>
    <row r="117" spans="1:2" x14ac:dyDescent="0.3">
      <c r="A117" t="s">
        <v>121</v>
      </c>
      <c r="B117">
        <v>114.32</v>
      </c>
    </row>
    <row r="118" spans="1:2" x14ac:dyDescent="0.3">
      <c r="A118" t="s">
        <v>122</v>
      </c>
      <c r="B118">
        <v>232.77</v>
      </c>
    </row>
    <row r="119" spans="1:2" x14ac:dyDescent="0.3">
      <c r="A119" t="s">
        <v>123</v>
      </c>
      <c r="B119">
        <v>148.19</v>
      </c>
    </row>
    <row r="120" spans="1:2" x14ac:dyDescent="0.3">
      <c r="A120" t="s">
        <v>124</v>
      </c>
      <c r="B120">
        <v>0</v>
      </c>
    </row>
    <row r="121" spans="1:2" x14ac:dyDescent="0.3">
      <c r="A121" t="s">
        <v>125</v>
      </c>
      <c r="B121">
        <v>0</v>
      </c>
    </row>
    <row r="122" spans="1:2" x14ac:dyDescent="0.3">
      <c r="A122" t="s">
        <v>126</v>
      </c>
      <c r="B122">
        <v>0</v>
      </c>
    </row>
    <row r="123" spans="1:2" x14ac:dyDescent="0.3">
      <c r="A123" t="s">
        <v>127</v>
      </c>
      <c r="B123">
        <v>0</v>
      </c>
    </row>
    <row r="124" spans="1:2" x14ac:dyDescent="0.3">
      <c r="A124" t="s">
        <v>128</v>
      </c>
      <c r="B124">
        <v>0</v>
      </c>
    </row>
    <row r="125" spans="1:2" x14ac:dyDescent="0.3">
      <c r="A125" t="s">
        <v>129</v>
      </c>
      <c r="B125">
        <v>0</v>
      </c>
    </row>
    <row r="126" spans="1:2" x14ac:dyDescent="0.3">
      <c r="A126" t="s">
        <v>130</v>
      </c>
      <c r="B126">
        <v>20095</v>
      </c>
    </row>
    <row r="127" spans="1:2" x14ac:dyDescent="0.3">
      <c r="A127" t="s">
        <v>131</v>
      </c>
      <c r="B127">
        <v>114080</v>
      </c>
    </row>
    <row r="128" spans="1:2" x14ac:dyDescent="0.3">
      <c r="A128" t="s">
        <v>132</v>
      </c>
      <c r="B128">
        <v>89605</v>
      </c>
    </row>
    <row r="129" spans="1:2" x14ac:dyDescent="0.3">
      <c r="A129" t="s">
        <v>133</v>
      </c>
      <c r="B129">
        <v>535685</v>
      </c>
    </row>
    <row r="130" spans="1:2" x14ac:dyDescent="0.3">
      <c r="A130" t="s">
        <v>134</v>
      </c>
      <c r="B130">
        <v>10630</v>
      </c>
    </row>
    <row r="131" spans="1:2" x14ac:dyDescent="0.3">
      <c r="A131" t="s">
        <v>135</v>
      </c>
      <c r="B131">
        <v>61770</v>
      </c>
    </row>
    <row r="132" spans="1:2" x14ac:dyDescent="0.3">
      <c r="A132" t="s">
        <v>136</v>
      </c>
      <c r="B132">
        <v>0</v>
      </c>
    </row>
    <row r="133" spans="1:2" x14ac:dyDescent="0.3">
      <c r="A133" t="s">
        <v>137</v>
      </c>
      <c r="B133">
        <v>0</v>
      </c>
    </row>
    <row r="134" spans="1:2" x14ac:dyDescent="0.3">
      <c r="A134" t="s">
        <v>138</v>
      </c>
      <c r="B134">
        <v>0</v>
      </c>
    </row>
    <row r="135" spans="1:2" x14ac:dyDescent="0.3">
      <c r="A135" t="s">
        <v>139</v>
      </c>
      <c r="B135">
        <v>0</v>
      </c>
    </row>
    <row r="136" spans="1:2" x14ac:dyDescent="0.3">
      <c r="A136" t="s">
        <v>140</v>
      </c>
      <c r="B136">
        <v>0</v>
      </c>
    </row>
    <row r="137" spans="1:2" x14ac:dyDescent="0.3">
      <c r="A137" t="s">
        <v>141</v>
      </c>
      <c r="B137">
        <v>0</v>
      </c>
    </row>
    <row r="138" spans="1:2" x14ac:dyDescent="0.3">
      <c r="A138" t="s">
        <v>142</v>
      </c>
      <c r="B138">
        <v>0</v>
      </c>
    </row>
    <row r="139" spans="1:2" x14ac:dyDescent="0.3">
      <c r="A139" t="s">
        <v>143</v>
      </c>
      <c r="B139">
        <v>0</v>
      </c>
    </row>
    <row r="140" spans="1:2" x14ac:dyDescent="0.3">
      <c r="A140" t="s">
        <v>144</v>
      </c>
      <c r="B140">
        <v>0</v>
      </c>
    </row>
    <row r="141" spans="1:2" x14ac:dyDescent="0.3">
      <c r="A141" t="s">
        <v>145</v>
      </c>
      <c r="B141">
        <v>0</v>
      </c>
    </row>
    <row r="142" spans="1:2" x14ac:dyDescent="0.3">
      <c r="A142" t="s">
        <v>146</v>
      </c>
      <c r="B142">
        <v>350000</v>
      </c>
    </row>
    <row r="143" spans="1:2" x14ac:dyDescent="0.3">
      <c r="A143" t="s">
        <v>147</v>
      </c>
      <c r="B143">
        <v>13943.2</v>
      </c>
    </row>
    <row r="144" spans="1:2" x14ac:dyDescent="0.3">
      <c r="A144" t="s">
        <v>148</v>
      </c>
      <c r="B144">
        <v>15242.38</v>
      </c>
    </row>
    <row r="145" spans="1:2" x14ac:dyDescent="0.3">
      <c r="A145" t="s">
        <v>149</v>
      </c>
      <c r="B145">
        <v>20351.7</v>
      </c>
    </row>
    <row r="146" spans="1:2" x14ac:dyDescent="0.3">
      <c r="A146" t="s">
        <v>150</v>
      </c>
      <c r="B146">
        <v>22846.67</v>
      </c>
    </row>
    <row r="147" spans="1:2" x14ac:dyDescent="0.3">
      <c r="A147" t="s">
        <v>151</v>
      </c>
      <c r="B147">
        <v>13166.9</v>
      </c>
    </row>
    <row r="148" spans="1:2" x14ac:dyDescent="0.3">
      <c r="A148" t="s">
        <v>152</v>
      </c>
      <c r="B148">
        <v>14731.96</v>
      </c>
    </row>
    <row r="149" spans="1:2" x14ac:dyDescent="0.3">
      <c r="A149" t="s">
        <v>153</v>
      </c>
      <c r="B149">
        <v>16.7</v>
      </c>
    </row>
    <row r="150" spans="1:2" x14ac:dyDescent="0.3">
      <c r="A150" t="s">
        <v>154</v>
      </c>
      <c r="B150">
        <v>16.03</v>
      </c>
    </row>
    <row r="151" spans="1:2" x14ac:dyDescent="0.3">
      <c r="A151" t="s">
        <v>155</v>
      </c>
      <c r="B151">
        <v>74.47</v>
      </c>
    </row>
    <row r="152" spans="1:2" x14ac:dyDescent="0.3">
      <c r="A152" t="s">
        <v>156</v>
      </c>
      <c r="B152">
        <v>75.290000000000006</v>
      </c>
    </row>
    <row r="153" spans="1:2" x14ac:dyDescent="0.3">
      <c r="A153" t="s">
        <v>157</v>
      </c>
      <c r="B153">
        <v>8.83</v>
      </c>
    </row>
    <row r="154" spans="1:2" x14ac:dyDescent="0.3">
      <c r="A154" t="s">
        <v>158</v>
      </c>
      <c r="B154">
        <v>8.68</v>
      </c>
    </row>
    <row r="155" spans="1:2" x14ac:dyDescent="0.3">
      <c r="A155" t="s">
        <v>159</v>
      </c>
      <c r="B155">
        <v>0</v>
      </c>
    </row>
    <row r="156" spans="1:2" x14ac:dyDescent="0.3">
      <c r="A156" t="s">
        <v>160</v>
      </c>
      <c r="B156">
        <v>0</v>
      </c>
    </row>
    <row r="157" spans="1:2" x14ac:dyDescent="0.3">
      <c r="A157" t="s">
        <v>161</v>
      </c>
      <c r="B157">
        <v>0</v>
      </c>
    </row>
    <row r="158" spans="1:2" x14ac:dyDescent="0.3">
      <c r="A158" t="s">
        <v>162</v>
      </c>
      <c r="B158">
        <v>0</v>
      </c>
    </row>
    <row r="159" spans="1:2" x14ac:dyDescent="0.3">
      <c r="A159" t="s">
        <v>163</v>
      </c>
      <c r="B159">
        <v>0</v>
      </c>
    </row>
    <row r="160" spans="1:2" x14ac:dyDescent="0.3">
      <c r="A160" t="s">
        <v>164</v>
      </c>
      <c r="B160">
        <v>0</v>
      </c>
    </row>
    <row r="161" spans="1:2" x14ac:dyDescent="0.3">
      <c r="A161" t="s">
        <v>165</v>
      </c>
      <c r="B161">
        <v>0</v>
      </c>
    </row>
    <row r="162" spans="1:2" x14ac:dyDescent="0.3">
      <c r="A162" t="s">
        <v>166</v>
      </c>
      <c r="B162">
        <v>100</v>
      </c>
    </row>
    <row r="163" spans="1:2" x14ac:dyDescent="0.3">
      <c r="A163" t="s">
        <v>167</v>
      </c>
      <c r="B163">
        <v>0</v>
      </c>
    </row>
    <row r="164" spans="1:2" x14ac:dyDescent="0.3">
      <c r="A164" t="s">
        <v>168</v>
      </c>
      <c r="B164">
        <v>0</v>
      </c>
    </row>
    <row r="165" spans="1:2" x14ac:dyDescent="0.3">
      <c r="A165" t="s">
        <v>169</v>
      </c>
      <c r="B165">
        <v>19.38</v>
      </c>
    </row>
    <row r="166" spans="1:2" x14ac:dyDescent="0.3">
      <c r="A166" t="s">
        <v>170</v>
      </c>
      <c r="B166">
        <v>16.64</v>
      </c>
    </row>
    <row r="167" spans="1:2" x14ac:dyDescent="0.3">
      <c r="A167" t="s">
        <v>171</v>
      </c>
      <c r="B167">
        <v>85.86</v>
      </c>
    </row>
    <row r="168" spans="1:2" x14ac:dyDescent="0.3">
      <c r="A168" t="s">
        <v>172</v>
      </c>
      <c r="B168">
        <v>19.23</v>
      </c>
    </row>
    <row r="169" spans="1:2" x14ac:dyDescent="0.3">
      <c r="A169" t="s">
        <v>173</v>
      </c>
      <c r="B169">
        <v>16.11</v>
      </c>
    </row>
    <row r="170" spans="1:2" x14ac:dyDescent="0.3">
      <c r="A170" t="s">
        <v>174</v>
      </c>
      <c r="B170">
        <v>83.78</v>
      </c>
    </row>
    <row r="171" spans="1:2" x14ac:dyDescent="0.3">
      <c r="A171" t="s">
        <v>175</v>
      </c>
      <c r="B171">
        <v>13.56</v>
      </c>
    </row>
    <row r="172" spans="1:2" x14ac:dyDescent="0.3">
      <c r="A172" t="s">
        <v>176</v>
      </c>
      <c r="B172">
        <v>11.47</v>
      </c>
    </row>
    <row r="173" spans="1:2" x14ac:dyDescent="0.3">
      <c r="A173" t="s">
        <v>177</v>
      </c>
      <c r="B173">
        <v>84.59</v>
      </c>
    </row>
    <row r="174" spans="1:2" x14ac:dyDescent="0.3">
      <c r="A174" t="s">
        <v>178</v>
      </c>
      <c r="B174">
        <v>13.65</v>
      </c>
    </row>
    <row r="175" spans="1:2" x14ac:dyDescent="0.3">
      <c r="A175" t="s">
        <v>179</v>
      </c>
      <c r="B175">
        <v>11.25</v>
      </c>
    </row>
    <row r="176" spans="1:2" x14ac:dyDescent="0.3">
      <c r="A176" t="s">
        <v>180</v>
      </c>
      <c r="B176">
        <v>82.42</v>
      </c>
    </row>
    <row r="177" spans="1:2" x14ac:dyDescent="0.3">
      <c r="A177" t="s">
        <v>181</v>
      </c>
      <c r="B177">
        <v>1.522</v>
      </c>
    </row>
    <row r="178" spans="1:2" x14ac:dyDescent="0.3">
      <c r="A178" t="s">
        <v>182</v>
      </c>
      <c r="B178">
        <v>1.163</v>
      </c>
    </row>
    <row r="179" spans="1:2" x14ac:dyDescent="0.3">
      <c r="A179" t="s">
        <v>183</v>
      </c>
      <c r="B179">
        <v>76.41</v>
      </c>
    </row>
    <row r="180" spans="1:2" x14ac:dyDescent="0.3">
      <c r="A180" t="s">
        <v>184</v>
      </c>
      <c r="B180">
        <v>1.595</v>
      </c>
    </row>
    <row r="181" spans="1:2" x14ac:dyDescent="0.3">
      <c r="A181" t="s">
        <v>185</v>
      </c>
      <c r="B181">
        <v>1.1950000000000001</v>
      </c>
    </row>
    <row r="182" spans="1:2" x14ac:dyDescent="0.3">
      <c r="A182" t="s">
        <v>186</v>
      </c>
      <c r="B182">
        <v>74.92</v>
      </c>
    </row>
    <row r="183" spans="1:2" x14ac:dyDescent="0.3">
      <c r="A183" t="s">
        <v>187</v>
      </c>
      <c r="B183">
        <v>13.43</v>
      </c>
    </row>
    <row r="184" spans="1:2" x14ac:dyDescent="0.3">
      <c r="A184" t="s">
        <v>188</v>
      </c>
      <c r="B184">
        <v>11.47</v>
      </c>
    </row>
    <row r="185" spans="1:2" x14ac:dyDescent="0.3">
      <c r="A185" t="s">
        <v>189</v>
      </c>
      <c r="B185">
        <v>85.41</v>
      </c>
    </row>
    <row r="186" spans="1:2" x14ac:dyDescent="0.3">
      <c r="A186" t="s">
        <v>190</v>
      </c>
      <c r="B186">
        <v>13.55</v>
      </c>
    </row>
    <row r="187" spans="1:2" x14ac:dyDescent="0.3">
      <c r="A187" t="s">
        <v>191</v>
      </c>
      <c r="B187">
        <v>11.23</v>
      </c>
    </row>
    <row r="188" spans="1:2" x14ac:dyDescent="0.3">
      <c r="A188" t="s">
        <v>192</v>
      </c>
      <c r="B188">
        <v>82.88</v>
      </c>
    </row>
    <row r="189" spans="1:2" x14ac:dyDescent="0.3">
      <c r="A189" t="s">
        <v>193</v>
      </c>
      <c r="B189">
        <v>12.42</v>
      </c>
    </row>
    <row r="190" spans="1:2" x14ac:dyDescent="0.3">
      <c r="A190" t="s">
        <v>194</v>
      </c>
      <c r="B190">
        <v>8.9600000000000009</v>
      </c>
    </row>
    <row r="191" spans="1:2" x14ac:dyDescent="0.3">
      <c r="A191" t="s">
        <v>195</v>
      </c>
      <c r="B191">
        <v>72.14</v>
      </c>
    </row>
    <row r="192" spans="1:2" x14ac:dyDescent="0.3">
      <c r="A192" t="s">
        <v>196</v>
      </c>
      <c r="B192">
        <v>11.9</v>
      </c>
    </row>
    <row r="193" spans="1:2" x14ac:dyDescent="0.3">
      <c r="A193" t="s">
        <v>197</v>
      </c>
      <c r="B193">
        <v>9.01</v>
      </c>
    </row>
    <row r="194" spans="1:2" x14ac:dyDescent="0.3">
      <c r="A194" t="s">
        <v>198</v>
      </c>
      <c r="B194">
        <v>75.709999999999994</v>
      </c>
    </row>
    <row r="195" spans="1:2" x14ac:dyDescent="0.3">
      <c r="A195" t="s">
        <v>199</v>
      </c>
      <c r="B195">
        <v>67.239999999999995</v>
      </c>
    </row>
    <row r="196" spans="1:2" x14ac:dyDescent="0.3">
      <c r="A196" t="s">
        <v>200</v>
      </c>
      <c r="B196">
        <v>56.69</v>
      </c>
    </row>
    <row r="197" spans="1:2" x14ac:dyDescent="0.3">
      <c r="A197" t="s">
        <v>201</v>
      </c>
      <c r="B197">
        <v>84.31</v>
      </c>
    </row>
    <row r="198" spans="1:2" x14ac:dyDescent="0.3">
      <c r="A198" t="s">
        <v>202</v>
      </c>
      <c r="B198">
        <v>65.97</v>
      </c>
    </row>
    <row r="199" spans="1:2" x14ac:dyDescent="0.3">
      <c r="A199" t="s">
        <v>203</v>
      </c>
      <c r="B199">
        <v>54.34</v>
      </c>
    </row>
    <row r="200" spans="1:2" x14ac:dyDescent="0.3">
      <c r="A200" t="s">
        <v>204</v>
      </c>
      <c r="B200">
        <v>82.37</v>
      </c>
    </row>
    <row r="201" spans="1:2" x14ac:dyDescent="0.3">
      <c r="A201" t="s">
        <v>205</v>
      </c>
      <c r="B201">
        <v>66.38</v>
      </c>
    </row>
    <row r="202" spans="1:2" x14ac:dyDescent="0.3">
      <c r="A202" t="s">
        <v>206</v>
      </c>
      <c r="B202">
        <v>55.7</v>
      </c>
    </row>
    <row r="203" spans="1:2" x14ac:dyDescent="0.3">
      <c r="A203" t="s">
        <v>207</v>
      </c>
      <c r="B203">
        <v>83.91</v>
      </c>
    </row>
    <row r="204" spans="1:2" x14ac:dyDescent="0.3">
      <c r="A204" t="s">
        <v>208</v>
      </c>
      <c r="B204">
        <v>65.540000000000006</v>
      </c>
    </row>
    <row r="205" spans="1:2" x14ac:dyDescent="0.3">
      <c r="A205" t="s">
        <v>209</v>
      </c>
      <c r="B205">
        <v>54.27</v>
      </c>
    </row>
    <row r="206" spans="1:2" x14ac:dyDescent="0.3">
      <c r="A206" t="s">
        <v>210</v>
      </c>
      <c r="B206">
        <v>82.8</v>
      </c>
    </row>
    <row r="207" spans="1:2" x14ac:dyDescent="0.3">
      <c r="A207" t="s">
        <v>211</v>
      </c>
      <c r="B207">
        <v>90.79</v>
      </c>
    </row>
    <row r="208" spans="1:2" x14ac:dyDescent="0.3">
      <c r="A208" t="s">
        <v>212</v>
      </c>
      <c r="B208">
        <v>46.84</v>
      </c>
    </row>
    <row r="209" spans="1:2" x14ac:dyDescent="0.3">
      <c r="A209" t="s">
        <v>213</v>
      </c>
      <c r="B209">
        <v>51.59</v>
      </c>
    </row>
    <row r="210" spans="1:2" x14ac:dyDescent="0.3">
      <c r="A210" t="s">
        <v>214</v>
      </c>
      <c r="B210">
        <v>89.39</v>
      </c>
    </row>
    <row r="211" spans="1:2" x14ac:dyDescent="0.3">
      <c r="A211" t="s">
        <v>215</v>
      </c>
      <c r="B211">
        <v>38.35</v>
      </c>
    </row>
    <row r="212" spans="1:2" x14ac:dyDescent="0.3">
      <c r="A212" t="s">
        <v>216</v>
      </c>
      <c r="B212">
        <v>42.9</v>
      </c>
    </row>
    <row r="213" spans="1:2" x14ac:dyDescent="0.3">
      <c r="A213" t="s">
        <v>217</v>
      </c>
      <c r="B213">
        <v>5.54</v>
      </c>
    </row>
    <row r="214" spans="1:2" x14ac:dyDescent="0.3">
      <c r="A214" t="s">
        <v>218</v>
      </c>
      <c r="B214">
        <v>5.31</v>
      </c>
    </row>
    <row r="215" spans="1:2" x14ac:dyDescent="0.3">
      <c r="A215" t="s">
        <v>219</v>
      </c>
      <c r="B215">
        <v>5.57</v>
      </c>
    </row>
    <row r="216" spans="1:2" x14ac:dyDescent="0.3">
      <c r="A216" t="s">
        <v>220</v>
      </c>
      <c r="B216">
        <v>5.96</v>
      </c>
    </row>
    <row r="217" spans="1:2" x14ac:dyDescent="0.3">
      <c r="A217" t="s">
        <v>221</v>
      </c>
      <c r="B217">
        <v>7.01</v>
      </c>
    </row>
    <row r="218" spans="1:2" x14ac:dyDescent="0.3">
      <c r="A218" t="s">
        <v>222</v>
      </c>
      <c r="B218">
        <v>7.01</v>
      </c>
    </row>
    <row r="219" spans="1:2" x14ac:dyDescent="0.3">
      <c r="A219" t="s">
        <v>223</v>
      </c>
      <c r="B219">
        <v>5.12</v>
      </c>
    </row>
    <row r="220" spans="1:2" x14ac:dyDescent="0.3">
      <c r="A220" t="s">
        <v>224</v>
      </c>
      <c r="B220">
        <v>5.09</v>
      </c>
    </row>
    <row r="221" spans="1:2" x14ac:dyDescent="0.3">
      <c r="A221" t="s">
        <v>225</v>
      </c>
      <c r="B221">
        <v>6.28</v>
      </c>
    </row>
    <row r="222" spans="1:2" x14ac:dyDescent="0.3">
      <c r="A222" t="s">
        <v>226</v>
      </c>
      <c r="B222">
        <v>6.13</v>
      </c>
    </row>
    <row r="223" spans="1:2" x14ac:dyDescent="0.3">
      <c r="A223" t="s">
        <v>227</v>
      </c>
      <c r="B223">
        <v>1.65</v>
      </c>
    </row>
    <row r="224" spans="1:2" x14ac:dyDescent="0.3">
      <c r="A224" t="s">
        <v>228</v>
      </c>
      <c r="B224">
        <v>1.66</v>
      </c>
    </row>
    <row r="225" spans="1:2" x14ac:dyDescent="0.3">
      <c r="A225" t="s">
        <v>229</v>
      </c>
      <c r="B225">
        <v>2.16</v>
      </c>
    </row>
    <row r="226" spans="1:2" x14ac:dyDescent="0.3">
      <c r="A226" t="s">
        <v>230</v>
      </c>
      <c r="B226">
        <v>2.21</v>
      </c>
    </row>
    <row r="227" spans="1:2" x14ac:dyDescent="0.3">
      <c r="A227" t="s">
        <v>231</v>
      </c>
      <c r="B227">
        <v>50.97</v>
      </c>
    </row>
    <row r="228" spans="1:2" x14ac:dyDescent="0.3">
      <c r="A228" t="s">
        <v>232</v>
      </c>
      <c r="B228">
        <v>51.02</v>
      </c>
    </row>
    <row r="229" spans="1:2" x14ac:dyDescent="0.3">
      <c r="A229" t="s">
        <v>233</v>
      </c>
      <c r="B229">
        <v>0.53</v>
      </c>
    </row>
    <row r="230" spans="1:2" x14ac:dyDescent="0.3">
      <c r="A230" t="s">
        <v>234</v>
      </c>
      <c r="B230">
        <v>0.51</v>
      </c>
    </row>
    <row r="231" spans="1:2" x14ac:dyDescent="0.3">
      <c r="A231" t="s">
        <v>235</v>
      </c>
      <c r="B231">
        <v>2.0099999999999998</v>
      </c>
    </row>
    <row r="232" spans="1:2" x14ac:dyDescent="0.3">
      <c r="A232" t="s">
        <v>236</v>
      </c>
      <c r="B232">
        <v>1.86</v>
      </c>
    </row>
    <row r="233" spans="1:2" x14ac:dyDescent="0.3">
      <c r="A233" t="s">
        <v>237</v>
      </c>
      <c r="B233">
        <v>51.21</v>
      </c>
    </row>
    <row r="234" spans="1:2" x14ac:dyDescent="0.3">
      <c r="A234" t="s">
        <v>238</v>
      </c>
      <c r="B234">
        <v>44</v>
      </c>
    </row>
    <row r="235" spans="1:2" x14ac:dyDescent="0.3">
      <c r="A235" t="s">
        <v>239</v>
      </c>
      <c r="B235">
        <v>76.88</v>
      </c>
    </row>
    <row r="236" spans="1:2" x14ac:dyDescent="0.3">
      <c r="A236" t="s">
        <v>240</v>
      </c>
      <c r="B236">
        <v>75.459999999999994</v>
      </c>
    </row>
    <row r="237" spans="1:2" x14ac:dyDescent="0.3">
      <c r="A237" t="s">
        <v>241</v>
      </c>
      <c r="B237">
        <v>22.14</v>
      </c>
    </row>
    <row r="238" spans="1:2" x14ac:dyDescent="0.3">
      <c r="A238" t="s">
        <v>242</v>
      </c>
      <c r="B238">
        <v>2.42</v>
      </c>
    </row>
    <row r="239" spans="1:2" x14ac:dyDescent="0.3">
      <c r="A239" t="s">
        <v>243</v>
      </c>
      <c r="B239">
        <v>28.23</v>
      </c>
    </row>
    <row r="240" spans="1:2" x14ac:dyDescent="0.3">
      <c r="A240" t="s">
        <v>244</v>
      </c>
      <c r="B240">
        <v>80.680000000000007</v>
      </c>
    </row>
    <row r="241" spans="1:2" x14ac:dyDescent="0.3">
      <c r="A241" t="s">
        <v>245</v>
      </c>
      <c r="B241">
        <v>82.5</v>
      </c>
    </row>
    <row r="242" spans="1:2" x14ac:dyDescent="0.3">
      <c r="A242" t="s">
        <v>246</v>
      </c>
      <c r="B242">
        <v>23.78</v>
      </c>
    </row>
    <row r="243" spans="1:2" x14ac:dyDescent="0.3">
      <c r="A243" t="s">
        <v>247</v>
      </c>
      <c r="B243">
        <v>24.57</v>
      </c>
    </row>
    <row r="244" spans="1:2" x14ac:dyDescent="0.3">
      <c r="A244" t="s">
        <v>248</v>
      </c>
      <c r="B244">
        <v>42.92</v>
      </c>
    </row>
    <row r="245" spans="1:2" x14ac:dyDescent="0.3">
      <c r="A245" t="s">
        <v>249</v>
      </c>
      <c r="B245">
        <v>83.9</v>
      </c>
    </row>
    <row r="246" spans="1:2" x14ac:dyDescent="0.3">
      <c r="A246" t="s">
        <v>250</v>
      </c>
      <c r="B246">
        <v>85.7</v>
      </c>
    </row>
    <row r="247" spans="1:2" x14ac:dyDescent="0.3">
      <c r="A247" t="s">
        <v>251</v>
      </c>
      <c r="B247">
        <v>329.96</v>
      </c>
    </row>
    <row r="248" spans="1:2" x14ac:dyDescent="0.3">
      <c r="A248" t="s">
        <v>252</v>
      </c>
      <c r="B248">
        <v>342.71</v>
      </c>
    </row>
    <row r="249" spans="1:2" x14ac:dyDescent="0.3">
      <c r="A249" t="s">
        <v>253</v>
      </c>
      <c r="B249">
        <v>0.01</v>
      </c>
    </row>
    <row r="250" spans="1:2" x14ac:dyDescent="0.3">
      <c r="A250" t="s">
        <v>254</v>
      </c>
      <c r="B250">
        <v>16.260000000000002</v>
      </c>
    </row>
    <row r="251" spans="1:2" x14ac:dyDescent="0.3">
      <c r="A251" t="s">
        <v>255</v>
      </c>
      <c r="B251">
        <v>16.48</v>
      </c>
    </row>
    <row r="252" spans="1:2" x14ac:dyDescent="0.3">
      <c r="A252" t="s">
        <v>256</v>
      </c>
      <c r="B252">
        <v>13.23</v>
      </c>
    </row>
    <row r="253" spans="1:2" x14ac:dyDescent="0.3">
      <c r="A253" t="s">
        <v>257</v>
      </c>
      <c r="B253">
        <v>13.08</v>
      </c>
    </row>
    <row r="254" spans="1:2" x14ac:dyDescent="0.3">
      <c r="A254" t="s">
        <v>258</v>
      </c>
      <c r="B254">
        <v>0.48</v>
      </c>
    </row>
    <row r="255" spans="1:2" x14ac:dyDescent="0.3">
      <c r="A255" t="s">
        <v>259</v>
      </c>
      <c r="B255">
        <v>0.46</v>
      </c>
    </row>
    <row r="256" spans="1:2" x14ac:dyDescent="0.3">
      <c r="A256" t="s">
        <v>260</v>
      </c>
      <c r="B256">
        <v>147109.95000000001</v>
      </c>
    </row>
    <row r="257" spans="1:2" x14ac:dyDescent="0.3">
      <c r="A257" t="s">
        <v>261</v>
      </c>
      <c r="B257">
        <v>1282251.58</v>
      </c>
    </row>
    <row r="258" spans="1:2" x14ac:dyDescent="0.3">
      <c r="A258" t="s">
        <v>262</v>
      </c>
      <c r="B258">
        <v>46.87</v>
      </c>
    </row>
    <row r="259" spans="1:2" x14ac:dyDescent="0.3">
      <c r="A259" t="s">
        <v>263</v>
      </c>
      <c r="B259">
        <v>46.77</v>
      </c>
    </row>
    <row r="260" spans="1:2" x14ac:dyDescent="0.3">
      <c r="A260" t="s">
        <v>264</v>
      </c>
      <c r="B260">
        <v>46.869378683420003</v>
      </c>
    </row>
    <row r="261" spans="1:2" x14ac:dyDescent="0.3">
      <c r="A261" t="s">
        <v>265</v>
      </c>
      <c r="B261">
        <v>46.76605564882</v>
      </c>
    </row>
    <row r="262" spans="1:2" x14ac:dyDescent="0.3">
      <c r="A262" t="s">
        <v>266</v>
      </c>
      <c r="B262">
        <v>0.09</v>
      </c>
    </row>
    <row r="263" spans="1:2" x14ac:dyDescent="0.3">
      <c r="A263" t="s">
        <v>267</v>
      </c>
      <c r="B263">
        <v>0.08</v>
      </c>
    </row>
    <row r="264" spans="1:2" x14ac:dyDescent="0.3">
      <c r="A264" t="s">
        <v>268</v>
      </c>
      <c r="B264">
        <v>73.66</v>
      </c>
    </row>
    <row r="265" spans="1:2" x14ac:dyDescent="0.3">
      <c r="A265" t="s">
        <v>269</v>
      </c>
      <c r="B265">
        <v>72.8</v>
      </c>
    </row>
    <row r="266" spans="1:2" x14ac:dyDescent="0.3">
      <c r="A266" t="s">
        <v>270</v>
      </c>
      <c r="B266">
        <v>2.34</v>
      </c>
    </row>
    <row r="267" spans="1:2" x14ac:dyDescent="0.3">
      <c r="A267" t="s">
        <v>271</v>
      </c>
      <c r="B267">
        <v>2.0299999999999998</v>
      </c>
    </row>
    <row r="268" spans="1:2" x14ac:dyDescent="0.3">
      <c r="A268" t="s">
        <v>272</v>
      </c>
      <c r="B268">
        <v>0.13</v>
      </c>
    </row>
    <row r="269" spans="1:2" x14ac:dyDescent="0.3">
      <c r="A269" t="s">
        <v>273</v>
      </c>
      <c r="B269">
        <v>0.09</v>
      </c>
    </row>
    <row r="270" spans="1:2" x14ac:dyDescent="0.3">
      <c r="A270" t="s">
        <v>274</v>
      </c>
      <c r="B270">
        <v>1452.66</v>
      </c>
    </row>
    <row r="271" spans="1:2" x14ac:dyDescent="0.3">
      <c r="A271" t="s">
        <v>275</v>
      </c>
      <c r="B271">
        <v>9057.39</v>
      </c>
    </row>
    <row r="272" spans="1:2" x14ac:dyDescent="0.3">
      <c r="A272" t="s">
        <v>276</v>
      </c>
      <c r="B272">
        <v>3.02</v>
      </c>
    </row>
    <row r="273" spans="1:2" x14ac:dyDescent="0.3">
      <c r="A273" t="s">
        <v>277</v>
      </c>
      <c r="B273">
        <v>2.66</v>
      </c>
    </row>
    <row r="274" spans="1:2" x14ac:dyDescent="0.3">
      <c r="A274" t="s">
        <v>278</v>
      </c>
      <c r="B274">
        <v>32557.279999999999</v>
      </c>
    </row>
    <row r="275" spans="1:2" x14ac:dyDescent="0.3">
      <c r="A275" t="s">
        <v>279</v>
      </c>
      <c r="B275">
        <v>262076.43</v>
      </c>
    </row>
    <row r="276" spans="1:2" x14ac:dyDescent="0.3">
      <c r="A276" t="s">
        <v>280</v>
      </c>
      <c r="B276">
        <v>10.69</v>
      </c>
    </row>
    <row r="277" spans="1:2" x14ac:dyDescent="0.3">
      <c r="A277" t="s">
        <v>281</v>
      </c>
      <c r="B277">
        <v>10.87</v>
      </c>
    </row>
    <row r="278" spans="1:2" x14ac:dyDescent="0.3">
      <c r="A278" t="s">
        <v>282</v>
      </c>
      <c r="B278">
        <v>115234.71</v>
      </c>
    </row>
    <row r="279" spans="1:2" x14ac:dyDescent="0.3">
      <c r="A279" t="s">
        <v>283</v>
      </c>
      <c r="B279">
        <v>1069566.57</v>
      </c>
    </row>
    <row r="280" spans="1:2" x14ac:dyDescent="0.3">
      <c r="A280" t="s">
        <v>284</v>
      </c>
      <c r="B280">
        <v>70.27</v>
      </c>
    </row>
    <row r="281" spans="1:2" x14ac:dyDescent="0.3">
      <c r="A281" t="s">
        <v>285</v>
      </c>
      <c r="B281">
        <v>71.53</v>
      </c>
    </row>
    <row r="282" spans="1:2" x14ac:dyDescent="0.3">
      <c r="A282" t="s">
        <v>286</v>
      </c>
      <c r="B282">
        <v>82.39</v>
      </c>
    </row>
    <row r="283" spans="1:2" x14ac:dyDescent="0.3">
      <c r="A283" t="s">
        <v>287</v>
      </c>
      <c r="B283">
        <v>84.05</v>
      </c>
    </row>
    <row r="284" spans="1:2" x14ac:dyDescent="0.3">
      <c r="A284" t="s">
        <v>288</v>
      </c>
      <c r="B284">
        <v>6.23</v>
      </c>
    </row>
    <row r="285" spans="1:2" x14ac:dyDescent="0.3">
      <c r="A285" t="s">
        <v>289</v>
      </c>
      <c r="B285">
        <v>3.16</v>
      </c>
    </row>
    <row r="286" spans="1:2" x14ac:dyDescent="0.3">
      <c r="A286" t="s">
        <v>290</v>
      </c>
      <c r="B286">
        <v>6.21</v>
      </c>
    </row>
    <row r="287" spans="1:2" x14ac:dyDescent="0.3">
      <c r="A287" t="s">
        <v>291</v>
      </c>
      <c r="B287">
        <v>4.04</v>
      </c>
    </row>
    <row r="288" spans="1:2" x14ac:dyDescent="0.3">
      <c r="A288" t="s">
        <v>292</v>
      </c>
      <c r="B288">
        <v>96.5</v>
      </c>
    </row>
    <row r="289" spans="1:2" x14ac:dyDescent="0.3">
      <c r="A289" t="s">
        <v>293</v>
      </c>
      <c r="B289">
        <v>96.58</v>
      </c>
    </row>
    <row r="290" spans="1:2" x14ac:dyDescent="0.3">
      <c r="A290" t="s">
        <v>294</v>
      </c>
      <c r="B290">
        <v>80.88</v>
      </c>
    </row>
    <row r="291" spans="1:2" x14ac:dyDescent="0.3">
      <c r="A291" t="s">
        <v>295</v>
      </c>
      <c r="B291">
        <v>83.24</v>
      </c>
    </row>
    <row r="292" spans="1:2" x14ac:dyDescent="0.3">
      <c r="A292" t="s">
        <v>296</v>
      </c>
      <c r="B292">
        <v>96.84</v>
      </c>
    </row>
    <row r="293" spans="1:2" x14ac:dyDescent="0.3">
      <c r="A293" t="s">
        <v>297</v>
      </c>
      <c r="B293">
        <v>96.74</v>
      </c>
    </row>
    <row r="294" spans="1:2" x14ac:dyDescent="0.3">
      <c r="A294" t="s">
        <v>298</v>
      </c>
      <c r="B294">
        <v>92.9</v>
      </c>
    </row>
    <row r="295" spans="1:2" x14ac:dyDescent="0.3">
      <c r="A295" t="s">
        <v>299</v>
      </c>
      <c r="B295">
        <v>91.65</v>
      </c>
    </row>
    <row r="296" spans="1:2" x14ac:dyDescent="0.3">
      <c r="A296" t="s">
        <v>300</v>
      </c>
      <c r="B296">
        <v>81.48</v>
      </c>
    </row>
    <row r="297" spans="1:2" x14ac:dyDescent="0.3">
      <c r="A297" t="s">
        <v>301</v>
      </c>
      <c r="B297">
        <v>86.13</v>
      </c>
    </row>
    <row r="298" spans="1:2" x14ac:dyDescent="0.3">
      <c r="A298" t="s">
        <v>302</v>
      </c>
      <c r="B298">
        <v>81.45</v>
      </c>
    </row>
    <row r="299" spans="1:2" x14ac:dyDescent="0.3">
      <c r="A299" t="s">
        <v>303</v>
      </c>
      <c r="B299">
        <v>85.9</v>
      </c>
    </row>
    <row r="300" spans="1:2" x14ac:dyDescent="0.3">
      <c r="A300" t="s">
        <v>304</v>
      </c>
      <c r="B300">
        <v>78.91</v>
      </c>
    </row>
    <row r="301" spans="1:2" x14ac:dyDescent="0.3">
      <c r="A301" t="s">
        <v>305</v>
      </c>
      <c r="B301">
        <v>83.32</v>
      </c>
    </row>
    <row r="302" spans="1:2" x14ac:dyDescent="0.3">
      <c r="A302" t="s">
        <v>306</v>
      </c>
      <c r="B302">
        <v>78.58</v>
      </c>
    </row>
    <row r="303" spans="1:2" x14ac:dyDescent="0.3">
      <c r="A303" t="s">
        <v>307</v>
      </c>
      <c r="B303">
        <v>82.85</v>
      </c>
    </row>
    <row r="304" spans="1:2" x14ac:dyDescent="0.3">
      <c r="A304" t="s">
        <v>308</v>
      </c>
      <c r="B304">
        <v>97.78</v>
      </c>
    </row>
    <row r="305" spans="1:2" x14ac:dyDescent="0.3">
      <c r="A305" t="s">
        <v>309</v>
      </c>
      <c r="B305">
        <v>97.54</v>
      </c>
    </row>
    <row r="306" spans="1:2" x14ac:dyDescent="0.3">
      <c r="A306" t="s">
        <v>310</v>
      </c>
      <c r="B306">
        <v>83.5</v>
      </c>
    </row>
    <row r="307" spans="1:2" x14ac:dyDescent="0.3">
      <c r="A307" t="s">
        <v>311</v>
      </c>
      <c r="B307">
        <v>83.95</v>
      </c>
    </row>
    <row r="308" spans="1:2" x14ac:dyDescent="0.3">
      <c r="A308" t="s">
        <v>312</v>
      </c>
      <c r="B308">
        <v>90.62</v>
      </c>
    </row>
    <row r="309" spans="1:2" x14ac:dyDescent="0.3">
      <c r="A309" t="s">
        <v>313</v>
      </c>
      <c r="B309">
        <v>90.79</v>
      </c>
    </row>
    <row r="310" spans="1:2" x14ac:dyDescent="0.3">
      <c r="A310" t="s">
        <v>314</v>
      </c>
      <c r="B310">
        <v>72.05</v>
      </c>
    </row>
    <row r="311" spans="1:2" x14ac:dyDescent="0.3">
      <c r="A311" t="s">
        <v>315</v>
      </c>
      <c r="B311">
        <v>71.989999999999995</v>
      </c>
    </row>
    <row r="312" spans="1:2" x14ac:dyDescent="0.3">
      <c r="A312" t="s">
        <v>316</v>
      </c>
      <c r="B312">
        <v>1082383.18</v>
      </c>
    </row>
    <row r="313" spans="1:2" x14ac:dyDescent="0.3">
      <c r="A313" t="s">
        <v>317</v>
      </c>
      <c r="B313">
        <v>10189152.460000001</v>
      </c>
    </row>
    <row r="314" spans="1:2" x14ac:dyDescent="0.3">
      <c r="A314" t="s">
        <v>318</v>
      </c>
      <c r="B314">
        <v>5</v>
      </c>
    </row>
    <row r="315" spans="1:2" x14ac:dyDescent="0.3">
      <c r="A315" t="s">
        <v>319</v>
      </c>
      <c r="B315">
        <v>4</v>
      </c>
    </row>
    <row r="316" spans="1:2" x14ac:dyDescent="0.3">
      <c r="A316" t="s">
        <v>320</v>
      </c>
      <c r="B316">
        <v>22</v>
      </c>
    </row>
    <row r="317" spans="1:2" x14ac:dyDescent="0.3">
      <c r="A317" t="s">
        <v>321</v>
      </c>
      <c r="B317">
        <v>30</v>
      </c>
    </row>
    <row r="318" spans="1:2" x14ac:dyDescent="0.3">
      <c r="A318" t="s">
        <v>322</v>
      </c>
      <c r="B318">
        <v>71.58</v>
      </c>
    </row>
    <row r="319" spans="1:2" x14ac:dyDescent="0.3">
      <c r="A319" t="s">
        <v>323</v>
      </c>
      <c r="B319">
        <v>0</v>
      </c>
    </row>
    <row r="320" spans="1:2" x14ac:dyDescent="0.3">
      <c r="A320" t="s">
        <v>324</v>
      </c>
      <c r="B320">
        <v>5.52</v>
      </c>
    </row>
    <row r="321" spans="1:2" x14ac:dyDescent="0.3">
      <c r="A321" t="s">
        <v>325</v>
      </c>
      <c r="B321">
        <v>259980</v>
      </c>
    </row>
    <row r="322" spans="1:2" x14ac:dyDescent="0.3">
      <c r="A322" t="s">
        <v>326</v>
      </c>
      <c r="B322">
        <v>2534470</v>
      </c>
    </row>
    <row r="323" spans="1:2" x14ac:dyDescent="0.3">
      <c r="A323" t="s">
        <v>327</v>
      </c>
      <c r="B323">
        <v>257580</v>
      </c>
    </row>
    <row r="324" spans="1:2" x14ac:dyDescent="0.3">
      <c r="A324" t="s">
        <v>328</v>
      </c>
      <c r="B324">
        <v>2289240</v>
      </c>
    </row>
    <row r="325" spans="1:2" x14ac:dyDescent="0.3">
      <c r="A325" t="s">
        <v>329</v>
      </c>
      <c r="B325">
        <v>25758</v>
      </c>
    </row>
    <row r="326" spans="1:2" x14ac:dyDescent="0.3">
      <c r="A326" t="s">
        <v>330</v>
      </c>
      <c r="B326">
        <v>228924</v>
      </c>
    </row>
    <row r="327" spans="1:2" x14ac:dyDescent="0.3">
      <c r="A327" t="s">
        <v>331</v>
      </c>
      <c r="B327">
        <v>82470</v>
      </c>
    </row>
    <row r="328" spans="1:2" x14ac:dyDescent="0.3">
      <c r="A328" t="s">
        <v>332</v>
      </c>
      <c r="B328">
        <v>684032</v>
      </c>
    </row>
    <row r="329" spans="1:2" x14ac:dyDescent="0.3">
      <c r="A329" t="s">
        <v>333</v>
      </c>
      <c r="B329">
        <v>11940</v>
      </c>
    </row>
    <row r="330" spans="1:2" x14ac:dyDescent="0.3">
      <c r="A330" t="s">
        <v>334</v>
      </c>
      <c r="B330">
        <v>75760</v>
      </c>
    </row>
    <row r="331" spans="1:2" x14ac:dyDescent="0.3">
      <c r="A331" t="s">
        <v>335</v>
      </c>
      <c r="B331">
        <v>12510</v>
      </c>
    </row>
    <row r="332" spans="1:2" x14ac:dyDescent="0.3">
      <c r="A332" t="s">
        <v>336</v>
      </c>
      <c r="B332">
        <v>120050</v>
      </c>
    </row>
    <row r="333" spans="1:2" x14ac:dyDescent="0.3">
      <c r="A333" t="s">
        <v>337</v>
      </c>
      <c r="B333">
        <v>1300.0999999999999</v>
      </c>
    </row>
    <row r="334" spans="1:2" x14ac:dyDescent="0.3">
      <c r="A334" t="s">
        <v>338</v>
      </c>
      <c r="B334">
        <v>11278.7</v>
      </c>
    </row>
    <row r="335" spans="1:2" x14ac:dyDescent="0.3">
      <c r="A335" t="s">
        <v>339</v>
      </c>
      <c r="B335">
        <v>259980</v>
      </c>
    </row>
    <row r="336" spans="1:2" x14ac:dyDescent="0.3">
      <c r="A336" t="s">
        <v>340</v>
      </c>
      <c r="B336">
        <v>2534470</v>
      </c>
    </row>
    <row r="337" spans="1:2" x14ac:dyDescent="0.3">
      <c r="A337" t="s">
        <v>341</v>
      </c>
      <c r="B337">
        <v>42.55</v>
      </c>
    </row>
    <row r="338" spans="1:2" x14ac:dyDescent="0.3">
      <c r="A338" t="s">
        <v>342</v>
      </c>
      <c r="B338">
        <v>42.42</v>
      </c>
    </row>
    <row r="339" spans="1:2" x14ac:dyDescent="0.3">
      <c r="A339" t="s">
        <v>343</v>
      </c>
      <c r="B339">
        <v>446150</v>
      </c>
    </row>
    <row r="340" spans="1:2" x14ac:dyDescent="0.3">
      <c r="A340" t="s">
        <v>344</v>
      </c>
      <c r="B340">
        <v>4052020</v>
      </c>
    </row>
    <row r="341" spans="1:2" x14ac:dyDescent="0.3">
      <c r="A341" t="s">
        <v>345</v>
      </c>
      <c r="B341">
        <v>41.39</v>
      </c>
    </row>
    <row r="342" spans="1:2" x14ac:dyDescent="0.3">
      <c r="A342" t="s">
        <v>346</v>
      </c>
      <c r="B342">
        <v>41.2</v>
      </c>
    </row>
    <row r="343" spans="1:2" x14ac:dyDescent="0.3">
      <c r="A343" t="s">
        <v>347</v>
      </c>
      <c r="B343">
        <v>38.119999999999997</v>
      </c>
    </row>
    <row r="344" spans="1:2" x14ac:dyDescent="0.3">
      <c r="A344" t="s">
        <v>348</v>
      </c>
      <c r="B344">
        <v>39.299999999999997</v>
      </c>
    </row>
    <row r="345" spans="1:2" x14ac:dyDescent="0.3">
      <c r="A345" t="s">
        <v>349</v>
      </c>
      <c r="B345">
        <v>37.08</v>
      </c>
    </row>
    <row r="346" spans="1:2" x14ac:dyDescent="0.3">
      <c r="A346" t="s">
        <v>350</v>
      </c>
      <c r="B346">
        <v>38.17</v>
      </c>
    </row>
    <row r="347" spans="1:2" x14ac:dyDescent="0.3">
      <c r="A347" t="s">
        <v>351</v>
      </c>
      <c r="B347">
        <v>0</v>
      </c>
    </row>
    <row r="348" spans="1:2" x14ac:dyDescent="0.3">
      <c r="A348" t="s">
        <v>352</v>
      </c>
      <c r="B348">
        <v>0</v>
      </c>
    </row>
    <row r="349" spans="1:2" x14ac:dyDescent="0.3">
      <c r="A349" t="s">
        <v>353</v>
      </c>
      <c r="B349">
        <v>0</v>
      </c>
    </row>
    <row r="350" spans="1:2" x14ac:dyDescent="0.3">
      <c r="A350" t="s">
        <v>354</v>
      </c>
      <c r="B350">
        <v>0</v>
      </c>
    </row>
    <row r="351" spans="1:2" x14ac:dyDescent="0.3">
      <c r="A351" t="s">
        <v>355</v>
      </c>
      <c r="B351">
        <v>1157359</v>
      </c>
    </row>
    <row r="352" spans="1:2" x14ac:dyDescent="0.3">
      <c r="A352" t="s">
        <v>356</v>
      </c>
      <c r="B352">
        <v>13478011</v>
      </c>
    </row>
    <row r="353" spans="1:2" x14ac:dyDescent="0.3">
      <c r="A353" t="s">
        <v>357</v>
      </c>
      <c r="B353">
        <v>10.74</v>
      </c>
    </row>
    <row r="354" spans="1:2" x14ac:dyDescent="0.3">
      <c r="A354" t="s">
        <v>358</v>
      </c>
      <c r="B354">
        <v>13.7</v>
      </c>
    </row>
    <row r="355" spans="1:2" x14ac:dyDescent="0.3">
      <c r="A355" t="s">
        <v>359</v>
      </c>
      <c r="B355">
        <v>970048</v>
      </c>
    </row>
    <row r="356" spans="1:2" x14ac:dyDescent="0.3">
      <c r="A356" t="s">
        <v>360</v>
      </c>
      <c r="B356">
        <v>8080489</v>
      </c>
    </row>
    <row r="357" spans="1:2" x14ac:dyDescent="0.3">
      <c r="A357" t="s">
        <v>361</v>
      </c>
      <c r="B357">
        <v>9</v>
      </c>
    </row>
    <row r="358" spans="1:2" x14ac:dyDescent="0.3">
      <c r="A358" t="s">
        <v>362</v>
      </c>
      <c r="B358">
        <v>8.2200000000000006</v>
      </c>
    </row>
    <row r="359" spans="1:2" x14ac:dyDescent="0.3">
      <c r="A359" t="s">
        <v>363</v>
      </c>
      <c r="B359">
        <v>2127407</v>
      </c>
    </row>
    <row r="360" spans="1:2" x14ac:dyDescent="0.3">
      <c r="A360" t="s">
        <v>364</v>
      </c>
      <c r="B360">
        <v>19.739999999999998</v>
      </c>
    </row>
    <row r="361" spans="1:2" x14ac:dyDescent="0.3">
      <c r="A361" t="s">
        <v>365</v>
      </c>
      <c r="B361">
        <v>21558500</v>
      </c>
    </row>
    <row r="362" spans="1:2" x14ac:dyDescent="0.3">
      <c r="A362" t="s">
        <v>366</v>
      </c>
      <c r="B362">
        <v>21.92</v>
      </c>
    </row>
    <row r="363" spans="1:2" x14ac:dyDescent="0.3">
      <c r="A363" t="s">
        <v>367</v>
      </c>
      <c r="B363">
        <v>17.68</v>
      </c>
    </row>
    <row r="364" spans="1:2" x14ac:dyDescent="0.3">
      <c r="A364" t="s">
        <v>368</v>
      </c>
      <c r="B364">
        <v>20.309999999999999</v>
      </c>
    </row>
    <row r="365" spans="1:2" x14ac:dyDescent="0.3">
      <c r="A365" t="s">
        <v>369</v>
      </c>
      <c r="B365">
        <v>203.087981083996</v>
      </c>
    </row>
    <row r="366" spans="1:2" x14ac:dyDescent="0.3">
      <c r="A366" t="s">
        <v>370</v>
      </c>
      <c r="B366">
        <v>4432600</v>
      </c>
    </row>
    <row r="367" spans="1:2" x14ac:dyDescent="0.3">
      <c r="A367" t="s">
        <v>371</v>
      </c>
      <c r="B367">
        <v>41.12</v>
      </c>
    </row>
    <row r="368" spans="1:2" x14ac:dyDescent="0.3">
      <c r="A368" t="s">
        <v>372</v>
      </c>
      <c r="B368">
        <v>42910460</v>
      </c>
    </row>
    <row r="369" spans="1:2" x14ac:dyDescent="0.3">
      <c r="A369" t="s">
        <v>373</v>
      </c>
      <c r="B369">
        <v>43.63</v>
      </c>
    </row>
    <row r="370" spans="1:2" x14ac:dyDescent="0.3">
      <c r="A370" t="s">
        <v>374</v>
      </c>
      <c r="B370">
        <v>2814500</v>
      </c>
    </row>
    <row r="371" spans="1:2" x14ac:dyDescent="0.3">
      <c r="A371" t="s">
        <v>375</v>
      </c>
      <c r="B371">
        <v>26.11</v>
      </c>
    </row>
    <row r="372" spans="1:2" x14ac:dyDescent="0.3">
      <c r="A372" t="s">
        <v>376</v>
      </c>
      <c r="B372">
        <v>26291300</v>
      </c>
    </row>
    <row r="373" spans="1:2" x14ac:dyDescent="0.3">
      <c r="A373" t="s">
        <v>377</v>
      </c>
      <c r="B373">
        <v>0</v>
      </c>
    </row>
    <row r="374" spans="1:2" x14ac:dyDescent="0.3">
      <c r="A374" t="s">
        <v>378</v>
      </c>
      <c r="B374">
        <v>0</v>
      </c>
    </row>
    <row r="375" spans="1:2" x14ac:dyDescent="0.3">
      <c r="A375" t="s">
        <v>379</v>
      </c>
      <c r="B375">
        <v>26.73</v>
      </c>
    </row>
    <row r="376" spans="1:2" x14ac:dyDescent="0.3">
      <c r="A376" t="s">
        <v>380</v>
      </c>
      <c r="B376">
        <v>313872.2</v>
      </c>
    </row>
    <row r="377" spans="1:2" x14ac:dyDescent="0.3">
      <c r="A377" t="s">
        <v>381</v>
      </c>
      <c r="B377">
        <v>29.12</v>
      </c>
    </row>
    <row r="378" spans="1:2" x14ac:dyDescent="0.3">
      <c r="A378" t="s">
        <v>382</v>
      </c>
      <c r="B378">
        <v>2741842.48</v>
      </c>
    </row>
    <row r="379" spans="1:2" x14ac:dyDescent="0.3">
      <c r="A379" t="s">
        <v>383</v>
      </c>
      <c r="B379">
        <v>27.88</v>
      </c>
    </row>
    <row r="380" spans="1:2" x14ac:dyDescent="0.3">
      <c r="A380" t="s">
        <v>384</v>
      </c>
      <c r="B380">
        <v>0</v>
      </c>
    </row>
    <row r="381" spans="1:2" x14ac:dyDescent="0.3">
      <c r="A381" t="s">
        <v>385</v>
      </c>
      <c r="B381">
        <v>0</v>
      </c>
    </row>
    <row r="382" spans="1:2" x14ac:dyDescent="0.3">
      <c r="A382" t="s">
        <v>386</v>
      </c>
      <c r="B382">
        <v>0</v>
      </c>
    </row>
    <row r="383" spans="1:2" x14ac:dyDescent="0.3">
      <c r="A383" t="s">
        <v>387</v>
      </c>
      <c r="B383">
        <v>0</v>
      </c>
    </row>
    <row r="384" spans="1:2" x14ac:dyDescent="0.3">
      <c r="A384" t="s">
        <v>388</v>
      </c>
      <c r="B384">
        <v>21401.1</v>
      </c>
    </row>
    <row r="385" spans="1:2" x14ac:dyDescent="0.3">
      <c r="A385" t="s">
        <v>389</v>
      </c>
      <c r="B385">
        <v>1.99</v>
      </c>
    </row>
    <row r="386" spans="1:2" x14ac:dyDescent="0.3">
      <c r="A386" t="s">
        <v>390</v>
      </c>
      <c r="B386">
        <v>116550.9</v>
      </c>
    </row>
    <row r="387" spans="1:2" x14ac:dyDescent="0.3">
      <c r="A387" t="s">
        <v>391</v>
      </c>
      <c r="B387">
        <v>1.19</v>
      </c>
    </row>
    <row r="388" spans="1:2" x14ac:dyDescent="0.3">
      <c r="A388" t="s">
        <v>392</v>
      </c>
      <c r="B388">
        <v>0</v>
      </c>
    </row>
    <row r="389" spans="1:2" x14ac:dyDescent="0.3">
      <c r="A389" t="s">
        <v>393</v>
      </c>
      <c r="B389">
        <v>0</v>
      </c>
    </row>
    <row r="390" spans="1:2" x14ac:dyDescent="0.3">
      <c r="A390" t="s">
        <v>394</v>
      </c>
      <c r="B390">
        <v>1.6</v>
      </c>
    </row>
    <row r="391" spans="1:2" x14ac:dyDescent="0.3">
      <c r="A391" t="s">
        <v>395</v>
      </c>
      <c r="B391">
        <v>1.87</v>
      </c>
    </row>
    <row r="392" spans="1:2" x14ac:dyDescent="0.3">
      <c r="A392" t="s">
        <v>396</v>
      </c>
      <c r="B392">
        <v>8.09</v>
      </c>
    </row>
    <row r="393" spans="1:2" x14ac:dyDescent="0.3">
      <c r="A393" t="s">
        <v>397</v>
      </c>
      <c r="B393">
        <v>7.93</v>
      </c>
    </row>
    <row r="394" spans="1:2" x14ac:dyDescent="0.3">
      <c r="A394" t="s">
        <v>398</v>
      </c>
      <c r="B394">
        <v>18.399999999999999</v>
      </c>
    </row>
    <row r="395" spans="1:2" x14ac:dyDescent="0.3">
      <c r="A395" t="s">
        <v>399</v>
      </c>
      <c r="B395">
        <v>17.79</v>
      </c>
    </row>
    <row r="396" spans="1:2" x14ac:dyDescent="0.3">
      <c r="A396" t="s">
        <v>400</v>
      </c>
      <c r="B396">
        <v>71.099999999999994</v>
      </c>
    </row>
    <row r="397" spans="1:2" x14ac:dyDescent="0.3">
      <c r="A397" t="s">
        <v>401</v>
      </c>
      <c r="B397">
        <v>76.599999999999994</v>
      </c>
    </row>
    <row r="398" spans="1:2" x14ac:dyDescent="0.3">
      <c r="A398" t="s">
        <v>402</v>
      </c>
      <c r="B398">
        <v>20.5</v>
      </c>
    </row>
    <row r="399" spans="1:2" x14ac:dyDescent="0.3">
      <c r="A399" t="s">
        <v>403</v>
      </c>
      <c r="B399">
        <v>21.13</v>
      </c>
    </row>
    <row r="400" spans="1:2" x14ac:dyDescent="0.3">
      <c r="A400" t="s">
        <v>404</v>
      </c>
      <c r="B400">
        <v>83</v>
      </c>
    </row>
    <row r="401" spans="1:2" x14ac:dyDescent="0.3">
      <c r="A401" t="s">
        <v>405</v>
      </c>
      <c r="B401">
        <v>80.02</v>
      </c>
    </row>
    <row r="402" spans="1:2" x14ac:dyDescent="0.3">
      <c r="A402" t="s">
        <v>406</v>
      </c>
      <c r="B402">
        <v>240</v>
      </c>
    </row>
    <row r="403" spans="1:2" x14ac:dyDescent="0.3">
      <c r="A403" t="s">
        <v>407</v>
      </c>
      <c r="B403">
        <v>2594</v>
      </c>
    </row>
    <row r="404" spans="1:2" x14ac:dyDescent="0.3">
      <c r="A404" t="s">
        <v>408</v>
      </c>
      <c r="B404">
        <v>95.36</v>
      </c>
    </row>
    <row r="405" spans="1:2" x14ac:dyDescent="0.3">
      <c r="A405" t="s">
        <v>409</v>
      </c>
      <c r="B405">
        <v>93.2</v>
      </c>
    </row>
    <row r="406" spans="1:2" x14ac:dyDescent="0.3">
      <c r="A406" t="s">
        <v>410</v>
      </c>
      <c r="B406">
        <v>0</v>
      </c>
    </row>
    <row r="407" spans="1:2" x14ac:dyDescent="0.3">
      <c r="A407" t="s">
        <v>411</v>
      </c>
      <c r="B407">
        <v>151</v>
      </c>
    </row>
    <row r="408" spans="1:2" x14ac:dyDescent="0.3">
      <c r="A408" t="s">
        <v>412</v>
      </c>
      <c r="B408">
        <v>0</v>
      </c>
    </row>
    <row r="409" spans="1:2" x14ac:dyDescent="0.3">
      <c r="A409" t="s">
        <v>413</v>
      </c>
      <c r="B409">
        <v>0</v>
      </c>
    </row>
    <row r="410" spans="1:2" x14ac:dyDescent="0.3">
      <c r="A410" t="s">
        <v>414</v>
      </c>
      <c r="B410">
        <v>0</v>
      </c>
    </row>
    <row r="411" spans="1:2" x14ac:dyDescent="0.3">
      <c r="A411" t="s">
        <v>415</v>
      </c>
      <c r="B411">
        <v>0</v>
      </c>
    </row>
    <row r="412" spans="1:2" x14ac:dyDescent="0.3">
      <c r="A412" t="s">
        <v>416</v>
      </c>
      <c r="B412">
        <v>0</v>
      </c>
    </row>
    <row r="413" spans="1:2" x14ac:dyDescent="0.3">
      <c r="A413" t="s">
        <v>417</v>
      </c>
      <c r="B413">
        <v>0</v>
      </c>
    </row>
    <row r="414" spans="1:2" x14ac:dyDescent="0.3">
      <c r="A414" t="s">
        <v>418</v>
      </c>
      <c r="B414">
        <v>0</v>
      </c>
    </row>
    <row r="415" spans="1:2" x14ac:dyDescent="0.3">
      <c r="A415" t="s">
        <v>419</v>
      </c>
      <c r="B415">
        <v>0</v>
      </c>
    </row>
    <row r="416" spans="1:2" x14ac:dyDescent="0.3">
      <c r="A416" t="s">
        <v>420</v>
      </c>
      <c r="B416">
        <v>0</v>
      </c>
    </row>
    <row r="417" spans="1:2" x14ac:dyDescent="0.3">
      <c r="A417" t="s">
        <v>421</v>
      </c>
      <c r="B417">
        <v>0</v>
      </c>
    </row>
    <row r="418" spans="1:2" x14ac:dyDescent="0.3">
      <c r="A418" t="s">
        <v>422</v>
      </c>
      <c r="B418">
        <v>0</v>
      </c>
    </row>
    <row r="419" spans="1:2" x14ac:dyDescent="0.3">
      <c r="A419" t="s">
        <v>423</v>
      </c>
      <c r="B419">
        <v>0</v>
      </c>
    </row>
    <row r="420" spans="1:2" x14ac:dyDescent="0.3">
      <c r="A420" t="s">
        <v>424</v>
      </c>
      <c r="B420">
        <v>1188</v>
      </c>
    </row>
    <row r="421" spans="1:2" x14ac:dyDescent="0.3">
      <c r="A421" t="s">
        <v>425</v>
      </c>
      <c r="B421">
        <v>1194</v>
      </c>
    </row>
    <row r="422" spans="1:2" x14ac:dyDescent="0.3">
      <c r="A422" t="s">
        <v>426</v>
      </c>
      <c r="B422">
        <v>7576</v>
      </c>
    </row>
    <row r="423" spans="1:2" x14ac:dyDescent="0.3">
      <c r="A423" t="s">
        <v>427</v>
      </c>
      <c r="B423">
        <v>17663</v>
      </c>
    </row>
    <row r="424" spans="1:2" x14ac:dyDescent="0.3">
      <c r="A424" t="s">
        <v>428</v>
      </c>
      <c r="B424">
        <v>168702</v>
      </c>
    </row>
    <row r="425" spans="1:2" x14ac:dyDescent="0.3">
      <c r="A425" t="s">
        <v>429</v>
      </c>
      <c r="B425">
        <v>458660</v>
      </c>
    </row>
    <row r="426" spans="1:2" x14ac:dyDescent="0.3">
      <c r="A426" t="s">
        <v>430</v>
      </c>
      <c r="B426">
        <v>4172070</v>
      </c>
    </row>
    <row r="427" spans="1:2" x14ac:dyDescent="0.3">
      <c r="A427" t="s">
        <v>431</v>
      </c>
      <c r="B427">
        <v>42.55</v>
      </c>
    </row>
    <row r="428" spans="1:2" x14ac:dyDescent="0.3">
      <c r="A428" t="s">
        <v>432</v>
      </c>
      <c r="B428">
        <v>42.42</v>
      </c>
    </row>
    <row r="429" spans="1:2" x14ac:dyDescent="0.3">
      <c r="A429" t="s">
        <v>433</v>
      </c>
      <c r="B429">
        <v>45</v>
      </c>
    </row>
    <row r="430" spans="1:2" x14ac:dyDescent="0.3">
      <c r="A430" t="s">
        <v>434</v>
      </c>
      <c r="B430">
        <v>10125</v>
      </c>
    </row>
    <row r="431" spans="1:2" x14ac:dyDescent="0.3">
      <c r="A431" t="s">
        <v>435</v>
      </c>
      <c r="B431">
        <v>22</v>
      </c>
    </row>
    <row r="432" spans="1:2" x14ac:dyDescent="0.3">
      <c r="A432" t="s">
        <v>436</v>
      </c>
      <c r="B432">
        <v>1342</v>
      </c>
    </row>
    <row r="433" spans="1:2" x14ac:dyDescent="0.3">
      <c r="A433" t="s">
        <v>437</v>
      </c>
      <c r="B433">
        <v>46</v>
      </c>
    </row>
    <row r="434" spans="1:2" x14ac:dyDescent="0.3">
      <c r="A434" t="s">
        <v>438</v>
      </c>
      <c r="B434">
        <v>1932</v>
      </c>
    </row>
    <row r="435" spans="1:2" x14ac:dyDescent="0.3">
      <c r="A435" t="s">
        <v>439</v>
      </c>
      <c r="B435">
        <v>9</v>
      </c>
    </row>
    <row r="436" spans="1:2" x14ac:dyDescent="0.3">
      <c r="A436" t="s">
        <v>440</v>
      </c>
      <c r="B436">
        <v>216</v>
      </c>
    </row>
    <row r="437" spans="1:2" x14ac:dyDescent="0.3">
      <c r="A437" t="s">
        <v>441</v>
      </c>
      <c r="B437">
        <v>92.01</v>
      </c>
    </row>
    <row r="438" spans="1:2" x14ac:dyDescent="0.3">
      <c r="A438" t="s">
        <v>442</v>
      </c>
      <c r="B438">
        <v>91.95</v>
      </c>
    </row>
    <row r="439" spans="1:2" x14ac:dyDescent="0.3">
      <c r="A439" t="s">
        <v>443</v>
      </c>
      <c r="B439">
        <v>82.45</v>
      </c>
    </row>
    <row r="440" spans="1:2" x14ac:dyDescent="0.3">
      <c r="A440" t="s">
        <v>444</v>
      </c>
      <c r="B440">
        <v>81.599999999999994</v>
      </c>
    </row>
    <row r="441" spans="1:2" x14ac:dyDescent="0.3">
      <c r="A441" t="s">
        <v>445</v>
      </c>
      <c r="B441">
        <v>89.61</v>
      </c>
    </row>
    <row r="442" spans="1:2" x14ac:dyDescent="0.3">
      <c r="A442" t="s">
        <v>446</v>
      </c>
      <c r="B442">
        <v>88.75</v>
      </c>
    </row>
    <row r="443" spans="1:2" x14ac:dyDescent="0.3">
      <c r="A443" t="s">
        <v>447</v>
      </c>
      <c r="B443">
        <v>188105</v>
      </c>
    </row>
    <row r="444" spans="1:2" x14ac:dyDescent="0.3">
      <c r="A444" t="s">
        <v>448</v>
      </c>
      <c r="B444">
        <v>1104517</v>
      </c>
    </row>
    <row r="445" spans="1:2" x14ac:dyDescent="0.3">
      <c r="A445" t="s">
        <v>449</v>
      </c>
      <c r="B445">
        <v>94.12</v>
      </c>
    </row>
    <row r="446" spans="1:2" x14ac:dyDescent="0.3">
      <c r="A446" t="s">
        <v>450</v>
      </c>
      <c r="B446">
        <v>93.75</v>
      </c>
    </row>
    <row r="447" spans="1:2" x14ac:dyDescent="0.3">
      <c r="A447" t="s">
        <v>451</v>
      </c>
      <c r="B447">
        <v>70.53</v>
      </c>
    </row>
    <row r="448" spans="1:2" x14ac:dyDescent="0.3">
      <c r="A448" t="s">
        <v>452</v>
      </c>
      <c r="B448">
        <v>69.78</v>
      </c>
    </row>
    <row r="449" spans="1:2" x14ac:dyDescent="0.3">
      <c r="A449" t="s">
        <v>453</v>
      </c>
      <c r="B449">
        <v>74.95</v>
      </c>
    </row>
    <row r="450" spans="1:2" x14ac:dyDescent="0.3">
      <c r="A450" t="s">
        <v>454</v>
      </c>
      <c r="B450">
        <v>74.45</v>
      </c>
    </row>
    <row r="451" spans="1:2" x14ac:dyDescent="0.3">
      <c r="A451" t="s">
        <v>455</v>
      </c>
      <c r="B451">
        <v>31450</v>
      </c>
    </row>
    <row r="452" spans="1:2" x14ac:dyDescent="0.3">
      <c r="A452" t="s">
        <v>456</v>
      </c>
      <c r="B452">
        <v>102800</v>
      </c>
    </row>
    <row r="453" spans="1:2" x14ac:dyDescent="0.3">
      <c r="A453" t="s">
        <v>457</v>
      </c>
      <c r="B453">
        <v>94.69</v>
      </c>
    </row>
    <row r="454" spans="1:2" x14ac:dyDescent="0.3">
      <c r="A454" t="s">
        <v>458</v>
      </c>
      <c r="B454">
        <v>94.45</v>
      </c>
    </row>
    <row r="455" spans="1:2" x14ac:dyDescent="0.3">
      <c r="A455" t="s">
        <v>459</v>
      </c>
      <c r="B455">
        <v>68.040000000000006</v>
      </c>
    </row>
    <row r="456" spans="1:2" x14ac:dyDescent="0.3">
      <c r="A456" t="s">
        <v>460</v>
      </c>
      <c r="B456">
        <v>66.8</v>
      </c>
    </row>
    <row r="457" spans="1:2" x14ac:dyDescent="0.3">
      <c r="A457" t="s">
        <v>461</v>
      </c>
      <c r="B457">
        <v>71.849999999999994</v>
      </c>
    </row>
    <row r="458" spans="1:2" x14ac:dyDescent="0.3">
      <c r="A458" t="s">
        <v>462</v>
      </c>
      <c r="B458">
        <v>70.73</v>
      </c>
    </row>
    <row r="459" spans="1:2" x14ac:dyDescent="0.3">
      <c r="A459" t="s">
        <v>463</v>
      </c>
      <c r="B459">
        <v>97870</v>
      </c>
    </row>
    <row r="460" spans="1:2" x14ac:dyDescent="0.3">
      <c r="A460" t="s">
        <v>464</v>
      </c>
      <c r="B460">
        <v>862147</v>
      </c>
    </row>
    <row r="461" spans="1:2" x14ac:dyDescent="0.3">
      <c r="A461" t="s">
        <v>465</v>
      </c>
      <c r="B461">
        <v>0</v>
      </c>
    </row>
    <row r="462" spans="1:2" x14ac:dyDescent="0.3">
      <c r="A462" t="s">
        <v>466</v>
      </c>
      <c r="B462">
        <v>99.54</v>
      </c>
    </row>
    <row r="463" spans="1:2" x14ac:dyDescent="0.3">
      <c r="A463" t="s">
        <v>467</v>
      </c>
      <c r="B463">
        <v>0</v>
      </c>
    </row>
    <row r="464" spans="1:2" x14ac:dyDescent="0.3">
      <c r="A464" t="s">
        <v>468</v>
      </c>
      <c r="B464">
        <v>50.02</v>
      </c>
    </row>
    <row r="465" spans="1:2" x14ac:dyDescent="0.3">
      <c r="A465" t="s">
        <v>469</v>
      </c>
      <c r="B465">
        <v>0</v>
      </c>
    </row>
    <row r="466" spans="1:2" x14ac:dyDescent="0.3">
      <c r="A466" t="s">
        <v>470</v>
      </c>
      <c r="B466">
        <v>50.25</v>
      </c>
    </row>
    <row r="467" spans="1:2" x14ac:dyDescent="0.3">
      <c r="A467" t="s">
        <v>471</v>
      </c>
      <c r="B467">
        <v>0</v>
      </c>
    </row>
    <row r="468" spans="1:2" x14ac:dyDescent="0.3">
      <c r="A468" t="s">
        <v>472</v>
      </c>
      <c r="B468">
        <v>156020</v>
      </c>
    </row>
    <row r="469" spans="1:2" x14ac:dyDescent="0.3">
      <c r="A469" t="s">
        <v>473</v>
      </c>
      <c r="B469">
        <v>0</v>
      </c>
    </row>
    <row r="470" spans="1:2" x14ac:dyDescent="0.3">
      <c r="A470" t="s">
        <v>474</v>
      </c>
      <c r="B470">
        <v>96.27</v>
      </c>
    </row>
    <row r="471" spans="1:2" x14ac:dyDescent="0.3">
      <c r="A471" t="s">
        <v>475</v>
      </c>
      <c r="B471">
        <v>0</v>
      </c>
    </row>
    <row r="472" spans="1:2" x14ac:dyDescent="0.3">
      <c r="A472" t="s">
        <v>476</v>
      </c>
      <c r="B472">
        <v>60.92</v>
      </c>
    </row>
    <row r="473" spans="1:2" x14ac:dyDescent="0.3">
      <c r="A473" t="s">
        <v>477</v>
      </c>
      <c r="B473">
        <v>0</v>
      </c>
    </row>
    <row r="474" spans="1:2" x14ac:dyDescent="0.3">
      <c r="A474" t="s">
        <v>478</v>
      </c>
      <c r="B474">
        <v>63.3</v>
      </c>
    </row>
    <row r="475" spans="1:2" x14ac:dyDescent="0.3">
      <c r="A475" t="s">
        <v>479</v>
      </c>
      <c r="B475">
        <v>0</v>
      </c>
    </row>
    <row r="476" spans="1:2" x14ac:dyDescent="0.3">
      <c r="A476" t="s">
        <v>480</v>
      </c>
      <c r="B476">
        <v>25700</v>
      </c>
    </row>
    <row r="477" spans="1:2" x14ac:dyDescent="0.3">
      <c r="A477" t="s">
        <v>481</v>
      </c>
      <c r="B477">
        <v>0</v>
      </c>
    </row>
    <row r="478" spans="1:2" x14ac:dyDescent="0.3">
      <c r="A478" t="s">
        <v>482</v>
      </c>
      <c r="B478">
        <v>92.22</v>
      </c>
    </row>
    <row r="479" spans="1:2" x14ac:dyDescent="0.3">
      <c r="A479" t="s">
        <v>483</v>
      </c>
      <c r="B479">
        <v>0</v>
      </c>
    </row>
    <row r="480" spans="1:2" x14ac:dyDescent="0.3">
      <c r="A480" t="s">
        <v>484</v>
      </c>
      <c r="B480">
        <v>76.09</v>
      </c>
    </row>
    <row r="481" spans="1:2" x14ac:dyDescent="0.3">
      <c r="A481" t="s">
        <v>485</v>
      </c>
      <c r="B481">
        <v>0</v>
      </c>
    </row>
    <row r="482" spans="1:2" x14ac:dyDescent="0.3">
      <c r="A482" t="s">
        <v>486</v>
      </c>
      <c r="B482">
        <v>82.51</v>
      </c>
    </row>
    <row r="483" spans="1:2" x14ac:dyDescent="0.3">
      <c r="A483" t="s">
        <v>487</v>
      </c>
      <c r="B483">
        <v>0</v>
      </c>
    </row>
    <row r="484" spans="1:2" x14ac:dyDescent="0.3">
      <c r="A484" t="s">
        <v>488</v>
      </c>
      <c r="B484">
        <v>14657.2</v>
      </c>
    </row>
    <row r="485" spans="1:2" x14ac:dyDescent="0.3">
      <c r="A485" t="s">
        <v>489</v>
      </c>
      <c r="B485">
        <v>0</v>
      </c>
    </row>
    <row r="486" spans="1:2" x14ac:dyDescent="0.3">
      <c r="A486" t="s">
        <v>490</v>
      </c>
      <c r="B486">
        <v>0</v>
      </c>
    </row>
    <row r="487" spans="1:2" x14ac:dyDescent="0.3">
      <c r="A487" t="s">
        <v>491</v>
      </c>
      <c r="B487">
        <v>0</v>
      </c>
    </row>
    <row r="488" spans="1:2" x14ac:dyDescent="0.3">
      <c r="A488" t="s">
        <v>492</v>
      </c>
      <c r="B488">
        <v>0</v>
      </c>
    </row>
    <row r="489" spans="1:2" x14ac:dyDescent="0.3">
      <c r="A489" t="s">
        <v>493</v>
      </c>
      <c r="B489">
        <v>0</v>
      </c>
    </row>
    <row r="490" spans="1:2" x14ac:dyDescent="0.3">
      <c r="A490" t="s">
        <v>494</v>
      </c>
      <c r="B490">
        <v>0</v>
      </c>
    </row>
    <row r="491" spans="1:2" x14ac:dyDescent="0.3">
      <c r="A491" t="s">
        <v>495</v>
      </c>
      <c r="B491">
        <v>0</v>
      </c>
    </row>
    <row r="492" spans="1:2" x14ac:dyDescent="0.3">
      <c r="A492" t="s">
        <v>496</v>
      </c>
      <c r="B492">
        <v>0</v>
      </c>
    </row>
    <row r="493" spans="1:2" x14ac:dyDescent="0.3">
      <c r="A493" t="s">
        <v>497</v>
      </c>
      <c r="B493">
        <v>0</v>
      </c>
    </row>
    <row r="494" spans="1:2" x14ac:dyDescent="0.3">
      <c r="A494" t="s">
        <v>498</v>
      </c>
      <c r="B494">
        <v>0</v>
      </c>
    </row>
    <row r="495" spans="1:2" x14ac:dyDescent="0.3">
      <c r="A495" t="s">
        <v>499</v>
      </c>
      <c r="B495">
        <v>0</v>
      </c>
    </row>
    <row r="496" spans="1:2" x14ac:dyDescent="0.3">
      <c r="A496" t="s">
        <v>500</v>
      </c>
      <c r="B496">
        <v>0</v>
      </c>
    </row>
    <row r="497" spans="1:2" x14ac:dyDescent="0.3">
      <c r="A497" t="s">
        <v>501</v>
      </c>
      <c r="B497">
        <v>0</v>
      </c>
    </row>
    <row r="498" spans="1:2" x14ac:dyDescent="0.3">
      <c r="A498" t="s">
        <v>502</v>
      </c>
      <c r="B498">
        <v>0</v>
      </c>
    </row>
    <row r="499" spans="1:2" x14ac:dyDescent="0.3">
      <c r="A499" t="s">
        <v>503</v>
      </c>
      <c r="B499">
        <v>0</v>
      </c>
    </row>
    <row r="500" spans="1:2" x14ac:dyDescent="0.3">
      <c r="A500" t="s">
        <v>504</v>
      </c>
      <c r="B500">
        <v>0</v>
      </c>
    </row>
    <row r="501" spans="1:2" x14ac:dyDescent="0.3">
      <c r="A501" t="s">
        <v>505</v>
      </c>
      <c r="B501">
        <v>0</v>
      </c>
    </row>
    <row r="502" spans="1:2" x14ac:dyDescent="0.3">
      <c r="A502" t="s">
        <v>506</v>
      </c>
      <c r="B502">
        <v>0</v>
      </c>
    </row>
    <row r="503" spans="1:2" x14ac:dyDescent="0.3">
      <c r="A503" t="s">
        <v>507</v>
      </c>
      <c r="B503">
        <v>0</v>
      </c>
    </row>
    <row r="504" spans="1:2" x14ac:dyDescent="0.3">
      <c r="A504" t="s">
        <v>508</v>
      </c>
      <c r="B504">
        <v>0</v>
      </c>
    </row>
    <row r="505" spans="1:2" x14ac:dyDescent="0.3">
      <c r="A505" t="s">
        <v>509</v>
      </c>
      <c r="B505">
        <v>0</v>
      </c>
    </row>
    <row r="506" spans="1:2" x14ac:dyDescent="0.3">
      <c r="A506" t="s">
        <v>510</v>
      </c>
      <c r="B506">
        <v>0</v>
      </c>
    </row>
    <row r="507" spans="1:2" x14ac:dyDescent="0.3">
      <c r="A507" t="s">
        <v>511</v>
      </c>
      <c r="B507">
        <v>0</v>
      </c>
    </row>
    <row r="508" spans="1:2" x14ac:dyDescent="0.3">
      <c r="A508" t="s">
        <v>512</v>
      </c>
      <c r="B508">
        <v>0</v>
      </c>
    </row>
    <row r="509" spans="1:2" x14ac:dyDescent="0.3">
      <c r="A509" t="s">
        <v>513</v>
      </c>
      <c r="B509">
        <v>81.17</v>
      </c>
    </row>
    <row r="510" spans="1:2" x14ac:dyDescent="0.3">
      <c r="A510" t="s">
        <v>514</v>
      </c>
      <c r="B510">
        <v>80.56</v>
      </c>
    </row>
    <row r="511" spans="1:2" x14ac:dyDescent="0.3">
      <c r="A511" t="s">
        <v>515</v>
      </c>
      <c r="B511">
        <v>58.74</v>
      </c>
    </row>
    <row r="512" spans="1:2" x14ac:dyDescent="0.3">
      <c r="A512" t="s">
        <v>516</v>
      </c>
      <c r="B512">
        <v>56.24</v>
      </c>
    </row>
    <row r="513" spans="1:2" x14ac:dyDescent="0.3">
      <c r="A513" t="s">
        <v>517</v>
      </c>
      <c r="B513">
        <v>72.37</v>
      </c>
    </row>
    <row r="514" spans="1:2" x14ac:dyDescent="0.3">
      <c r="A514" t="s">
        <v>518</v>
      </c>
      <c r="B514">
        <v>69.81</v>
      </c>
    </row>
    <row r="515" spans="1:2" x14ac:dyDescent="0.3">
      <c r="A515" t="s">
        <v>519</v>
      </c>
      <c r="B515">
        <v>84.25</v>
      </c>
    </row>
    <row r="516" spans="1:2" x14ac:dyDescent="0.3">
      <c r="A516" t="s">
        <v>520</v>
      </c>
      <c r="B516">
        <v>83.76</v>
      </c>
    </row>
    <row r="517" spans="1:2" x14ac:dyDescent="0.3">
      <c r="A517" t="s">
        <v>521</v>
      </c>
      <c r="B517">
        <v>47.63</v>
      </c>
    </row>
    <row r="518" spans="1:2" x14ac:dyDescent="0.3">
      <c r="A518" t="s">
        <v>522</v>
      </c>
      <c r="B518">
        <v>47.88</v>
      </c>
    </row>
    <row r="519" spans="1:2" x14ac:dyDescent="0.3">
      <c r="A519" t="s">
        <v>523</v>
      </c>
      <c r="B519">
        <v>56.54</v>
      </c>
    </row>
    <row r="520" spans="1:2" x14ac:dyDescent="0.3">
      <c r="A520" t="s">
        <v>524</v>
      </c>
      <c r="B520">
        <v>57.16</v>
      </c>
    </row>
    <row r="521" spans="1:2" x14ac:dyDescent="0.3">
      <c r="A521" t="s">
        <v>525</v>
      </c>
      <c r="B521">
        <v>89.68</v>
      </c>
    </row>
    <row r="522" spans="1:2" x14ac:dyDescent="0.3">
      <c r="A522" t="s">
        <v>526</v>
      </c>
      <c r="B522">
        <v>89.08</v>
      </c>
    </row>
    <row r="523" spans="1:2" x14ac:dyDescent="0.3">
      <c r="A523" t="s">
        <v>527</v>
      </c>
      <c r="B523">
        <v>46.64</v>
      </c>
    </row>
    <row r="524" spans="1:2" x14ac:dyDescent="0.3">
      <c r="A524" t="s">
        <v>528</v>
      </c>
      <c r="B524">
        <v>44.16</v>
      </c>
    </row>
    <row r="525" spans="1:2" x14ac:dyDescent="0.3">
      <c r="A525" t="s">
        <v>529</v>
      </c>
      <c r="B525">
        <v>52.02</v>
      </c>
    </row>
    <row r="526" spans="1:2" x14ac:dyDescent="0.3">
      <c r="A526" t="s">
        <v>530</v>
      </c>
      <c r="B526">
        <v>49.57</v>
      </c>
    </row>
    <row r="527" spans="1:2" x14ac:dyDescent="0.3">
      <c r="A527" t="s">
        <v>531</v>
      </c>
      <c r="B527">
        <v>0</v>
      </c>
    </row>
    <row r="528" spans="1:2" x14ac:dyDescent="0.3">
      <c r="A528" t="s">
        <v>532</v>
      </c>
      <c r="B528">
        <v>0</v>
      </c>
    </row>
    <row r="529" spans="1:2" x14ac:dyDescent="0.3">
      <c r="A529" t="s">
        <v>533</v>
      </c>
      <c r="B529">
        <v>0</v>
      </c>
    </row>
    <row r="530" spans="1:2" x14ac:dyDescent="0.3">
      <c r="A530" t="s">
        <v>534</v>
      </c>
      <c r="B530">
        <v>0</v>
      </c>
    </row>
    <row r="531" spans="1:2" x14ac:dyDescent="0.3">
      <c r="A531" t="s">
        <v>535</v>
      </c>
      <c r="B531">
        <v>0</v>
      </c>
    </row>
    <row r="532" spans="1:2" x14ac:dyDescent="0.3">
      <c r="A532" t="s">
        <v>536</v>
      </c>
      <c r="B532">
        <v>0</v>
      </c>
    </row>
    <row r="533" spans="1:2" x14ac:dyDescent="0.3">
      <c r="A533" t="s">
        <v>537</v>
      </c>
      <c r="B533">
        <v>68.959999999999994</v>
      </c>
    </row>
    <row r="534" spans="1:2" x14ac:dyDescent="0.3">
      <c r="A534" t="s">
        <v>538</v>
      </c>
      <c r="B534">
        <v>69.180000000000007</v>
      </c>
    </row>
    <row r="535" spans="1:2" x14ac:dyDescent="0.3">
      <c r="A535" t="s">
        <v>539</v>
      </c>
      <c r="B535">
        <v>61.88</v>
      </c>
    </row>
    <row r="536" spans="1:2" x14ac:dyDescent="0.3">
      <c r="A536" t="s">
        <v>540</v>
      </c>
      <c r="B536">
        <v>60.49</v>
      </c>
    </row>
    <row r="537" spans="1:2" x14ac:dyDescent="0.3">
      <c r="A537" t="s">
        <v>541</v>
      </c>
      <c r="B537">
        <v>89.73</v>
      </c>
    </row>
    <row r="538" spans="1:2" x14ac:dyDescent="0.3">
      <c r="A538" t="s">
        <v>542</v>
      </c>
      <c r="B538">
        <v>87.44</v>
      </c>
    </row>
    <row r="539" spans="1:2" x14ac:dyDescent="0.3">
      <c r="A539" t="s">
        <v>543</v>
      </c>
      <c r="B539">
        <v>0</v>
      </c>
    </row>
    <row r="540" spans="1:2" x14ac:dyDescent="0.3">
      <c r="A540" t="s">
        <v>544</v>
      </c>
      <c r="B540">
        <v>0</v>
      </c>
    </row>
    <row r="541" spans="1:2" x14ac:dyDescent="0.3">
      <c r="A541" t="s">
        <v>545</v>
      </c>
      <c r="B541">
        <v>0</v>
      </c>
    </row>
    <row r="542" spans="1:2" x14ac:dyDescent="0.3">
      <c r="A542" t="s">
        <v>546</v>
      </c>
      <c r="B542">
        <v>0</v>
      </c>
    </row>
    <row r="543" spans="1:2" x14ac:dyDescent="0.3">
      <c r="A543" t="s">
        <v>547</v>
      </c>
      <c r="B543">
        <v>0</v>
      </c>
    </row>
    <row r="544" spans="1:2" x14ac:dyDescent="0.3">
      <c r="A544" t="s">
        <v>548</v>
      </c>
      <c r="B544">
        <v>0</v>
      </c>
    </row>
    <row r="545" spans="1:2" x14ac:dyDescent="0.3">
      <c r="A545" t="s">
        <v>549</v>
      </c>
      <c r="B545">
        <v>0</v>
      </c>
    </row>
    <row r="546" spans="1:2" x14ac:dyDescent="0.3">
      <c r="A546" t="s">
        <v>550</v>
      </c>
      <c r="B546">
        <v>0</v>
      </c>
    </row>
    <row r="547" spans="1:2" x14ac:dyDescent="0.3">
      <c r="A547" t="s">
        <v>551</v>
      </c>
      <c r="B547">
        <v>0</v>
      </c>
    </row>
    <row r="548" spans="1:2" x14ac:dyDescent="0.3">
      <c r="A548" t="s">
        <v>552</v>
      </c>
      <c r="B548">
        <v>0</v>
      </c>
    </row>
    <row r="549" spans="1:2" x14ac:dyDescent="0.3">
      <c r="A549" t="s">
        <v>553</v>
      </c>
      <c r="B549">
        <v>0</v>
      </c>
    </row>
    <row r="550" spans="1:2" x14ac:dyDescent="0.3">
      <c r="A550" t="s">
        <v>554</v>
      </c>
      <c r="B550">
        <v>0</v>
      </c>
    </row>
    <row r="551" spans="1:2" x14ac:dyDescent="0.3">
      <c r="A551" t="s">
        <v>555</v>
      </c>
      <c r="B551">
        <v>0</v>
      </c>
    </row>
    <row r="552" spans="1:2" x14ac:dyDescent="0.3">
      <c r="A552" t="s">
        <v>556</v>
      </c>
      <c r="B552">
        <v>0</v>
      </c>
    </row>
    <row r="553" spans="1:2" x14ac:dyDescent="0.3">
      <c r="A553" t="s">
        <v>557</v>
      </c>
      <c r="B553">
        <v>0</v>
      </c>
    </row>
    <row r="554" spans="1:2" x14ac:dyDescent="0.3">
      <c r="A554" t="s">
        <v>558</v>
      </c>
      <c r="B554">
        <v>0</v>
      </c>
    </row>
    <row r="555" spans="1:2" x14ac:dyDescent="0.3">
      <c r="A555" t="s">
        <v>559</v>
      </c>
      <c r="B555">
        <v>0</v>
      </c>
    </row>
    <row r="556" spans="1:2" x14ac:dyDescent="0.3">
      <c r="A556" t="s">
        <v>560</v>
      </c>
      <c r="B556">
        <v>0</v>
      </c>
    </row>
    <row r="557" spans="1:2" x14ac:dyDescent="0.3">
      <c r="A557" t="s">
        <v>561</v>
      </c>
      <c r="B557">
        <v>0</v>
      </c>
    </row>
    <row r="558" spans="1:2" x14ac:dyDescent="0.3">
      <c r="A558" t="s">
        <v>562</v>
      </c>
      <c r="B558">
        <v>0</v>
      </c>
    </row>
    <row r="559" spans="1:2" x14ac:dyDescent="0.3">
      <c r="A559" t="s">
        <v>563</v>
      </c>
      <c r="B559">
        <v>0</v>
      </c>
    </row>
    <row r="560" spans="1:2" x14ac:dyDescent="0.3">
      <c r="A560" t="s">
        <v>564</v>
      </c>
      <c r="B560">
        <v>0</v>
      </c>
    </row>
    <row r="561" spans="1:2" x14ac:dyDescent="0.3">
      <c r="A561" t="s">
        <v>565</v>
      </c>
      <c r="B561">
        <v>0</v>
      </c>
    </row>
    <row r="562" spans="1:2" x14ac:dyDescent="0.3">
      <c r="A562" t="s">
        <v>566</v>
      </c>
      <c r="B562">
        <v>0</v>
      </c>
    </row>
    <row r="563" spans="1:2" x14ac:dyDescent="0.3">
      <c r="A563" t="s">
        <v>567</v>
      </c>
      <c r="B563">
        <v>0</v>
      </c>
    </row>
    <row r="564" spans="1:2" x14ac:dyDescent="0.3">
      <c r="A564" t="s">
        <v>568</v>
      </c>
      <c r="B564">
        <v>0</v>
      </c>
    </row>
    <row r="565" spans="1:2" x14ac:dyDescent="0.3">
      <c r="A565" t="s">
        <v>569</v>
      </c>
      <c r="B565">
        <v>0</v>
      </c>
    </row>
    <row r="566" spans="1:2" x14ac:dyDescent="0.3">
      <c r="A566" t="s">
        <v>570</v>
      </c>
      <c r="B566">
        <v>0</v>
      </c>
    </row>
    <row r="567" spans="1:2" x14ac:dyDescent="0.3">
      <c r="A567" t="s">
        <v>571</v>
      </c>
      <c r="B567">
        <v>0</v>
      </c>
    </row>
    <row r="568" spans="1:2" x14ac:dyDescent="0.3">
      <c r="A568" t="s">
        <v>572</v>
      </c>
      <c r="B568">
        <v>0</v>
      </c>
    </row>
    <row r="569" spans="1:2" x14ac:dyDescent="0.3">
      <c r="A569" t="s">
        <v>573</v>
      </c>
      <c r="B569">
        <v>95.39</v>
      </c>
    </row>
    <row r="570" spans="1:2" x14ac:dyDescent="0.3">
      <c r="A570" t="s">
        <v>574</v>
      </c>
      <c r="B570">
        <v>100.94</v>
      </c>
    </row>
    <row r="571" spans="1:2" x14ac:dyDescent="0.3">
      <c r="A571" t="s">
        <v>575</v>
      </c>
      <c r="B571">
        <v>85.6</v>
      </c>
    </row>
    <row r="572" spans="1:2" x14ac:dyDescent="0.3">
      <c r="A572" t="s">
        <v>576</v>
      </c>
      <c r="B572">
        <v>86.22</v>
      </c>
    </row>
    <row r="573" spans="1:2" x14ac:dyDescent="0.3">
      <c r="A573" t="s">
        <v>577</v>
      </c>
      <c r="B573">
        <v>84.98</v>
      </c>
    </row>
    <row r="574" spans="1:2" x14ac:dyDescent="0.3">
      <c r="A574" t="s">
        <v>578</v>
      </c>
      <c r="B574">
        <v>84.98</v>
      </c>
    </row>
    <row r="575" spans="1:2" x14ac:dyDescent="0.3">
      <c r="A575" t="s">
        <v>579</v>
      </c>
      <c r="B575">
        <v>99.27</v>
      </c>
    </row>
    <row r="576" spans="1:2" x14ac:dyDescent="0.3">
      <c r="A576" t="s">
        <v>580</v>
      </c>
      <c r="B576">
        <v>98.25</v>
      </c>
    </row>
    <row r="577" spans="1:2" x14ac:dyDescent="0.3">
      <c r="A577" t="s">
        <v>581</v>
      </c>
      <c r="B577">
        <v>68.64</v>
      </c>
    </row>
    <row r="578" spans="1:2" x14ac:dyDescent="0.3">
      <c r="A578" t="s">
        <v>582</v>
      </c>
      <c r="B578">
        <v>68.040000000000006</v>
      </c>
    </row>
    <row r="579" spans="1:2" x14ac:dyDescent="0.3">
      <c r="A579" t="s">
        <v>583</v>
      </c>
      <c r="B579">
        <v>66.22</v>
      </c>
    </row>
    <row r="580" spans="1:2" x14ac:dyDescent="0.3">
      <c r="A580" t="s">
        <v>584</v>
      </c>
      <c r="B580">
        <v>64.069999999999993</v>
      </c>
    </row>
    <row r="581" spans="1:2" x14ac:dyDescent="0.3">
      <c r="A581" t="s">
        <v>585</v>
      </c>
      <c r="B581">
        <v>96.49</v>
      </c>
    </row>
    <row r="582" spans="1:2" x14ac:dyDescent="0.3">
      <c r="A582" t="s">
        <v>586</v>
      </c>
      <c r="B582">
        <v>94.17</v>
      </c>
    </row>
    <row r="583" spans="1:2" x14ac:dyDescent="0.3">
      <c r="A583" t="s">
        <v>587</v>
      </c>
      <c r="B583">
        <v>0</v>
      </c>
    </row>
    <row r="584" spans="1:2" x14ac:dyDescent="0.3">
      <c r="A584" t="s">
        <v>588</v>
      </c>
      <c r="B584">
        <v>0</v>
      </c>
    </row>
    <row r="585" spans="1:2" x14ac:dyDescent="0.3">
      <c r="A585" t="s">
        <v>589</v>
      </c>
      <c r="B585">
        <v>0</v>
      </c>
    </row>
    <row r="586" spans="1:2" x14ac:dyDescent="0.3">
      <c r="A586" t="s">
        <v>590</v>
      </c>
      <c r="B586">
        <v>0</v>
      </c>
    </row>
    <row r="587" spans="1:2" x14ac:dyDescent="0.3">
      <c r="A587" t="s">
        <v>591</v>
      </c>
      <c r="B587">
        <v>0</v>
      </c>
    </row>
    <row r="588" spans="1:2" x14ac:dyDescent="0.3">
      <c r="A588" t="s">
        <v>592</v>
      </c>
      <c r="B588">
        <v>0</v>
      </c>
    </row>
    <row r="589" spans="1:2" x14ac:dyDescent="0.3">
      <c r="A589" t="s">
        <v>593</v>
      </c>
      <c r="B589">
        <v>0</v>
      </c>
    </row>
    <row r="590" spans="1:2" x14ac:dyDescent="0.3">
      <c r="A590" t="s">
        <v>594</v>
      </c>
      <c r="B590">
        <v>0</v>
      </c>
    </row>
    <row r="591" spans="1:2" x14ac:dyDescent="0.3">
      <c r="A591" t="s">
        <v>595</v>
      </c>
      <c r="B591">
        <v>0</v>
      </c>
    </row>
    <row r="592" spans="1:2" x14ac:dyDescent="0.3">
      <c r="A592" t="s">
        <v>596</v>
      </c>
      <c r="B592">
        <v>0</v>
      </c>
    </row>
    <row r="593" spans="1:2" x14ac:dyDescent="0.3">
      <c r="A593" t="s">
        <v>597</v>
      </c>
      <c r="B593">
        <v>0</v>
      </c>
    </row>
    <row r="594" spans="1:2" x14ac:dyDescent="0.3">
      <c r="A594" t="s">
        <v>598</v>
      </c>
      <c r="B594">
        <v>0</v>
      </c>
    </row>
    <row r="595" spans="1:2" x14ac:dyDescent="0.3">
      <c r="A595" t="s">
        <v>599</v>
      </c>
      <c r="B595">
        <v>98.42</v>
      </c>
    </row>
    <row r="596" spans="1:2" x14ac:dyDescent="0.3">
      <c r="A596" t="s">
        <v>600</v>
      </c>
      <c r="B596">
        <v>98.19</v>
      </c>
    </row>
    <row r="597" spans="1:2" x14ac:dyDescent="0.3">
      <c r="A597" t="s">
        <v>601</v>
      </c>
      <c r="B597">
        <v>95.43</v>
      </c>
    </row>
    <row r="598" spans="1:2" x14ac:dyDescent="0.3">
      <c r="A598" t="s">
        <v>602</v>
      </c>
      <c r="B598">
        <v>93.27</v>
      </c>
    </row>
    <row r="599" spans="1:2" x14ac:dyDescent="0.3">
      <c r="A599" t="s">
        <v>603</v>
      </c>
      <c r="B599">
        <v>96.96</v>
      </c>
    </row>
    <row r="600" spans="1:2" x14ac:dyDescent="0.3">
      <c r="A600" t="s">
        <v>604</v>
      </c>
      <c r="B600">
        <v>94.99</v>
      </c>
    </row>
    <row r="601" spans="1:2" x14ac:dyDescent="0.3">
      <c r="A601" t="s">
        <v>605</v>
      </c>
      <c r="B601">
        <v>0</v>
      </c>
    </row>
    <row r="602" spans="1:2" x14ac:dyDescent="0.3">
      <c r="A602" t="s">
        <v>606</v>
      </c>
      <c r="B602">
        <v>1072.0899999999999</v>
      </c>
    </row>
    <row r="603" spans="1:2" x14ac:dyDescent="0.3">
      <c r="A603" t="s">
        <v>607</v>
      </c>
      <c r="B603">
        <v>0</v>
      </c>
    </row>
    <row r="604" spans="1:2" x14ac:dyDescent="0.3">
      <c r="A604" t="s">
        <v>608</v>
      </c>
      <c r="B604">
        <v>5382.86</v>
      </c>
    </row>
    <row r="605" spans="1:2" x14ac:dyDescent="0.3">
      <c r="A605" t="s">
        <v>609</v>
      </c>
      <c r="B605" t="s">
        <v>610</v>
      </c>
    </row>
    <row r="606" spans="1:2" x14ac:dyDescent="0.3">
      <c r="A606" t="s">
        <v>611</v>
      </c>
      <c r="B606" t="s">
        <v>610</v>
      </c>
    </row>
    <row r="607" spans="1:2" x14ac:dyDescent="0.3">
      <c r="A607" t="s">
        <v>612</v>
      </c>
      <c r="B607">
        <v>0</v>
      </c>
    </row>
    <row r="608" spans="1:2" x14ac:dyDescent="0.3">
      <c r="A608" t="s">
        <v>613</v>
      </c>
      <c r="B608">
        <v>0</v>
      </c>
    </row>
    <row r="609" spans="1:2" x14ac:dyDescent="0.3">
      <c r="A609" t="s">
        <v>614</v>
      </c>
      <c r="B609">
        <v>563</v>
      </c>
    </row>
    <row r="610" spans="1:2" x14ac:dyDescent="0.3">
      <c r="A610" t="s">
        <v>615</v>
      </c>
      <c r="B610">
        <v>3525</v>
      </c>
    </row>
    <row r="611" spans="1:2" x14ac:dyDescent="0.3">
      <c r="A611" t="s">
        <v>616</v>
      </c>
      <c r="B611">
        <v>0.05</v>
      </c>
    </row>
    <row r="612" spans="1:2" x14ac:dyDescent="0.3">
      <c r="A612" t="s">
        <v>617</v>
      </c>
      <c r="B612">
        <v>0.04</v>
      </c>
    </row>
    <row r="613" spans="1:2" x14ac:dyDescent="0.3">
      <c r="A613" t="s">
        <v>618</v>
      </c>
      <c r="B613">
        <v>2116</v>
      </c>
    </row>
    <row r="614" spans="1:2" x14ac:dyDescent="0.3">
      <c r="A614" t="s">
        <v>619</v>
      </c>
      <c r="B614">
        <v>19814.3</v>
      </c>
    </row>
    <row r="615" spans="1:2" x14ac:dyDescent="0.3">
      <c r="A615" t="s">
        <v>620</v>
      </c>
      <c r="B615">
        <v>0.2</v>
      </c>
    </row>
    <row r="616" spans="1:2" x14ac:dyDescent="0.3">
      <c r="A616" t="s">
        <v>621</v>
      </c>
      <c r="B616">
        <v>0.2</v>
      </c>
    </row>
    <row r="617" spans="1:2" x14ac:dyDescent="0.3">
      <c r="A617" t="s">
        <v>622</v>
      </c>
      <c r="B617">
        <v>0</v>
      </c>
    </row>
    <row r="618" spans="1:2" x14ac:dyDescent="0.3">
      <c r="A618" t="s">
        <v>623</v>
      </c>
      <c r="B618">
        <v>360</v>
      </c>
    </row>
    <row r="619" spans="1:2" x14ac:dyDescent="0.3">
      <c r="A619" t="s">
        <v>624</v>
      </c>
      <c r="B619">
        <v>0</v>
      </c>
    </row>
    <row r="620" spans="1:2" x14ac:dyDescent="0.3">
      <c r="A620" t="s">
        <v>625</v>
      </c>
      <c r="B620">
        <v>0</v>
      </c>
    </row>
    <row r="621" spans="1:2" x14ac:dyDescent="0.3">
      <c r="A621" t="s">
        <v>626</v>
      </c>
      <c r="B621">
        <v>150</v>
      </c>
    </row>
    <row r="622" spans="1:2" x14ac:dyDescent="0.3">
      <c r="A622" t="s">
        <v>627</v>
      </c>
      <c r="B622">
        <v>7078</v>
      </c>
    </row>
    <row r="623" spans="1:2" x14ac:dyDescent="0.3">
      <c r="A623" t="s">
        <v>628</v>
      </c>
      <c r="B623">
        <v>0.01</v>
      </c>
    </row>
    <row r="624" spans="1:2" x14ac:dyDescent="0.3">
      <c r="A624" t="s">
        <v>629</v>
      </c>
      <c r="B624">
        <v>7.0000000000000007E-2</v>
      </c>
    </row>
    <row r="625" spans="1:2" x14ac:dyDescent="0.3">
      <c r="A625" t="s">
        <v>630</v>
      </c>
      <c r="B625">
        <v>1350</v>
      </c>
    </row>
    <row r="626" spans="1:2" x14ac:dyDescent="0.3">
      <c r="A626" t="s">
        <v>631</v>
      </c>
      <c r="B626">
        <v>10550</v>
      </c>
    </row>
    <row r="627" spans="1:2" x14ac:dyDescent="0.3">
      <c r="A627" t="s">
        <v>632</v>
      </c>
      <c r="B627">
        <v>0.13</v>
      </c>
    </row>
    <row r="628" spans="1:2" x14ac:dyDescent="0.3">
      <c r="A628" t="s">
        <v>633</v>
      </c>
      <c r="B628">
        <v>0.11</v>
      </c>
    </row>
    <row r="629" spans="1:2" x14ac:dyDescent="0.3">
      <c r="A629" t="s">
        <v>634</v>
      </c>
      <c r="B629">
        <v>1660</v>
      </c>
    </row>
    <row r="630" spans="1:2" x14ac:dyDescent="0.3">
      <c r="A630" t="s">
        <v>635</v>
      </c>
      <c r="B630">
        <v>10879</v>
      </c>
    </row>
    <row r="631" spans="1:2" x14ac:dyDescent="0.3">
      <c r="A631" t="s">
        <v>636</v>
      </c>
      <c r="B631">
        <v>0.15</v>
      </c>
    </row>
    <row r="632" spans="1:2" x14ac:dyDescent="0.3">
      <c r="A632" t="s">
        <v>637</v>
      </c>
      <c r="B632">
        <v>0.11</v>
      </c>
    </row>
    <row r="633" spans="1:2" x14ac:dyDescent="0.3">
      <c r="A633" t="s">
        <v>638</v>
      </c>
      <c r="B633">
        <v>148</v>
      </c>
    </row>
    <row r="634" spans="1:2" x14ac:dyDescent="0.3">
      <c r="A634" t="s">
        <v>639</v>
      </c>
      <c r="B634">
        <v>2475.5</v>
      </c>
    </row>
    <row r="635" spans="1:2" x14ac:dyDescent="0.3">
      <c r="A635" t="s">
        <v>640</v>
      </c>
      <c r="B635">
        <v>0.01</v>
      </c>
    </row>
    <row r="636" spans="1:2" x14ac:dyDescent="0.3">
      <c r="A636" t="s">
        <v>641</v>
      </c>
      <c r="B636">
        <v>0.03</v>
      </c>
    </row>
    <row r="637" spans="1:2" x14ac:dyDescent="0.3">
      <c r="A637" t="s">
        <v>642</v>
      </c>
      <c r="B637">
        <v>637.25</v>
      </c>
    </row>
    <row r="638" spans="1:2" x14ac:dyDescent="0.3">
      <c r="A638" t="s">
        <v>643</v>
      </c>
      <c r="B638">
        <v>9210.15</v>
      </c>
    </row>
    <row r="639" spans="1:2" x14ac:dyDescent="0.3">
      <c r="A639" t="s">
        <v>644</v>
      </c>
      <c r="B639">
        <v>0.06</v>
      </c>
    </row>
    <row r="640" spans="1:2" x14ac:dyDescent="0.3">
      <c r="A640" t="s">
        <v>645</v>
      </c>
      <c r="B640">
        <v>0.09</v>
      </c>
    </row>
    <row r="641" spans="1:2" x14ac:dyDescent="0.3">
      <c r="A641" t="s">
        <v>646</v>
      </c>
      <c r="B641">
        <v>1288</v>
      </c>
    </row>
    <row r="642" spans="1:2" x14ac:dyDescent="0.3">
      <c r="A642" t="s">
        <v>647</v>
      </c>
      <c r="B642">
        <v>12624.6</v>
      </c>
    </row>
    <row r="643" spans="1:2" x14ac:dyDescent="0.3">
      <c r="A643" t="s">
        <v>648</v>
      </c>
      <c r="B643">
        <v>0.12</v>
      </c>
    </row>
    <row r="644" spans="1:2" x14ac:dyDescent="0.3">
      <c r="A644" t="s">
        <v>649</v>
      </c>
      <c r="B644">
        <v>0.13</v>
      </c>
    </row>
    <row r="645" spans="1:2" x14ac:dyDescent="0.3">
      <c r="A645" t="s">
        <v>650</v>
      </c>
      <c r="B645">
        <v>330</v>
      </c>
    </row>
    <row r="646" spans="1:2" x14ac:dyDescent="0.3">
      <c r="A646" t="s">
        <v>651</v>
      </c>
      <c r="B646">
        <v>1416</v>
      </c>
    </row>
    <row r="647" spans="1:2" x14ac:dyDescent="0.3">
      <c r="A647" t="s">
        <v>652</v>
      </c>
      <c r="B647">
        <v>0.03</v>
      </c>
    </row>
    <row r="648" spans="1:2" x14ac:dyDescent="0.3">
      <c r="A648" t="s">
        <v>653</v>
      </c>
      <c r="B648">
        <v>0.01</v>
      </c>
    </row>
    <row r="649" spans="1:2" x14ac:dyDescent="0.3">
      <c r="A649" t="s">
        <v>654</v>
      </c>
      <c r="B649">
        <v>0</v>
      </c>
    </row>
    <row r="650" spans="1:2" x14ac:dyDescent="0.3">
      <c r="A650" t="s">
        <v>655</v>
      </c>
      <c r="B650">
        <v>0</v>
      </c>
    </row>
    <row r="651" spans="1:2" x14ac:dyDescent="0.3">
      <c r="A651" t="s">
        <v>656</v>
      </c>
      <c r="B651">
        <v>0</v>
      </c>
    </row>
    <row r="652" spans="1:2" x14ac:dyDescent="0.3">
      <c r="A652" t="s">
        <v>657</v>
      </c>
      <c r="B652">
        <v>0</v>
      </c>
    </row>
    <row r="653" spans="1:2" x14ac:dyDescent="0.3">
      <c r="A653" t="s">
        <v>658</v>
      </c>
      <c r="B653">
        <v>0</v>
      </c>
    </row>
    <row r="654" spans="1:2" x14ac:dyDescent="0.3">
      <c r="A654" t="s">
        <v>659</v>
      </c>
      <c r="B654">
        <v>0</v>
      </c>
    </row>
    <row r="655" spans="1:2" x14ac:dyDescent="0.3">
      <c r="A655" t="s">
        <v>660</v>
      </c>
      <c r="B655">
        <v>30.15</v>
      </c>
    </row>
    <row r="656" spans="1:2" x14ac:dyDescent="0.3">
      <c r="A656" t="s">
        <v>661</v>
      </c>
      <c r="B656">
        <v>37.93</v>
      </c>
    </row>
    <row r="657" spans="1:2" x14ac:dyDescent="0.3">
      <c r="A657" t="s">
        <v>662</v>
      </c>
      <c r="B657">
        <v>31.98</v>
      </c>
    </row>
    <row r="658" spans="1:2" x14ac:dyDescent="0.3">
      <c r="A658" t="s">
        <v>663</v>
      </c>
      <c r="B658">
        <v>41.9</v>
      </c>
    </row>
    <row r="659" spans="1:2" x14ac:dyDescent="0.3">
      <c r="A659" t="s">
        <v>664</v>
      </c>
      <c r="B659">
        <v>65.39</v>
      </c>
    </row>
    <row r="660" spans="1:2" x14ac:dyDescent="0.3">
      <c r="A660" t="s">
        <v>665</v>
      </c>
      <c r="B660">
        <v>76.45</v>
      </c>
    </row>
    <row r="661" spans="1:2" x14ac:dyDescent="0.3">
      <c r="A661" t="s">
        <v>666</v>
      </c>
      <c r="B661">
        <v>78.61</v>
      </c>
    </row>
    <row r="662" spans="1:2" x14ac:dyDescent="0.3">
      <c r="A662" t="s">
        <v>667</v>
      </c>
      <c r="B662">
        <v>82.68</v>
      </c>
    </row>
    <row r="663" spans="1:2" x14ac:dyDescent="0.3">
      <c r="A663" t="s">
        <v>668</v>
      </c>
      <c r="B663">
        <v>84.01</v>
      </c>
    </row>
    <row r="664" spans="1:2" x14ac:dyDescent="0.3">
      <c r="A664" t="s">
        <v>669</v>
      </c>
      <c r="B664">
        <v>85.69</v>
      </c>
    </row>
    <row r="665" spans="1:2" x14ac:dyDescent="0.3">
      <c r="A665" t="s">
        <v>670</v>
      </c>
      <c r="B665">
        <v>98.32</v>
      </c>
    </row>
    <row r="666" spans="1:2" x14ac:dyDescent="0.3">
      <c r="A666" t="s">
        <v>671</v>
      </c>
      <c r="B666">
        <v>96.91</v>
      </c>
    </row>
    <row r="667" spans="1:2" x14ac:dyDescent="0.3">
      <c r="A667" t="s">
        <v>672</v>
      </c>
      <c r="B667">
        <v>0.02</v>
      </c>
    </row>
    <row r="668" spans="1:2" x14ac:dyDescent="0.3">
      <c r="A668" t="s">
        <v>673</v>
      </c>
      <c r="B668">
        <v>0.02</v>
      </c>
    </row>
    <row r="669" spans="1:2" x14ac:dyDescent="0.3">
      <c r="A669" t="s">
        <v>674</v>
      </c>
      <c r="B669">
        <v>0</v>
      </c>
    </row>
    <row r="670" spans="1:2" x14ac:dyDescent="0.3">
      <c r="A670" t="s">
        <v>675</v>
      </c>
      <c r="B670">
        <v>0.02</v>
      </c>
    </row>
    <row r="671" spans="1:2" x14ac:dyDescent="0.3">
      <c r="A671" t="s">
        <v>676</v>
      </c>
      <c r="B671">
        <v>0.03</v>
      </c>
    </row>
    <row r="672" spans="1:2" x14ac:dyDescent="0.3">
      <c r="A672" t="s">
        <v>677</v>
      </c>
      <c r="B672">
        <v>0.02</v>
      </c>
    </row>
    <row r="673" spans="1:2" x14ac:dyDescent="0.3">
      <c r="A673" t="s">
        <v>678</v>
      </c>
      <c r="B673">
        <v>0</v>
      </c>
    </row>
    <row r="674" spans="1:2" x14ac:dyDescent="0.3">
      <c r="A674" t="s">
        <v>679</v>
      </c>
      <c r="B674">
        <v>0.02</v>
      </c>
    </row>
    <row r="675" spans="1:2" x14ac:dyDescent="0.3">
      <c r="A675" t="s">
        <v>680</v>
      </c>
      <c r="B675">
        <v>0.03</v>
      </c>
    </row>
    <row r="676" spans="1:2" x14ac:dyDescent="0.3">
      <c r="A676" t="s">
        <v>681</v>
      </c>
      <c r="B676">
        <v>0.02</v>
      </c>
    </row>
    <row r="677" spans="1:2" x14ac:dyDescent="0.3">
      <c r="A677" t="s">
        <v>682</v>
      </c>
      <c r="B677">
        <v>0</v>
      </c>
    </row>
    <row r="678" spans="1:2" x14ac:dyDescent="0.3">
      <c r="A678" t="s">
        <v>683</v>
      </c>
      <c r="B678">
        <v>0.02</v>
      </c>
    </row>
    <row r="679" spans="1:2" x14ac:dyDescent="0.3">
      <c r="A679" t="s">
        <v>684</v>
      </c>
      <c r="B679">
        <v>0</v>
      </c>
    </row>
    <row r="680" spans="1:2" x14ac:dyDescent="0.3">
      <c r="A680" t="s">
        <v>685</v>
      </c>
      <c r="B680">
        <v>0.12</v>
      </c>
    </row>
    <row r="681" spans="1:2" x14ac:dyDescent="0.3">
      <c r="A681" t="s">
        <v>686</v>
      </c>
      <c r="B681">
        <v>2.5000000000000001E-2</v>
      </c>
    </row>
    <row r="682" spans="1:2" x14ac:dyDescent="0.3">
      <c r="A682" t="s">
        <v>687</v>
      </c>
      <c r="B682">
        <v>0.03</v>
      </c>
    </row>
    <row r="683" spans="1:2" x14ac:dyDescent="0.3">
      <c r="A683" t="s">
        <v>688</v>
      </c>
      <c r="B683">
        <v>309</v>
      </c>
    </row>
    <row r="684" spans="1:2" x14ac:dyDescent="0.3">
      <c r="A684" t="s">
        <v>689</v>
      </c>
      <c r="B684">
        <v>308.85000000000002</v>
      </c>
    </row>
    <row r="685" spans="1:2" x14ac:dyDescent="0.3">
      <c r="A685" t="s">
        <v>690</v>
      </c>
      <c r="B685">
        <v>105.5</v>
      </c>
    </row>
    <row r="686" spans="1:2" x14ac:dyDescent="0.3">
      <c r="A686" t="s">
        <v>691</v>
      </c>
      <c r="B686">
        <v>102.76</v>
      </c>
    </row>
    <row r="687" spans="1:2" x14ac:dyDescent="0.3">
      <c r="A687" t="s">
        <v>692</v>
      </c>
      <c r="B687">
        <v>722</v>
      </c>
    </row>
    <row r="688" spans="1:2" x14ac:dyDescent="0.3">
      <c r="A688" t="s">
        <v>693</v>
      </c>
      <c r="B688">
        <v>821.25</v>
      </c>
    </row>
    <row r="689" spans="1:2" x14ac:dyDescent="0.3">
      <c r="A689" t="s">
        <v>694</v>
      </c>
      <c r="B689">
        <v>1040</v>
      </c>
    </row>
    <row r="690" spans="1:2" x14ac:dyDescent="0.3">
      <c r="A690" t="s">
        <v>695</v>
      </c>
      <c r="B690">
        <v>1112.5999999999999</v>
      </c>
    </row>
    <row r="691" spans="1:2" x14ac:dyDescent="0.3">
      <c r="A691" t="s">
        <v>696</v>
      </c>
      <c r="B691">
        <v>100.4</v>
      </c>
    </row>
    <row r="692" spans="1:2" x14ac:dyDescent="0.3">
      <c r="A692" t="s">
        <v>697</v>
      </c>
      <c r="B692">
        <v>98.97</v>
      </c>
    </row>
    <row r="693" spans="1:2" x14ac:dyDescent="0.3">
      <c r="A693" t="s">
        <v>698</v>
      </c>
      <c r="B693">
        <v>77.98</v>
      </c>
    </row>
    <row r="694" spans="1:2" x14ac:dyDescent="0.3">
      <c r="A694" t="s">
        <v>699</v>
      </c>
      <c r="B694">
        <v>78.94</v>
      </c>
    </row>
    <row r="695" spans="1:2" x14ac:dyDescent="0.3">
      <c r="A695" t="s">
        <v>700</v>
      </c>
      <c r="B695">
        <v>78.05</v>
      </c>
    </row>
    <row r="696" spans="1:2" x14ac:dyDescent="0.3">
      <c r="A696" t="s">
        <v>701</v>
      </c>
      <c r="B696">
        <v>80.39</v>
      </c>
    </row>
    <row r="697" spans="1:2" x14ac:dyDescent="0.3">
      <c r="A697" t="s">
        <v>702</v>
      </c>
      <c r="B697">
        <v>15.92</v>
      </c>
    </row>
    <row r="698" spans="1:2" x14ac:dyDescent="0.3">
      <c r="A698" t="s">
        <v>703</v>
      </c>
      <c r="B698">
        <v>27.54</v>
      </c>
    </row>
    <row r="699" spans="1:2" x14ac:dyDescent="0.3">
      <c r="A699" t="s">
        <v>704</v>
      </c>
      <c r="B699">
        <v>315.24</v>
      </c>
    </row>
    <row r="700" spans="1:2" x14ac:dyDescent="0.3">
      <c r="A700" t="s">
        <v>705</v>
      </c>
      <c r="B700">
        <v>324.86</v>
      </c>
    </row>
    <row r="701" spans="1:2" x14ac:dyDescent="0.3">
      <c r="A701" t="s">
        <v>706</v>
      </c>
      <c r="B701">
        <v>557.82000000000005</v>
      </c>
    </row>
    <row r="702" spans="1:2" x14ac:dyDescent="0.3">
      <c r="A702" t="s">
        <v>707</v>
      </c>
      <c r="B702">
        <v>599.70000000000005</v>
      </c>
    </row>
    <row r="703" spans="1:2" x14ac:dyDescent="0.3">
      <c r="A703" t="s">
        <v>708</v>
      </c>
      <c r="B703">
        <v>25</v>
      </c>
    </row>
    <row r="704" spans="1:2" x14ac:dyDescent="0.3">
      <c r="A704" t="s">
        <v>709</v>
      </c>
      <c r="B704">
        <v>24.79</v>
      </c>
    </row>
    <row r="705" spans="1:2" x14ac:dyDescent="0.3">
      <c r="A705" t="s">
        <v>710</v>
      </c>
      <c r="B705">
        <v>7.98</v>
      </c>
    </row>
    <row r="706" spans="1:2" x14ac:dyDescent="0.3">
      <c r="A706" t="s">
        <v>711</v>
      </c>
      <c r="B706">
        <v>8.08</v>
      </c>
    </row>
    <row r="707" spans="1:2" x14ac:dyDescent="0.3">
      <c r="A707" t="s">
        <v>712</v>
      </c>
      <c r="B707">
        <v>7.54</v>
      </c>
    </row>
    <row r="708" spans="1:2" x14ac:dyDescent="0.3">
      <c r="A708" t="s">
        <v>713</v>
      </c>
      <c r="B708">
        <v>7.44</v>
      </c>
    </row>
    <row r="709" spans="1:2" x14ac:dyDescent="0.3">
      <c r="A709" t="s">
        <v>714</v>
      </c>
      <c r="B709">
        <v>8.99</v>
      </c>
    </row>
    <row r="710" spans="1:2" x14ac:dyDescent="0.3">
      <c r="A710" t="s">
        <v>715</v>
      </c>
      <c r="B710">
        <v>9.27</v>
      </c>
    </row>
    <row r="711" spans="1:2" x14ac:dyDescent="0.3">
      <c r="A711" t="s">
        <v>716</v>
      </c>
      <c r="B711">
        <v>99.9</v>
      </c>
    </row>
    <row r="712" spans="1:2" x14ac:dyDescent="0.3">
      <c r="A712" t="s">
        <v>717</v>
      </c>
      <c r="B712">
        <v>99.77</v>
      </c>
    </row>
    <row r="713" spans="1:2" x14ac:dyDescent="0.3">
      <c r="A713" t="s">
        <v>718</v>
      </c>
      <c r="B713" s="2">
        <v>4.4444444444444398E-2</v>
      </c>
    </row>
    <row r="714" spans="1:2" x14ac:dyDescent="0.3">
      <c r="A714" t="s">
        <v>719</v>
      </c>
      <c r="B714" s="2">
        <v>5.0694444444444403E-2</v>
      </c>
    </row>
    <row r="715" spans="1:2" x14ac:dyDescent="0.3">
      <c r="A715" t="s">
        <v>720</v>
      </c>
      <c r="B715" s="2">
        <v>7.4305555555555597E-2</v>
      </c>
    </row>
    <row r="716" spans="1:2" x14ac:dyDescent="0.3">
      <c r="A716" t="s">
        <v>721</v>
      </c>
      <c r="B716" s="2">
        <v>0.43402777777777801</v>
      </c>
    </row>
    <row r="717" spans="1:2" x14ac:dyDescent="0.3">
      <c r="A717" t="s">
        <v>722</v>
      </c>
      <c r="B717" s="2">
        <v>0</v>
      </c>
    </row>
    <row r="718" spans="1:2" x14ac:dyDescent="0.3">
      <c r="A718" t="s">
        <v>723</v>
      </c>
      <c r="B718" s="2">
        <v>0</v>
      </c>
    </row>
    <row r="719" spans="1:2" x14ac:dyDescent="0.3">
      <c r="A719" t="s">
        <v>724</v>
      </c>
      <c r="B719" s="2">
        <v>6.2500000000000003E-3</v>
      </c>
    </row>
    <row r="720" spans="1:2" x14ac:dyDescent="0.3">
      <c r="A720" t="s">
        <v>725</v>
      </c>
      <c r="B720" s="2">
        <v>6.2500000000000003E-3</v>
      </c>
    </row>
    <row r="721" spans="1:2" x14ac:dyDescent="0.3">
      <c r="A721" t="s">
        <v>726</v>
      </c>
      <c r="B721" s="2">
        <v>0</v>
      </c>
    </row>
    <row r="722" spans="1:2" x14ac:dyDescent="0.3">
      <c r="A722" t="s">
        <v>727</v>
      </c>
      <c r="B722" s="2">
        <v>4.8611111111111103E-3</v>
      </c>
    </row>
    <row r="723" spans="1:2" x14ac:dyDescent="0.3">
      <c r="A723" t="s">
        <v>728</v>
      </c>
      <c r="B723" s="2">
        <v>0</v>
      </c>
    </row>
    <row r="724" spans="1:2" x14ac:dyDescent="0.3">
      <c r="A724" t="s">
        <v>729</v>
      </c>
      <c r="B724" s="2">
        <v>3.7499999999999999E-2</v>
      </c>
    </row>
    <row r="725" spans="1:2" x14ac:dyDescent="0.3">
      <c r="A725" t="s">
        <v>731</v>
      </c>
      <c r="B725" s="2">
        <v>1.38888888888889E-3</v>
      </c>
    </row>
    <row r="726" spans="1:2" x14ac:dyDescent="0.3">
      <c r="A726" t="s">
        <v>732</v>
      </c>
      <c r="B726" s="2">
        <v>7.6388888888888895E-2</v>
      </c>
    </row>
    <row r="727" spans="1:2" x14ac:dyDescent="0.3">
      <c r="A727" t="s">
        <v>733</v>
      </c>
      <c r="B727" s="2">
        <v>0</v>
      </c>
    </row>
    <row r="728" spans="1:2" x14ac:dyDescent="0.3">
      <c r="A728" t="s">
        <v>734</v>
      </c>
      <c r="B728" s="2">
        <v>5.2083333333333301E-2</v>
      </c>
    </row>
    <row r="729" spans="1:2" x14ac:dyDescent="0.3">
      <c r="A729" t="s">
        <v>735</v>
      </c>
      <c r="B729" s="2">
        <v>2.0833333333333301E-2</v>
      </c>
    </row>
    <row r="730" spans="1:2" x14ac:dyDescent="0.3">
      <c r="A730" t="s">
        <v>736</v>
      </c>
      <c r="B730" s="2">
        <v>0.1</v>
      </c>
    </row>
    <row r="731" spans="1:2" x14ac:dyDescent="0.3">
      <c r="A731" t="s">
        <v>737</v>
      </c>
      <c r="B731" s="2">
        <v>0</v>
      </c>
    </row>
    <row r="732" spans="1:2" x14ac:dyDescent="0.3">
      <c r="A732" t="s">
        <v>738</v>
      </c>
      <c r="B732" s="2">
        <v>0</v>
      </c>
    </row>
    <row r="733" spans="1:2" x14ac:dyDescent="0.3">
      <c r="A733" t="s">
        <v>739</v>
      </c>
      <c r="B733" s="2">
        <v>0</v>
      </c>
    </row>
    <row r="734" spans="1:2" x14ac:dyDescent="0.3">
      <c r="A734" t="s">
        <v>740</v>
      </c>
      <c r="B734" s="2">
        <v>6.9444444444444397E-3</v>
      </c>
    </row>
    <row r="735" spans="1:2" x14ac:dyDescent="0.3">
      <c r="A735" t="s">
        <v>741</v>
      </c>
      <c r="B735" s="2">
        <v>0</v>
      </c>
    </row>
    <row r="736" spans="1:2" x14ac:dyDescent="0.3">
      <c r="A736" t="s">
        <v>742</v>
      </c>
      <c r="B736" s="2">
        <v>0</v>
      </c>
    </row>
    <row r="737" spans="1:2" x14ac:dyDescent="0.3">
      <c r="A737" t="s">
        <v>743</v>
      </c>
      <c r="B737" s="2">
        <v>0</v>
      </c>
    </row>
    <row r="738" spans="1:2" x14ac:dyDescent="0.3">
      <c r="A738" t="s">
        <v>744</v>
      </c>
      <c r="B738" s="2">
        <v>0</v>
      </c>
    </row>
    <row r="739" spans="1:2" x14ac:dyDescent="0.3">
      <c r="A739" t="s">
        <v>745</v>
      </c>
      <c r="B739" s="2">
        <v>2.7777777777777801E-3</v>
      </c>
    </row>
    <row r="740" spans="1:2" x14ac:dyDescent="0.3">
      <c r="A740" t="s">
        <v>746</v>
      </c>
      <c r="B740" s="2">
        <v>4.0972222222222202E-2</v>
      </c>
    </row>
    <row r="741" spans="1:2" x14ac:dyDescent="0.3">
      <c r="A741" t="s">
        <v>747</v>
      </c>
      <c r="B741" s="2">
        <v>0</v>
      </c>
    </row>
    <row r="742" spans="1:2" x14ac:dyDescent="0.3">
      <c r="A742" t="s">
        <v>748</v>
      </c>
      <c r="B742" s="2">
        <v>0</v>
      </c>
    </row>
    <row r="743" spans="1:2" x14ac:dyDescent="0.3">
      <c r="A743" t="s">
        <v>749</v>
      </c>
      <c r="B743" s="2">
        <v>0</v>
      </c>
    </row>
    <row r="744" spans="1:2" x14ac:dyDescent="0.3">
      <c r="A744" t="s">
        <v>750</v>
      </c>
      <c r="B744" s="2">
        <v>0</v>
      </c>
    </row>
    <row r="745" spans="1:2" x14ac:dyDescent="0.3">
      <c r="A745" t="s">
        <v>751</v>
      </c>
      <c r="B745" s="2">
        <v>0</v>
      </c>
    </row>
    <row r="746" spans="1:2" x14ac:dyDescent="0.3">
      <c r="A746" t="s">
        <v>752</v>
      </c>
      <c r="B746" s="2">
        <v>0</v>
      </c>
    </row>
    <row r="747" spans="1:2" x14ac:dyDescent="0.3">
      <c r="A747" t="s">
        <v>753</v>
      </c>
      <c r="B747" s="2">
        <v>0</v>
      </c>
    </row>
    <row r="748" spans="1:2" x14ac:dyDescent="0.3">
      <c r="A748" t="s">
        <v>754</v>
      </c>
      <c r="B748" s="2">
        <v>0</v>
      </c>
    </row>
    <row r="749" spans="1:2" x14ac:dyDescent="0.3">
      <c r="A749" t="s">
        <v>755</v>
      </c>
      <c r="B749" s="2">
        <v>0</v>
      </c>
    </row>
    <row r="750" spans="1:2" x14ac:dyDescent="0.3">
      <c r="A750" t="s">
        <v>756</v>
      </c>
      <c r="B750" s="2">
        <v>2.5694444444444402E-2</v>
      </c>
    </row>
    <row r="751" spans="1:2" x14ac:dyDescent="0.3">
      <c r="A751" t="s">
        <v>757</v>
      </c>
      <c r="B751" s="2">
        <v>1.38888888888889E-3</v>
      </c>
    </row>
    <row r="752" spans="1:2" x14ac:dyDescent="0.3">
      <c r="A752" t="s">
        <v>758</v>
      </c>
      <c r="B752" s="2">
        <v>4.5833333333333302E-2</v>
      </c>
    </row>
    <row r="753" spans="1:2" x14ac:dyDescent="0.3">
      <c r="A753" t="s">
        <v>759</v>
      </c>
      <c r="B753" s="2">
        <v>0</v>
      </c>
    </row>
    <row r="754" spans="1:2" x14ac:dyDescent="0.3">
      <c r="A754" t="s">
        <v>760</v>
      </c>
      <c r="B754" s="2">
        <v>0</v>
      </c>
    </row>
    <row r="755" spans="1:2" x14ac:dyDescent="0.3">
      <c r="A755" t="s">
        <v>761</v>
      </c>
      <c r="B755" s="2">
        <v>0</v>
      </c>
    </row>
    <row r="756" spans="1:2" x14ac:dyDescent="0.3">
      <c r="A756" t="s">
        <v>762</v>
      </c>
      <c r="B756" s="2">
        <v>0</v>
      </c>
    </row>
    <row r="757" spans="1:2" x14ac:dyDescent="0.3">
      <c r="A757" t="s">
        <v>763</v>
      </c>
      <c r="B757" s="2">
        <v>0</v>
      </c>
    </row>
    <row r="758" spans="1:2" x14ac:dyDescent="0.3">
      <c r="A758" t="s">
        <v>764</v>
      </c>
      <c r="B758" s="2">
        <v>2.0833333333333298E-3</v>
      </c>
    </row>
    <row r="759" spans="1:2" x14ac:dyDescent="0.3">
      <c r="A759" t="s">
        <v>765</v>
      </c>
      <c r="B759" s="2">
        <v>0</v>
      </c>
    </row>
    <row r="760" spans="1:2" x14ac:dyDescent="0.3">
      <c r="A760" t="s">
        <v>766</v>
      </c>
      <c r="B760" s="2">
        <v>0</v>
      </c>
    </row>
    <row r="761" spans="1:2" x14ac:dyDescent="0.3">
      <c r="A761" t="s">
        <v>767</v>
      </c>
      <c r="B761" s="2">
        <v>0</v>
      </c>
    </row>
    <row r="762" spans="1:2" x14ac:dyDescent="0.3">
      <c r="A762" t="s">
        <v>768</v>
      </c>
      <c r="B762" s="2">
        <v>1.18055555555556E-2</v>
      </c>
    </row>
    <row r="763" spans="1:2" x14ac:dyDescent="0.3">
      <c r="A763" t="s">
        <v>769</v>
      </c>
      <c r="B763" s="2">
        <v>3.4722222222222199E-3</v>
      </c>
    </row>
    <row r="764" spans="1:2" x14ac:dyDescent="0.3">
      <c r="A764" t="s">
        <v>770</v>
      </c>
      <c r="B764" s="2">
        <v>3.7499999999999999E-2</v>
      </c>
    </row>
    <row r="765" spans="1:2" x14ac:dyDescent="0.3">
      <c r="A765" t="s">
        <v>771</v>
      </c>
      <c r="B765" s="2">
        <v>0</v>
      </c>
    </row>
    <row r="766" spans="1:2" x14ac:dyDescent="0.3">
      <c r="A766" t="s">
        <v>772</v>
      </c>
      <c r="B766" s="2">
        <v>7.6388888888888895E-2</v>
      </c>
    </row>
    <row r="767" spans="1:2" x14ac:dyDescent="0.3">
      <c r="A767" t="s">
        <v>773</v>
      </c>
      <c r="B767" s="2">
        <v>0</v>
      </c>
    </row>
    <row r="768" spans="1:2" x14ac:dyDescent="0.3">
      <c r="A768" t="s">
        <v>774</v>
      </c>
      <c r="B768" s="2">
        <v>0</v>
      </c>
    </row>
    <row r="769" spans="1:2" x14ac:dyDescent="0.3">
      <c r="A769" t="s">
        <v>775</v>
      </c>
      <c r="B769" s="2">
        <v>0</v>
      </c>
    </row>
    <row r="770" spans="1:2" x14ac:dyDescent="0.3">
      <c r="A770" t="s">
        <v>776</v>
      </c>
      <c r="B770" s="2">
        <v>0</v>
      </c>
    </row>
    <row r="771" spans="1:2" x14ac:dyDescent="0.3">
      <c r="A771" t="s">
        <v>777</v>
      </c>
      <c r="B771" s="2">
        <v>0</v>
      </c>
    </row>
    <row r="772" spans="1:2" x14ac:dyDescent="0.3">
      <c r="A772" t="s">
        <v>778</v>
      </c>
      <c r="B772" s="2">
        <v>5.5555555555555497E-3</v>
      </c>
    </row>
    <row r="773" spans="1:2" x14ac:dyDescent="0.3">
      <c r="A773" t="s">
        <v>779</v>
      </c>
      <c r="B773" s="2">
        <v>0</v>
      </c>
    </row>
    <row r="774" spans="1:2" x14ac:dyDescent="0.3">
      <c r="A774" t="s">
        <v>780</v>
      </c>
      <c r="B774" s="2">
        <v>0</v>
      </c>
    </row>
    <row r="775" spans="1:2" x14ac:dyDescent="0.3">
      <c r="A775" t="s">
        <v>781</v>
      </c>
      <c r="B775" s="2">
        <v>0</v>
      </c>
    </row>
    <row r="776" spans="1:2" x14ac:dyDescent="0.3">
      <c r="A776" t="s">
        <v>782</v>
      </c>
      <c r="B776" s="2">
        <v>0</v>
      </c>
    </row>
    <row r="777" spans="1:2" x14ac:dyDescent="0.3">
      <c r="A777" t="s">
        <v>783</v>
      </c>
      <c r="B777" s="2">
        <v>0</v>
      </c>
    </row>
    <row r="778" spans="1:2" x14ac:dyDescent="0.3">
      <c r="A778" t="s">
        <v>784</v>
      </c>
      <c r="B778" s="2">
        <v>0</v>
      </c>
    </row>
    <row r="779" spans="1:2" x14ac:dyDescent="0.3">
      <c r="A779" t="s">
        <v>785</v>
      </c>
      <c r="B779" s="2">
        <v>0</v>
      </c>
    </row>
    <row r="780" spans="1:2" x14ac:dyDescent="0.3">
      <c r="A780" t="s">
        <v>786</v>
      </c>
      <c r="B780" s="2">
        <v>0</v>
      </c>
    </row>
    <row r="781" spans="1:2" x14ac:dyDescent="0.3">
      <c r="A781" t="s">
        <v>787</v>
      </c>
      <c r="B781" s="2">
        <v>0</v>
      </c>
    </row>
    <row r="782" spans="1:2" x14ac:dyDescent="0.3">
      <c r="A782" t="s">
        <v>788</v>
      </c>
      <c r="B782" s="2">
        <v>0</v>
      </c>
    </row>
    <row r="783" spans="1:2" x14ac:dyDescent="0.3">
      <c r="A783" t="s">
        <v>789</v>
      </c>
      <c r="B783" s="2">
        <v>0</v>
      </c>
    </row>
    <row r="784" spans="1:2" x14ac:dyDescent="0.3">
      <c r="A784" t="s">
        <v>790</v>
      </c>
      <c r="B784" s="2">
        <v>0</v>
      </c>
    </row>
    <row r="785" spans="1:2" x14ac:dyDescent="0.3">
      <c r="A785" t="s">
        <v>791</v>
      </c>
      <c r="B785" s="2">
        <v>0</v>
      </c>
    </row>
    <row r="786" spans="1:2" x14ac:dyDescent="0.3">
      <c r="A786" t="s">
        <v>792</v>
      </c>
      <c r="B786" s="2">
        <v>0</v>
      </c>
    </row>
    <row r="787" spans="1:2" x14ac:dyDescent="0.3">
      <c r="A787" t="s">
        <v>793</v>
      </c>
      <c r="B787" s="2">
        <v>0</v>
      </c>
    </row>
    <row r="788" spans="1:2" x14ac:dyDescent="0.3">
      <c r="A788" t="s">
        <v>794</v>
      </c>
      <c r="B788" s="2">
        <v>0</v>
      </c>
    </row>
    <row r="789" spans="1:2" x14ac:dyDescent="0.3">
      <c r="A789" t="s">
        <v>795</v>
      </c>
      <c r="B789" s="2">
        <v>0</v>
      </c>
    </row>
    <row r="790" spans="1:2" x14ac:dyDescent="0.3">
      <c r="A790" t="s">
        <v>796</v>
      </c>
      <c r="B790" s="2">
        <v>0</v>
      </c>
    </row>
    <row r="791" spans="1:2" x14ac:dyDescent="0.3">
      <c r="A791" t="s">
        <v>797</v>
      </c>
      <c r="B791" s="2">
        <v>0</v>
      </c>
    </row>
    <row r="792" spans="1:2" x14ac:dyDescent="0.3">
      <c r="A792" t="s">
        <v>798</v>
      </c>
      <c r="B792" s="2">
        <v>0</v>
      </c>
    </row>
    <row r="793" spans="1:2" x14ac:dyDescent="0.3">
      <c r="A793" t="s">
        <v>799</v>
      </c>
      <c r="B793" s="2">
        <v>0</v>
      </c>
    </row>
    <row r="794" spans="1:2" x14ac:dyDescent="0.3">
      <c r="A794" t="s">
        <v>800</v>
      </c>
      <c r="B794" s="2">
        <v>0</v>
      </c>
    </row>
    <row r="795" spans="1:2" x14ac:dyDescent="0.3">
      <c r="A795" t="s">
        <v>801</v>
      </c>
      <c r="B795" s="2">
        <v>2.7777777777777801E-3</v>
      </c>
    </row>
    <row r="796" spans="1:2" x14ac:dyDescent="0.3">
      <c r="A796" t="s">
        <v>802</v>
      </c>
      <c r="B796" s="2">
        <v>9.9305555555555605E-2</v>
      </c>
    </row>
    <row r="797" spans="1:2" x14ac:dyDescent="0.3">
      <c r="A797" t="s">
        <v>803</v>
      </c>
      <c r="B797" s="2">
        <v>0</v>
      </c>
    </row>
    <row r="798" spans="1:2" x14ac:dyDescent="0.3">
      <c r="A798" t="s">
        <v>804</v>
      </c>
      <c r="B798" s="2">
        <v>0</v>
      </c>
    </row>
    <row r="799" spans="1:2" x14ac:dyDescent="0.3">
      <c r="A799" t="s">
        <v>805</v>
      </c>
      <c r="B799" s="2">
        <v>0</v>
      </c>
    </row>
    <row r="800" spans="1:2" x14ac:dyDescent="0.3">
      <c r="A800" t="s">
        <v>806</v>
      </c>
      <c r="B800" s="2">
        <v>0</v>
      </c>
    </row>
    <row r="801" spans="1:2" x14ac:dyDescent="0.3">
      <c r="A801" t="s">
        <v>807</v>
      </c>
      <c r="B801" s="2">
        <v>0</v>
      </c>
    </row>
    <row r="802" spans="1:2" x14ac:dyDescent="0.3">
      <c r="A802" t="s">
        <v>808</v>
      </c>
      <c r="B802" s="2">
        <v>0</v>
      </c>
    </row>
    <row r="803" spans="1:2" x14ac:dyDescent="0.3">
      <c r="A803" t="s">
        <v>809</v>
      </c>
      <c r="B803" s="2">
        <v>0</v>
      </c>
    </row>
    <row r="804" spans="1:2" x14ac:dyDescent="0.3">
      <c r="A804" t="s">
        <v>810</v>
      </c>
      <c r="B804" s="2">
        <v>0</v>
      </c>
    </row>
    <row r="805" spans="1:2" x14ac:dyDescent="0.3">
      <c r="A805" t="s">
        <v>811</v>
      </c>
      <c r="B805" s="2">
        <v>0</v>
      </c>
    </row>
    <row r="806" spans="1:2" x14ac:dyDescent="0.3">
      <c r="A806" t="s">
        <v>812</v>
      </c>
      <c r="B806" s="2">
        <v>0</v>
      </c>
    </row>
    <row r="807" spans="1:2" x14ac:dyDescent="0.3">
      <c r="A807" t="s">
        <v>813</v>
      </c>
      <c r="B807" s="2">
        <v>0</v>
      </c>
    </row>
    <row r="808" spans="1:2" x14ac:dyDescent="0.3">
      <c r="A808" t="s">
        <v>814</v>
      </c>
      <c r="B808" s="2">
        <v>0</v>
      </c>
    </row>
    <row r="809" spans="1:2" x14ac:dyDescent="0.3">
      <c r="A809" t="s">
        <v>815</v>
      </c>
      <c r="B809" s="2">
        <v>0</v>
      </c>
    </row>
    <row r="810" spans="1:2" x14ac:dyDescent="0.3">
      <c r="A810" t="s">
        <v>816</v>
      </c>
      <c r="B810" s="2">
        <v>0</v>
      </c>
    </row>
    <row r="811" spans="1:2" x14ac:dyDescent="0.3">
      <c r="A811" t="s">
        <v>817</v>
      </c>
      <c r="B811" s="2">
        <v>0</v>
      </c>
    </row>
    <row r="812" spans="1:2" x14ac:dyDescent="0.3">
      <c r="A812" t="s">
        <v>818</v>
      </c>
      <c r="B812" s="2">
        <v>0</v>
      </c>
    </row>
    <row r="813" spans="1:2" x14ac:dyDescent="0.3">
      <c r="A813" t="s">
        <v>819</v>
      </c>
      <c r="B813" s="2">
        <v>0</v>
      </c>
    </row>
    <row r="814" spans="1:2" x14ac:dyDescent="0.3">
      <c r="A814" t="s">
        <v>820</v>
      </c>
      <c r="B814" s="2">
        <v>0</v>
      </c>
    </row>
    <row r="815" spans="1:2" x14ac:dyDescent="0.3">
      <c r="A815" t="s">
        <v>821</v>
      </c>
      <c r="B815" s="2">
        <v>0</v>
      </c>
    </row>
    <row r="816" spans="1:2" x14ac:dyDescent="0.3">
      <c r="A816" t="s">
        <v>822</v>
      </c>
      <c r="B816" s="2">
        <v>0</v>
      </c>
    </row>
    <row r="817" spans="1:2" x14ac:dyDescent="0.3">
      <c r="A817" t="s">
        <v>823</v>
      </c>
      <c r="B817" s="2">
        <v>7.6388888888888904E-3</v>
      </c>
    </row>
    <row r="818" spans="1:2" x14ac:dyDescent="0.3">
      <c r="A818" t="s">
        <v>824</v>
      </c>
      <c r="B818" s="2">
        <v>0.1875</v>
      </c>
    </row>
    <row r="819" spans="1:2" x14ac:dyDescent="0.3">
      <c r="A819" t="s">
        <v>825</v>
      </c>
      <c r="B819" s="2">
        <v>0</v>
      </c>
    </row>
    <row r="820" spans="1:2" x14ac:dyDescent="0.3">
      <c r="A820" t="s">
        <v>826</v>
      </c>
      <c r="B820" s="2">
        <v>0</v>
      </c>
    </row>
    <row r="821" spans="1:2" x14ac:dyDescent="0.3">
      <c r="A821" t="s">
        <v>827</v>
      </c>
      <c r="B821" s="2">
        <v>0</v>
      </c>
    </row>
    <row r="822" spans="1:2" x14ac:dyDescent="0.3">
      <c r="A822" t="s">
        <v>828</v>
      </c>
      <c r="B822" s="2">
        <v>0</v>
      </c>
    </row>
    <row r="823" spans="1:2" x14ac:dyDescent="0.3">
      <c r="A823" t="s">
        <v>829</v>
      </c>
      <c r="B823" s="2">
        <v>0</v>
      </c>
    </row>
    <row r="824" spans="1:2" x14ac:dyDescent="0.3">
      <c r="A824" t="s">
        <v>830</v>
      </c>
      <c r="B824" s="2">
        <v>0</v>
      </c>
    </row>
    <row r="825" spans="1:2" x14ac:dyDescent="0.3">
      <c r="A825" t="s">
        <v>831</v>
      </c>
      <c r="B825" s="2">
        <v>0</v>
      </c>
    </row>
    <row r="826" spans="1:2" x14ac:dyDescent="0.3">
      <c r="A826" t="s">
        <v>832</v>
      </c>
      <c r="B826" s="2">
        <v>0</v>
      </c>
    </row>
    <row r="827" spans="1:2" x14ac:dyDescent="0.3">
      <c r="A827" t="s">
        <v>833</v>
      </c>
      <c r="B827" s="2">
        <v>2.0833333333333298E-3</v>
      </c>
    </row>
    <row r="828" spans="1:2" x14ac:dyDescent="0.3">
      <c r="A828" t="s">
        <v>834</v>
      </c>
      <c r="B828" s="2">
        <v>9.7222222222222206E-3</v>
      </c>
    </row>
    <row r="829" spans="1:2" x14ac:dyDescent="0.3">
      <c r="A829" t="s">
        <v>835</v>
      </c>
      <c r="B829" s="2">
        <v>0</v>
      </c>
    </row>
    <row r="830" spans="1:2" x14ac:dyDescent="0.3">
      <c r="A830" t="s">
        <v>836</v>
      </c>
      <c r="B830" s="2">
        <v>0</v>
      </c>
    </row>
    <row r="831" spans="1:2" x14ac:dyDescent="0.3">
      <c r="A831" t="s">
        <v>837</v>
      </c>
      <c r="B831" s="2">
        <v>0</v>
      </c>
    </row>
    <row r="832" spans="1:2" x14ac:dyDescent="0.3">
      <c r="A832" t="s">
        <v>838</v>
      </c>
      <c r="B832" s="2">
        <v>0</v>
      </c>
    </row>
    <row r="833" spans="1:2" x14ac:dyDescent="0.3">
      <c r="A833" t="s">
        <v>839</v>
      </c>
      <c r="B833" s="2">
        <v>0</v>
      </c>
    </row>
    <row r="834" spans="1:2" x14ac:dyDescent="0.3">
      <c r="A834" t="s">
        <v>840</v>
      </c>
      <c r="B834" s="2">
        <v>0</v>
      </c>
    </row>
    <row r="835" spans="1:2" x14ac:dyDescent="0.3">
      <c r="A835" t="s">
        <v>841</v>
      </c>
      <c r="B835" s="2">
        <v>0</v>
      </c>
    </row>
    <row r="836" spans="1:2" x14ac:dyDescent="0.3">
      <c r="A836" t="s">
        <v>842</v>
      </c>
      <c r="B836" t="s">
        <v>1163</v>
      </c>
    </row>
    <row r="837" spans="1:2" x14ac:dyDescent="0.3">
      <c r="A837" t="s">
        <v>843</v>
      </c>
      <c r="B837" s="2">
        <v>0</v>
      </c>
    </row>
    <row r="838" spans="1:2" x14ac:dyDescent="0.3">
      <c r="A838" t="s">
        <v>844</v>
      </c>
      <c r="B838" t="s">
        <v>1164</v>
      </c>
    </row>
    <row r="839" spans="1:2" x14ac:dyDescent="0.3">
      <c r="A839" t="s">
        <v>845</v>
      </c>
      <c r="B839" s="2">
        <v>0</v>
      </c>
    </row>
    <row r="840" spans="1:2" x14ac:dyDescent="0.3">
      <c r="A840" t="s">
        <v>846</v>
      </c>
      <c r="B840" s="2">
        <v>0</v>
      </c>
    </row>
    <row r="841" spans="1:2" x14ac:dyDescent="0.3">
      <c r="A841" t="s">
        <v>847</v>
      </c>
      <c r="B841" s="2">
        <v>0</v>
      </c>
    </row>
    <row r="842" spans="1:2" x14ac:dyDescent="0.3">
      <c r="A842" t="s">
        <v>848</v>
      </c>
      <c r="B842" s="2">
        <v>0</v>
      </c>
    </row>
    <row r="843" spans="1:2" x14ac:dyDescent="0.3">
      <c r="A843" t="s">
        <v>849</v>
      </c>
      <c r="B843" s="2">
        <v>0</v>
      </c>
    </row>
    <row r="844" spans="1:2" x14ac:dyDescent="0.3">
      <c r="A844" t="s">
        <v>850</v>
      </c>
      <c r="B844" s="2">
        <v>2.29166666666667E-2</v>
      </c>
    </row>
    <row r="845" spans="1:2" x14ac:dyDescent="0.3">
      <c r="A845" t="s">
        <v>851</v>
      </c>
      <c r="B845" s="2">
        <v>0</v>
      </c>
    </row>
    <row r="846" spans="1:2" x14ac:dyDescent="0.3">
      <c r="A846" t="s">
        <v>852</v>
      </c>
      <c r="B846" s="2">
        <v>3.8194444444444399E-2</v>
      </c>
    </row>
    <row r="847" spans="1:2" x14ac:dyDescent="0.3">
      <c r="A847" t="s">
        <v>853</v>
      </c>
      <c r="B847" s="2">
        <v>0</v>
      </c>
    </row>
    <row r="848" spans="1:2" x14ac:dyDescent="0.3">
      <c r="A848" t="s">
        <v>854</v>
      </c>
      <c r="B848" s="2">
        <v>0</v>
      </c>
    </row>
    <row r="849" spans="1:2" x14ac:dyDescent="0.3">
      <c r="A849" t="s">
        <v>855</v>
      </c>
      <c r="B849" s="2">
        <v>3.4722222222222199E-3</v>
      </c>
    </row>
    <row r="850" spans="1:2" x14ac:dyDescent="0.3">
      <c r="A850" t="s">
        <v>856</v>
      </c>
      <c r="B850" s="2">
        <v>0.59166666666666701</v>
      </c>
    </row>
    <row r="851" spans="1:2" x14ac:dyDescent="0.3">
      <c r="A851" t="s">
        <v>857</v>
      </c>
      <c r="B851" s="2">
        <v>0</v>
      </c>
    </row>
    <row r="852" spans="1:2" x14ac:dyDescent="0.3">
      <c r="A852" t="s">
        <v>858</v>
      </c>
      <c r="B852" s="2">
        <v>0</v>
      </c>
    </row>
    <row r="853" spans="1:2" x14ac:dyDescent="0.3">
      <c r="A853" t="s">
        <v>859</v>
      </c>
      <c r="B853" s="2">
        <v>0</v>
      </c>
    </row>
    <row r="854" spans="1:2" x14ac:dyDescent="0.3">
      <c r="A854" t="s">
        <v>860</v>
      </c>
      <c r="B854" s="2">
        <v>0</v>
      </c>
    </row>
    <row r="855" spans="1:2" x14ac:dyDescent="0.3">
      <c r="A855" t="s">
        <v>861</v>
      </c>
      <c r="B855" s="2">
        <v>0</v>
      </c>
    </row>
    <row r="856" spans="1:2" x14ac:dyDescent="0.3">
      <c r="A856" t="s">
        <v>862</v>
      </c>
      <c r="B856" s="2">
        <v>0</v>
      </c>
    </row>
    <row r="857" spans="1:2" x14ac:dyDescent="0.3">
      <c r="A857" t="s">
        <v>863</v>
      </c>
      <c r="B857" s="2">
        <v>0</v>
      </c>
    </row>
    <row r="858" spans="1:2" x14ac:dyDescent="0.3">
      <c r="A858" t="s">
        <v>864</v>
      </c>
      <c r="B858" s="2">
        <v>0</v>
      </c>
    </row>
    <row r="859" spans="1:2" x14ac:dyDescent="0.3">
      <c r="A859" t="s">
        <v>865</v>
      </c>
      <c r="B859" s="2">
        <v>0</v>
      </c>
    </row>
    <row r="860" spans="1:2" x14ac:dyDescent="0.3">
      <c r="A860" t="s">
        <v>866</v>
      </c>
      <c r="B860" s="2">
        <v>0</v>
      </c>
    </row>
    <row r="861" spans="1:2" x14ac:dyDescent="0.3">
      <c r="A861" t="s">
        <v>867</v>
      </c>
      <c r="B861" s="2">
        <v>0</v>
      </c>
    </row>
    <row r="862" spans="1:2" x14ac:dyDescent="0.3">
      <c r="A862" t="s">
        <v>868</v>
      </c>
      <c r="B862" s="2">
        <v>0</v>
      </c>
    </row>
    <row r="863" spans="1:2" x14ac:dyDescent="0.3">
      <c r="A863" t="s">
        <v>869</v>
      </c>
      <c r="B863" s="2">
        <v>0</v>
      </c>
    </row>
    <row r="864" spans="1:2" x14ac:dyDescent="0.3">
      <c r="A864" t="s">
        <v>870</v>
      </c>
      <c r="B864" s="2">
        <v>0</v>
      </c>
    </row>
    <row r="865" spans="1:2" x14ac:dyDescent="0.3">
      <c r="A865" t="s">
        <v>871</v>
      </c>
      <c r="B865" s="2">
        <v>0</v>
      </c>
    </row>
    <row r="866" spans="1:2" x14ac:dyDescent="0.3">
      <c r="A866" t="s">
        <v>872</v>
      </c>
      <c r="B866" s="2">
        <v>0</v>
      </c>
    </row>
    <row r="867" spans="1:2" x14ac:dyDescent="0.3">
      <c r="A867" t="s">
        <v>873</v>
      </c>
      <c r="B867" s="2">
        <v>0</v>
      </c>
    </row>
    <row r="868" spans="1:2" x14ac:dyDescent="0.3">
      <c r="A868" t="s">
        <v>874</v>
      </c>
      <c r="B868" s="2">
        <v>0</v>
      </c>
    </row>
    <row r="869" spans="1:2" x14ac:dyDescent="0.3">
      <c r="A869" t="s">
        <v>875</v>
      </c>
      <c r="B869" s="2">
        <v>0</v>
      </c>
    </row>
    <row r="870" spans="1:2" x14ac:dyDescent="0.3">
      <c r="A870" t="s">
        <v>876</v>
      </c>
      <c r="B870" s="2">
        <v>0</v>
      </c>
    </row>
    <row r="871" spans="1:2" x14ac:dyDescent="0.3">
      <c r="A871" t="s">
        <v>877</v>
      </c>
      <c r="B871" s="2">
        <v>0</v>
      </c>
    </row>
    <row r="872" spans="1:2" x14ac:dyDescent="0.3">
      <c r="A872" t="s">
        <v>878</v>
      </c>
      <c r="B872" s="2">
        <v>3.6805555555555598E-2</v>
      </c>
    </row>
    <row r="873" spans="1:2" x14ac:dyDescent="0.3">
      <c r="A873" t="s">
        <v>879</v>
      </c>
      <c r="B873">
        <v>0</v>
      </c>
    </row>
    <row r="874" spans="1:2" x14ac:dyDescent="0.3">
      <c r="A874" t="s">
        <v>880</v>
      </c>
      <c r="B874">
        <v>0</v>
      </c>
    </row>
    <row r="875" spans="1:2" x14ac:dyDescent="0.3">
      <c r="A875" t="s">
        <v>881</v>
      </c>
      <c r="B875" s="2">
        <v>0</v>
      </c>
    </row>
    <row r="876" spans="1:2" x14ac:dyDescent="0.3">
      <c r="A876" t="s">
        <v>882</v>
      </c>
      <c r="B876" s="2">
        <v>0</v>
      </c>
    </row>
    <row r="877" spans="1:2" x14ac:dyDescent="0.3">
      <c r="A877" t="s">
        <v>883</v>
      </c>
      <c r="B877" s="2">
        <v>6.2500000000000003E-3</v>
      </c>
    </row>
    <row r="878" spans="1:2" x14ac:dyDescent="0.3">
      <c r="A878" t="s">
        <v>884</v>
      </c>
      <c r="B878" s="2">
        <v>7.4305555555555597E-2</v>
      </c>
    </row>
    <row r="879" spans="1:2" x14ac:dyDescent="0.3">
      <c r="A879" t="s">
        <v>885</v>
      </c>
      <c r="B879" s="2">
        <v>8.0555555555555505E-2</v>
      </c>
    </row>
    <row r="880" spans="1:2" x14ac:dyDescent="0.3">
      <c r="A880" t="s">
        <v>886</v>
      </c>
      <c r="B880" s="2">
        <v>3.2638888888888898E-2</v>
      </c>
    </row>
    <row r="881" spans="1:2" x14ac:dyDescent="0.3">
      <c r="A881" t="s">
        <v>887</v>
      </c>
      <c r="B881" s="2">
        <v>5.2083333333333301E-2</v>
      </c>
    </row>
    <row r="882" spans="1:2" x14ac:dyDescent="0.3">
      <c r="A882" t="s">
        <v>888</v>
      </c>
      <c r="B882" s="2">
        <v>8.4722222222222199E-2</v>
      </c>
    </row>
    <row r="883" spans="1:2" x14ac:dyDescent="0.3">
      <c r="A883" t="s">
        <v>889</v>
      </c>
      <c r="B883" s="2">
        <v>1.38888888888889E-3</v>
      </c>
    </row>
    <row r="884" spans="1:2" x14ac:dyDescent="0.3">
      <c r="A884" t="s">
        <v>890</v>
      </c>
      <c r="B884" s="2">
        <v>6.9444444444444404E-4</v>
      </c>
    </row>
    <row r="885" spans="1:2" x14ac:dyDescent="0.3">
      <c r="A885" t="s">
        <v>891</v>
      </c>
      <c r="B885" s="2">
        <v>2.0833333333333298E-3</v>
      </c>
    </row>
    <row r="886" spans="1:2" x14ac:dyDescent="0.3">
      <c r="A886" t="s">
        <v>892</v>
      </c>
      <c r="B886" s="2">
        <v>0</v>
      </c>
    </row>
    <row r="887" spans="1:2" x14ac:dyDescent="0.3">
      <c r="A887" t="s">
        <v>893</v>
      </c>
      <c r="B887" s="2">
        <v>0</v>
      </c>
    </row>
    <row r="888" spans="1:2" x14ac:dyDescent="0.3">
      <c r="A888" t="s">
        <v>894</v>
      </c>
      <c r="B888" s="2">
        <v>0</v>
      </c>
    </row>
    <row r="889" spans="1:2" x14ac:dyDescent="0.3">
      <c r="A889" t="s">
        <v>895</v>
      </c>
      <c r="B889" s="2">
        <v>0</v>
      </c>
    </row>
    <row r="890" spans="1:2" x14ac:dyDescent="0.3">
      <c r="A890" t="s">
        <v>896</v>
      </c>
      <c r="B890" s="2">
        <v>0</v>
      </c>
    </row>
    <row r="891" spans="1:2" x14ac:dyDescent="0.3">
      <c r="A891" t="s">
        <v>897</v>
      </c>
      <c r="B891" s="2">
        <v>0</v>
      </c>
    </row>
    <row r="892" spans="1:2" x14ac:dyDescent="0.3">
      <c r="A892" t="s">
        <v>898</v>
      </c>
      <c r="B892" s="2">
        <v>0</v>
      </c>
    </row>
    <row r="893" spans="1:2" x14ac:dyDescent="0.3">
      <c r="A893" t="s">
        <v>899</v>
      </c>
      <c r="B893" s="2">
        <v>0</v>
      </c>
    </row>
    <row r="894" spans="1:2" x14ac:dyDescent="0.3">
      <c r="A894" t="s">
        <v>900</v>
      </c>
      <c r="B894" s="2">
        <v>0</v>
      </c>
    </row>
    <row r="895" spans="1:2" x14ac:dyDescent="0.3">
      <c r="A895" t="s">
        <v>901</v>
      </c>
      <c r="B895" s="2">
        <v>0</v>
      </c>
    </row>
    <row r="896" spans="1:2" x14ac:dyDescent="0.3">
      <c r="A896" t="s">
        <v>902</v>
      </c>
      <c r="B896" s="2">
        <v>0</v>
      </c>
    </row>
    <row r="897" spans="1:2" x14ac:dyDescent="0.3">
      <c r="A897" t="s">
        <v>903</v>
      </c>
      <c r="B897" s="2">
        <v>0</v>
      </c>
    </row>
    <row r="898" spans="1:2" x14ac:dyDescent="0.3">
      <c r="A898" t="s">
        <v>904</v>
      </c>
      <c r="B898" s="2">
        <v>3.4722222222222199E-3</v>
      </c>
    </row>
    <row r="899" spans="1:2" x14ac:dyDescent="0.3">
      <c r="A899" t="s">
        <v>905</v>
      </c>
      <c r="B899" s="2">
        <v>0</v>
      </c>
    </row>
    <row r="900" spans="1:2" x14ac:dyDescent="0.3">
      <c r="A900" t="s">
        <v>906</v>
      </c>
      <c r="B900" s="2">
        <v>3.4722222222222199E-3</v>
      </c>
    </row>
    <row r="901" spans="1:2" x14ac:dyDescent="0.3">
      <c r="A901" t="s">
        <v>907</v>
      </c>
      <c r="B901" s="2">
        <v>0</v>
      </c>
    </row>
    <row r="902" spans="1:2" x14ac:dyDescent="0.3">
      <c r="A902" t="s">
        <v>908</v>
      </c>
      <c r="B902" s="2">
        <v>0</v>
      </c>
    </row>
    <row r="903" spans="1:2" x14ac:dyDescent="0.3">
      <c r="A903" t="s">
        <v>909</v>
      </c>
      <c r="B903" s="2">
        <v>0</v>
      </c>
    </row>
    <row r="904" spans="1:2" x14ac:dyDescent="0.3">
      <c r="A904" t="s">
        <v>910</v>
      </c>
      <c r="B904" s="2">
        <v>4.3749999999999997E-2</v>
      </c>
    </row>
    <row r="905" spans="1:2" x14ac:dyDescent="0.3">
      <c r="A905" t="s">
        <v>911</v>
      </c>
      <c r="B905" s="2">
        <v>0.12708333333333299</v>
      </c>
    </row>
    <row r="906" spans="1:2" x14ac:dyDescent="0.3">
      <c r="A906" t="s">
        <v>912</v>
      </c>
      <c r="B906" t="s">
        <v>1165</v>
      </c>
    </row>
    <row r="907" spans="1:2" x14ac:dyDescent="0.3">
      <c r="A907" t="s">
        <v>914</v>
      </c>
      <c r="B907" s="2">
        <v>0.170833333333333</v>
      </c>
    </row>
    <row r="908" spans="1:2" x14ac:dyDescent="0.3">
      <c r="A908" t="s">
        <v>915</v>
      </c>
      <c r="B908" t="s">
        <v>916</v>
      </c>
    </row>
    <row r="909" spans="1:2" x14ac:dyDescent="0.3">
      <c r="A909" t="s">
        <v>917</v>
      </c>
      <c r="B909">
        <v>1.71</v>
      </c>
    </row>
    <row r="910" spans="1:2" x14ac:dyDescent="0.3">
      <c r="A910" t="s">
        <v>918</v>
      </c>
      <c r="B910" t="s">
        <v>1166</v>
      </c>
    </row>
    <row r="911" spans="1:2" x14ac:dyDescent="0.3">
      <c r="A911" t="s">
        <v>920</v>
      </c>
      <c r="B911" t="s">
        <v>1167</v>
      </c>
    </row>
    <row r="912" spans="1:2" x14ac:dyDescent="0.3">
      <c r="A912" t="s">
        <v>922</v>
      </c>
      <c r="B912" s="2">
        <v>0.84791666666666698</v>
      </c>
    </row>
    <row r="913" spans="1:2" x14ac:dyDescent="0.3">
      <c r="A913" t="s">
        <v>923</v>
      </c>
      <c r="B913" s="2">
        <v>0.05</v>
      </c>
    </row>
    <row r="914" spans="1:2" x14ac:dyDescent="0.3">
      <c r="A914" t="s">
        <v>924</v>
      </c>
      <c r="B914" s="2">
        <v>0.89791666666666703</v>
      </c>
    </row>
    <row r="915" spans="1:2" x14ac:dyDescent="0.3">
      <c r="A915" t="s">
        <v>925</v>
      </c>
      <c r="B915" s="2">
        <v>8.4722222222222199E-2</v>
      </c>
    </row>
    <row r="916" spans="1:2" x14ac:dyDescent="0.3">
      <c r="A916" t="s">
        <v>926</v>
      </c>
      <c r="B916" s="2">
        <v>3.4722222222222199E-3</v>
      </c>
    </row>
    <row r="917" spans="1:2" x14ac:dyDescent="0.3">
      <c r="A917" t="s">
        <v>927</v>
      </c>
      <c r="B917" s="2">
        <v>0.100694444444444</v>
      </c>
    </row>
    <row r="918" spans="1:2" x14ac:dyDescent="0.3">
      <c r="A918" t="s">
        <v>928</v>
      </c>
      <c r="B918" s="2">
        <v>0.33958333333333302</v>
      </c>
    </row>
    <row r="919" spans="1:2" x14ac:dyDescent="0.3">
      <c r="A919" t="s">
        <v>929</v>
      </c>
      <c r="B919" s="2">
        <v>0.44027777777777799</v>
      </c>
    </row>
    <row r="920" spans="1:2" x14ac:dyDescent="0.3">
      <c r="A920" t="s">
        <v>930</v>
      </c>
      <c r="B920" s="2">
        <v>0.55625000000000002</v>
      </c>
    </row>
    <row r="921" spans="1:2" x14ac:dyDescent="0.3">
      <c r="A921" t="s">
        <v>931</v>
      </c>
      <c r="B921" s="2">
        <v>0.34166666666666701</v>
      </c>
    </row>
    <row r="922" spans="1:2" x14ac:dyDescent="0.3">
      <c r="A922" t="s">
        <v>933</v>
      </c>
      <c r="B922" s="2">
        <v>0.89791666666666703</v>
      </c>
    </row>
    <row r="923" spans="1:2" x14ac:dyDescent="0.3">
      <c r="A923" t="s">
        <v>935</v>
      </c>
      <c r="B923" s="2">
        <v>1.38888888888889E-3</v>
      </c>
    </row>
    <row r="924" spans="1:2" x14ac:dyDescent="0.3">
      <c r="A924" t="s">
        <v>936</v>
      </c>
      <c r="B924" s="2">
        <v>8.3333333333333297E-3</v>
      </c>
    </row>
    <row r="925" spans="1:2" x14ac:dyDescent="0.3">
      <c r="A925" t="s">
        <v>937</v>
      </c>
      <c r="B925" s="2">
        <v>9.7222222222222206E-3</v>
      </c>
    </row>
    <row r="926" spans="1:2" x14ac:dyDescent="0.3">
      <c r="A926" t="s">
        <v>938</v>
      </c>
      <c r="B926" s="2">
        <v>0</v>
      </c>
    </row>
    <row r="927" spans="1:2" x14ac:dyDescent="0.3">
      <c r="A927" t="s">
        <v>939</v>
      </c>
      <c r="B927" s="2">
        <v>0</v>
      </c>
    </row>
    <row r="928" spans="1:2" x14ac:dyDescent="0.3">
      <c r="A928" t="s">
        <v>940</v>
      </c>
      <c r="B928" s="2">
        <v>0</v>
      </c>
    </row>
    <row r="929" spans="1:2" x14ac:dyDescent="0.3">
      <c r="A929" t="s">
        <v>941</v>
      </c>
      <c r="B929" s="2">
        <v>0</v>
      </c>
    </row>
    <row r="930" spans="1:2" x14ac:dyDescent="0.3">
      <c r="A930" t="s">
        <v>942</v>
      </c>
      <c r="B930" s="2">
        <v>0</v>
      </c>
    </row>
    <row r="931" spans="1:2" x14ac:dyDescent="0.3">
      <c r="A931" t="s">
        <v>943</v>
      </c>
      <c r="B931" s="2">
        <v>0</v>
      </c>
    </row>
    <row r="932" spans="1:2" x14ac:dyDescent="0.3">
      <c r="A932" t="s">
        <v>944</v>
      </c>
      <c r="B932" t="s">
        <v>1168</v>
      </c>
    </row>
    <row r="933" spans="1:2" x14ac:dyDescent="0.3">
      <c r="A933" t="s">
        <v>945</v>
      </c>
      <c r="B933" s="2">
        <v>0.90972222222222199</v>
      </c>
    </row>
    <row r="934" spans="1:2" x14ac:dyDescent="0.3">
      <c r="A934" t="s">
        <v>946</v>
      </c>
      <c r="B934" t="s">
        <v>1169</v>
      </c>
    </row>
    <row r="935" spans="1:2" x14ac:dyDescent="0.3">
      <c r="A935" t="s">
        <v>948</v>
      </c>
      <c r="B935" s="2">
        <v>0</v>
      </c>
    </row>
    <row r="936" spans="1:2" x14ac:dyDescent="0.3">
      <c r="A936" t="s">
        <v>949</v>
      </c>
      <c r="B936" s="2">
        <v>6.1111111111111102E-2</v>
      </c>
    </row>
    <row r="937" spans="1:2" x14ac:dyDescent="0.3">
      <c r="A937" t="s">
        <v>950</v>
      </c>
      <c r="B937" s="2">
        <v>6.1111111111111102E-2</v>
      </c>
    </row>
    <row r="938" spans="1:2" x14ac:dyDescent="0.3">
      <c r="A938" t="s">
        <v>951</v>
      </c>
      <c r="B938" s="2">
        <v>0.40069444444444402</v>
      </c>
    </row>
    <row r="939" spans="1:2" x14ac:dyDescent="0.3">
      <c r="A939" t="s">
        <v>952</v>
      </c>
      <c r="B939" s="2">
        <v>0.19097222222222199</v>
      </c>
    </row>
    <row r="940" spans="1:2" x14ac:dyDescent="0.3">
      <c r="A940" t="s">
        <v>953</v>
      </c>
      <c r="B940" s="2">
        <v>0.59166666666666701</v>
      </c>
    </row>
    <row r="941" spans="1:2" x14ac:dyDescent="0.3">
      <c r="A941" t="s">
        <v>954</v>
      </c>
      <c r="B941" s="2">
        <v>0</v>
      </c>
    </row>
    <row r="942" spans="1:2" x14ac:dyDescent="0.3">
      <c r="A942" t="s">
        <v>955</v>
      </c>
      <c r="B942" s="2">
        <v>0</v>
      </c>
    </row>
    <row r="943" spans="1:2" x14ac:dyDescent="0.3">
      <c r="A943" t="s">
        <v>956</v>
      </c>
      <c r="B943" s="2">
        <v>0</v>
      </c>
    </row>
    <row r="944" spans="1:2" x14ac:dyDescent="0.3">
      <c r="A944" t="s">
        <v>957</v>
      </c>
      <c r="B944" t="s">
        <v>1170</v>
      </c>
    </row>
    <row r="945" spans="1:2" x14ac:dyDescent="0.3">
      <c r="A945" t="s">
        <v>959</v>
      </c>
      <c r="B945" t="s">
        <v>1171</v>
      </c>
    </row>
    <row r="946" spans="1:2" x14ac:dyDescent="0.3">
      <c r="A946" t="s">
        <v>961</v>
      </c>
      <c r="B946" t="s">
        <v>1172</v>
      </c>
    </row>
    <row r="947" spans="1:2" x14ac:dyDescent="0.3">
      <c r="A947" t="s">
        <v>963</v>
      </c>
      <c r="B947" t="s">
        <v>1173</v>
      </c>
    </row>
    <row r="948" spans="1:2" x14ac:dyDescent="0.3">
      <c r="A948" t="s">
        <v>965</v>
      </c>
      <c r="B948" t="s">
        <v>1174</v>
      </c>
    </row>
    <row r="949" spans="1:2" x14ac:dyDescent="0.3">
      <c r="A949" t="s">
        <v>967</v>
      </c>
      <c r="B949">
        <v>5.68</v>
      </c>
    </row>
    <row r="950" spans="1:2" x14ac:dyDescent="0.3">
      <c r="A950" t="s">
        <v>968</v>
      </c>
      <c r="B950" t="s">
        <v>1175</v>
      </c>
    </row>
    <row r="951" spans="1:2" x14ac:dyDescent="0.3">
      <c r="A951" t="s">
        <v>970</v>
      </c>
      <c r="B951" t="s">
        <v>1176</v>
      </c>
    </row>
    <row r="952" spans="1:2" x14ac:dyDescent="0.3">
      <c r="A952" t="s">
        <v>972</v>
      </c>
      <c r="B952" t="s">
        <v>1177</v>
      </c>
    </row>
    <row r="953" spans="1:2" x14ac:dyDescent="0.3">
      <c r="A953" t="s">
        <v>974</v>
      </c>
      <c r="B953" t="s">
        <v>1178</v>
      </c>
    </row>
    <row r="954" spans="1:2" x14ac:dyDescent="0.3">
      <c r="A954" t="s">
        <v>976</v>
      </c>
      <c r="B954" t="s">
        <v>1179</v>
      </c>
    </row>
    <row r="955" spans="1:2" x14ac:dyDescent="0.3">
      <c r="A955" t="s">
        <v>978</v>
      </c>
      <c r="B955" s="2">
        <v>0.95902777777777803</v>
      </c>
    </row>
    <row r="956" spans="1:2" x14ac:dyDescent="0.3">
      <c r="A956" t="s">
        <v>980</v>
      </c>
      <c r="B956" s="2">
        <v>0.59166666666666701</v>
      </c>
    </row>
    <row r="957" spans="1:2" x14ac:dyDescent="0.3">
      <c r="A957" t="s">
        <v>981</v>
      </c>
      <c r="B957" t="s">
        <v>1180</v>
      </c>
    </row>
    <row r="958" spans="1:2" x14ac:dyDescent="0.3">
      <c r="A958" t="s">
        <v>983</v>
      </c>
      <c r="B958" t="s">
        <v>1181</v>
      </c>
    </row>
    <row r="959" spans="1:2" x14ac:dyDescent="0.3">
      <c r="A959" t="s">
        <v>985</v>
      </c>
      <c r="B959" t="s">
        <v>1165</v>
      </c>
    </row>
    <row r="960" spans="1:2" x14ac:dyDescent="0.3">
      <c r="A960" t="s">
        <v>986</v>
      </c>
      <c r="B960" t="s">
        <v>1173</v>
      </c>
    </row>
    <row r="961" spans="1:2" x14ac:dyDescent="0.3">
      <c r="A961" t="s">
        <v>987</v>
      </c>
      <c r="B961">
        <v>0</v>
      </c>
    </row>
    <row r="962" spans="1:2" x14ac:dyDescent="0.3">
      <c r="A962" t="s">
        <v>988</v>
      </c>
      <c r="B962">
        <v>0</v>
      </c>
    </row>
    <row r="963" spans="1:2" x14ac:dyDescent="0.3">
      <c r="A963" t="s">
        <v>989</v>
      </c>
      <c r="B963">
        <v>0</v>
      </c>
    </row>
    <row r="964" spans="1:2" x14ac:dyDescent="0.3">
      <c r="A964" t="s">
        <v>990</v>
      </c>
      <c r="B964">
        <v>0</v>
      </c>
    </row>
    <row r="965" spans="1:2" x14ac:dyDescent="0.3">
      <c r="A965" t="s">
        <v>991</v>
      </c>
      <c r="B965">
        <v>0</v>
      </c>
    </row>
    <row r="966" spans="1:2" x14ac:dyDescent="0.3">
      <c r="A966" t="s">
        <v>992</v>
      </c>
      <c r="B966">
        <v>0</v>
      </c>
    </row>
    <row r="967" spans="1:2" x14ac:dyDescent="0.3">
      <c r="A967" t="s">
        <v>993</v>
      </c>
      <c r="B967">
        <v>0</v>
      </c>
    </row>
    <row r="968" spans="1:2" x14ac:dyDescent="0.3">
      <c r="A968" t="s">
        <v>994</v>
      </c>
      <c r="B968">
        <v>0</v>
      </c>
    </row>
    <row r="969" spans="1:2" x14ac:dyDescent="0.3">
      <c r="A969" t="s">
        <v>995</v>
      </c>
      <c r="B969">
        <v>0</v>
      </c>
    </row>
    <row r="970" spans="1:2" x14ac:dyDescent="0.3">
      <c r="A970" t="s">
        <v>996</v>
      </c>
      <c r="B970">
        <v>0</v>
      </c>
    </row>
    <row r="971" spans="1:2" x14ac:dyDescent="0.3">
      <c r="A971" t="s">
        <v>997</v>
      </c>
      <c r="B971">
        <v>0</v>
      </c>
    </row>
    <row r="972" spans="1:2" x14ac:dyDescent="0.3">
      <c r="A972" t="s">
        <v>998</v>
      </c>
      <c r="B972">
        <v>0</v>
      </c>
    </row>
    <row r="973" spans="1:2" x14ac:dyDescent="0.3">
      <c r="A973" t="s">
        <v>999</v>
      </c>
      <c r="B973">
        <v>0</v>
      </c>
    </row>
    <row r="974" spans="1:2" x14ac:dyDescent="0.3">
      <c r="A974" t="s">
        <v>1000</v>
      </c>
      <c r="B974">
        <v>0</v>
      </c>
    </row>
    <row r="975" spans="1:2" x14ac:dyDescent="0.3">
      <c r="A975" t="s">
        <v>1001</v>
      </c>
      <c r="B975">
        <v>0</v>
      </c>
    </row>
    <row r="976" spans="1:2" x14ac:dyDescent="0.3">
      <c r="A976" t="s">
        <v>1002</v>
      </c>
      <c r="B976">
        <v>0</v>
      </c>
    </row>
    <row r="977" spans="1:2" x14ac:dyDescent="0.3">
      <c r="A977" t="s">
        <v>1003</v>
      </c>
      <c r="B977">
        <v>0</v>
      </c>
    </row>
    <row r="978" spans="1:2" x14ac:dyDescent="0.3">
      <c r="A978" t="s">
        <v>1004</v>
      </c>
      <c r="B978">
        <v>0</v>
      </c>
    </row>
    <row r="979" spans="1:2" x14ac:dyDescent="0.3">
      <c r="A979" t="s">
        <v>1005</v>
      </c>
      <c r="B979">
        <v>0</v>
      </c>
    </row>
    <row r="980" spans="1:2" x14ac:dyDescent="0.3">
      <c r="A980" t="s">
        <v>1006</v>
      </c>
      <c r="B980">
        <v>0</v>
      </c>
    </row>
    <row r="981" spans="1:2" x14ac:dyDescent="0.3">
      <c r="A981" t="s">
        <v>1007</v>
      </c>
      <c r="B981">
        <v>0</v>
      </c>
    </row>
    <row r="982" spans="1:2" x14ac:dyDescent="0.3">
      <c r="A982" t="s">
        <v>1008</v>
      </c>
      <c r="B982">
        <v>0</v>
      </c>
    </row>
    <row r="983" spans="1:2" x14ac:dyDescent="0.3">
      <c r="A983" t="s">
        <v>1009</v>
      </c>
      <c r="B983">
        <v>0</v>
      </c>
    </row>
    <row r="984" spans="1:2" x14ac:dyDescent="0.3">
      <c r="A984" t="s">
        <v>1010</v>
      </c>
      <c r="B984">
        <v>0</v>
      </c>
    </row>
    <row r="985" spans="1:2" x14ac:dyDescent="0.3">
      <c r="A985" t="s">
        <v>1011</v>
      </c>
      <c r="B985">
        <v>0</v>
      </c>
    </row>
    <row r="986" spans="1:2" x14ac:dyDescent="0.3">
      <c r="A986" t="s">
        <v>1012</v>
      </c>
      <c r="B986">
        <v>0</v>
      </c>
    </row>
    <row r="987" spans="1:2" x14ac:dyDescent="0.3">
      <c r="A987" t="s">
        <v>1013</v>
      </c>
      <c r="B987">
        <v>0</v>
      </c>
    </row>
    <row r="988" spans="1:2" x14ac:dyDescent="0.3">
      <c r="A988" t="s">
        <v>1014</v>
      </c>
      <c r="B988">
        <v>0</v>
      </c>
    </row>
    <row r="989" spans="1:2" x14ac:dyDescent="0.3">
      <c r="A989" t="s">
        <v>1015</v>
      </c>
      <c r="B989">
        <v>0</v>
      </c>
    </row>
    <row r="990" spans="1:2" x14ac:dyDescent="0.3">
      <c r="A990" t="s">
        <v>1016</v>
      </c>
      <c r="B990">
        <v>0</v>
      </c>
    </row>
    <row r="991" spans="1:2" x14ac:dyDescent="0.3">
      <c r="A991" t="s">
        <v>1017</v>
      </c>
      <c r="B991">
        <v>0</v>
      </c>
    </row>
    <row r="992" spans="1:2" x14ac:dyDescent="0.3">
      <c r="A992" t="s">
        <v>1018</v>
      </c>
      <c r="B992">
        <v>0</v>
      </c>
    </row>
    <row r="993" spans="1:2" x14ac:dyDescent="0.3">
      <c r="A993" t="s">
        <v>1019</v>
      </c>
      <c r="B993">
        <v>0</v>
      </c>
    </row>
    <row r="994" spans="1:2" x14ac:dyDescent="0.3">
      <c r="A994" t="s">
        <v>1020</v>
      </c>
      <c r="B994">
        <v>0</v>
      </c>
    </row>
    <row r="995" spans="1:2" x14ac:dyDescent="0.3">
      <c r="A995" t="s">
        <v>1021</v>
      </c>
      <c r="B995">
        <v>0</v>
      </c>
    </row>
    <row r="996" spans="1:2" x14ac:dyDescent="0.3">
      <c r="A996" t="s">
        <v>1022</v>
      </c>
      <c r="B996">
        <v>0</v>
      </c>
    </row>
    <row r="997" spans="1:2" x14ac:dyDescent="0.3">
      <c r="A997" t="s">
        <v>1023</v>
      </c>
      <c r="B997">
        <v>0</v>
      </c>
    </row>
    <row r="998" spans="1:2" x14ac:dyDescent="0.3">
      <c r="A998" t="s">
        <v>1024</v>
      </c>
      <c r="B998">
        <v>0</v>
      </c>
    </row>
    <row r="999" spans="1:2" x14ac:dyDescent="0.3">
      <c r="A999" t="s">
        <v>1025</v>
      </c>
      <c r="B999">
        <v>0</v>
      </c>
    </row>
    <row r="1000" spans="1:2" x14ac:dyDescent="0.3">
      <c r="A1000" t="s">
        <v>1026</v>
      </c>
      <c r="B1000">
        <v>0</v>
      </c>
    </row>
    <row r="1001" spans="1:2" x14ac:dyDescent="0.3">
      <c r="A1001" t="s">
        <v>1027</v>
      </c>
      <c r="B1001">
        <v>0</v>
      </c>
    </row>
    <row r="1002" spans="1:2" x14ac:dyDescent="0.3">
      <c r="A1002" t="s">
        <v>1028</v>
      </c>
      <c r="B1002">
        <v>0</v>
      </c>
    </row>
    <row r="1003" spans="1:2" x14ac:dyDescent="0.3">
      <c r="A1003" t="s">
        <v>1029</v>
      </c>
      <c r="B1003">
        <v>0</v>
      </c>
    </row>
    <row r="1004" spans="1:2" x14ac:dyDescent="0.3">
      <c r="A1004" t="s">
        <v>1030</v>
      </c>
      <c r="B1004">
        <v>0</v>
      </c>
    </row>
    <row r="1005" spans="1:2" x14ac:dyDescent="0.3">
      <c r="A1005" t="s">
        <v>1031</v>
      </c>
      <c r="B1005">
        <v>0</v>
      </c>
    </row>
    <row r="1006" spans="1:2" x14ac:dyDescent="0.3">
      <c r="A1006" t="s">
        <v>1032</v>
      </c>
      <c r="B1006">
        <v>0</v>
      </c>
    </row>
    <row r="1007" spans="1:2" x14ac:dyDescent="0.3">
      <c r="A1007" t="s">
        <v>1033</v>
      </c>
      <c r="B1007">
        <v>0</v>
      </c>
    </row>
    <row r="1008" spans="1:2" x14ac:dyDescent="0.3">
      <c r="A1008" t="s">
        <v>1034</v>
      </c>
      <c r="B1008">
        <v>0</v>
      </c>
    </row>
    <row r="1009" spans="1:2" x14ac:dyDescent="0.3">
      <c r="A1009" t="s">
        <v>1035</v>
      </c>
      <c r="B1009">
        <v>0</v>
      </c>
    </row>
    <row r="1010" spans="1:2" x14ac:dyDescent="0.3">
      <c r="A1010" t="s">
        <v>1036</v>
      </c>
      <c r="B1010">
        <v>0</v>
      </c>
    </row>
    <row r="1011" spans="1:2" x14ac:dyDescent="0.3">
      <c r="A1011" t="s">
        <v>1037</v>
      </c>
      <c r="B1011">
        <v>0</v>
      </c>
    </row>
    <row r="1012" spans="1:2" x14ac:dyDescent="0.3">
      <c r="A1012" t="s">
        <v>1038</v>
      </c>
      <c r="B1012">
        <v>0</v>
      </c>
    </row>
    <row r="1013" spans="1:2" x14ac:dyDescent="0.3">
      <c r="A1013" t="s">
        <v>1039</v>
      </c>
      <c r="B1013">
        <v>0</v>
      </c>
    </row>
    <row r="1014" spans="1:2" x14ac:dyDescent="0.3">
      <c r="A1014" t="s">
        <v>1040</v>
      </c>
      <c r="B1014">
        <v>0</v>
      </c>
    </row>
    <row r="1015" spans="1:2" x14ac:dyDescent="0.3">
      <c r="A1015" t="s">
        <v>1041</v>
      </c>
      <c r="B1015">
        <v>0</v>
      </c>
    </row>
    <row r="1016" spans="1:2" x14ac:dyDescent="0.3">
      <c r="A1016" t="s">
        <v>1042</v>
      </c>
      <c r="B1016">
        <v>0</v>
      </c>
    </row>
    <row r="1017" spans="1:2" x14ac:dyDescent="0.3">
      <c r="A1017" t="s">
        <v>1043</v>
      </c>
      <c r="B1017">
        <v>0</v>
      </c>
    </row>
    <row r="1018" spans="1:2" x14ac:dyDescent="0.3">
      <c r="A1018" t="s">
        <v>1044</v>
      </c>
      <c r="B1018">
        <v>0</v>
      </c>
    </row>
    <row r="1019" spans="1:2" x14ac:dyDescent="0.3">
      <c r="A1019" t="s">
        <v>1045</v>
      </c>
      <c r="B1019">
        <v>0</v>
      </c>
    </row>
    <row r="1020" spans="1:2" x14ac:dyDescent="0.3">
      <c r="A1020" t="s">
        <v>1046</v>
      </c>
      <c r="B1020">
        <v>0</v>
      </c>
    </row>
    <row r="1021" spans="1:2" x14ac:dyDescent="0.3">
      <c r="A1021" t="s">
        <v>1047</v>
      </c>
      <c r="B1021">
        <v>0</v>
      </c>
    </row>
    <row r="1022" spans="1:2" x14ac:dyDescent="0.3">
      <c r="A1022" t="s">
        <v>1048</v>
      </c>
      <c r="B1022">
        <v>0</v>
      </c>
    </row>
    <row r="1023" spans="1:2" x14ac:dyDescent="0.3">
      <c r="A1023" t="s">
        <v>1049</v>
      </c>
      <c r="B1023">
        <v>0</v>
      </c>
    </row>
    <row r="1024" spans="1:2" x14ac:dyDescent="0.3">
      <c r="A1024" t="s">
        <v>1050</v>
      </c>
      <c r="B1024">
        <v>0</v>
      </c>
    </row>
    <row r="1025" spans="1:2" x14ac:dyDescent="0.3">
      <c r="A1025" t="s">
        <v>1051</v>
      </c>
      <c r="B1025">
        <v>0</v>
      </c>
    </row>
    <row r="1026" spans="1:2" x14ac:dyDescent="0.3">
      <c r="A1026" t="s">
        <v>1052</v>
      </c>
      <c r="B1026">
        <v>0</v>
      </c>
    </row>
    <row r="1027" spans="1:2" x14ac:dyDescent="0.3">
      <c r="A1027" t="s">
        <v>1053</v>
      </c>
      <c r="B1027">
        <v>0</v>
      </c>
    </row>
    <row r="1028" spans="1:2" x14ac:dyDescent="0.3">
      <c r="A1028" t="s">
        <v>1054</v>
      </c>
      <c r="B1028">
        <v>0</v>
      </c>
    </row>
    <row r="1029" spans="1:2" x14ac:dyDescent="0.3">
      <c r="A1029" t="s">
        <v>1055</v>
      </c>
      <c r="B1029">
        <v>0</v>
      </c>
    </row>
    <row r="1030" spans="1:2" x14ac:dyDescent="0.3">
      <c r="A1030" t="s">
        <v>1056</v>
      </c>
      <c r="B1030">
        <v>0</v>
      </c>
    </row>
    <row r="1031" spans="1:2" x14ac:dyDescent="0.3">
      <c r="A1031" t="s">
        <v>1057</v>
      </c>
      <c r="B1031">
        <v>0</v>
      </c>
    </row>
    <row r="1032" spans="1:2" x14ac:dyDescent="0.3">
      <c r="A1032" t="s">
        <v>1058</v>
      </c>
      <c r="B1032">
        <v>0</v>
      </c>
    </row>
    <row r="1033" spans="1:2" x14ac:dyDescent="0.3">
      <c r="A1033" t="s">
        <v>1059</v>
      </c>
      <c r="B1033">
        <v>0</v>
      </c>
    </row>
    <row r="1034" spans="1:2" x14ac:dyDescent="0.3">
      <c r="A1034" t="s">
        <v>1060</v>
      </c>
      <c r="B1034">
        <v>0</v>
      </c>
    </row>
    <row r="1035" spans="1:2" x14ac:dyDescent="0.3">
      <c r="A1035" t="s">
        <v>1061</v>
      </c>
      <c r="B1035">
        <v>0</v>
      </c>
    </row>
    <row r="1036" spans="1:2" x14ac:dyDescent="0.3">
      <c r="A1036" t="s">
        <v>1062</v>
      </c>
      <c r="B1036">
        <v>0</v>
      </c>
    </row>
    <row r="1037" spans="1:2" x14ac:dyDescent="0.3">
      <c r="A1037" t="s">
        <v>1063</v>
      </c>
      <c r="B1037">
        <v>0</v>
      </c>
    </row>
    <row r="1038" spans="1:2" x14ac:dyDescent="0.3">
      <c r="A1038" t="s">
        <v>1064</v>
      </c>
      <c r="B1038">
        <v>0</v>
      </c>
    </row>
    <row r="1039" spans="1:2" x14ac:dyDescent="0.3">
      <c r="A1039" t="s">
        <v>1065</v>
      </c>
      <c r="B1039">
        <v>0</v>
      </c>
    </row>
    <row r="1040" spans="1:2" x14ac:dyDescent="0.3">
      <c r="A1040" t="s">
        <v>1066</v>
      </c>
      <c r="B1040">
        <v>0</v>
      </c>
    </row>
    <row r="1041" spans="1:2" x14ac:dyDescent="0.3">
      <c r="A1041" t="s">
        <v>1067</v>
      </c>
      <c r="B1041">
        <v>0</v>
      </c>
    </row>
    <row r="1042" spans="1:2" x14ac:dyDescent="0.3">
      <c r="A1042" t="s">
        <v>1068</v>
      </c>
      <c r="B1042">
        <v>0</v>
      </c>
    </row>
    <row r="1043" spans="1:2" x14ac:dyDescent="0.3">
      <c r="A1043" t="s">
        <v>1069</v>
      </c>
      <c r="B1043">
        <v>0</v>
      </c>
    </row>
    <row r="1044" spans="1:2" x14ac:dyDescent="0.3">
      <c r="A1044" t="s">
        <v>1070</v>
      </c>
      <c r="B1044">
        <v>0</v>
      </c>
    </row>
    <row r="1045" spans="1:2" x14ac:dyDescent="0.3">
      <c r="A1045" t="s">
        <v>1071</v>
      </c>
      <c r="B1045">
        <v>0</v>
      </c>
    </row>
    <row r="1046" spans="1:2" x14ac:dyDescent="0.3">
      <c r="A1046" t="s">
        <v>1072</v>
      </c>
      <c r="B1046">
        <v>0</v>
      </c>
    </row>
    <row r="1047" spans="1:2" x14ac:dyDescent="0.3">
      <c r="A1047" t="s">
        <v>1073</v>
      </c>
      <c r="B1047">
        <v>0</v>
      </c>
    </row>
    <row r="1048" spans="1:2" x14ac:dyDescent="0.3">
      <c r="A1048" t="s">
        <v>1074</v>
      </c>
      <c r="B1048">
        <v>0</v>
      </c>
    </row>
    <row r="1049" spans="1:2" x14ac:dyDescent="0.3">
      <c r="A1049" t="s">
        <v>1075</v>
      </c>
      <c r="B1049">
        <v>0</v>
      </c>
    </row>
    <row r="1050" spans="1:2" x14ac:dyDescent="0.3">
      <c r="A1050" t="s">
        <v>1076</v>
      </c>
      <c r="B1050">
        <v>0</v>
      </c>
    </row>
    <row r="1051" spans="1:2" x14ac:dyDescent="0.3">
      <c r="A1051" t="s">
        <v>1077</v>
      </c>
      <c r="B1051">
        <v>0</v>
      </c>
    </row>
    <row r="1052" spans="1:2" x14ac:dyDescent="0.3">
      <c r="A1052" t="s">
        <v>1078</v>
      </c>
      <c r="B1052">
        <v>0</v>
      </c>
    </row>
    <row r="1053" spans="1:2" x14ac:dyDescent="0.3">
      <c r="A1053" t="s">
        <v>1079</v>
      </c>
      <c r="B1053">
        <v>0</v>
      </c>
    </row>
    <row r="1054" spans="1:2" x14ac:dyDescent="0.3">
      <c r="A1054" t="s">
        <v>1080</v>
      </c>
      <c r="B1054">
        <v>0</v>
      </c>
    </row>
    <row r="1055" spans="1:2" x14ac:dyDescent="0.3">
      <c r="A1055" t="s">
        <v>1081</v>
      </c>
      <c r="B1055">
        <v>0</v>
      </c>
    </row>
    <row r="1056" spans="1:2" x14ac:dyDescent="0.3">
      <c r="A1056" t="s">
        <v>1082</v>
      </c>
      <c r="B1056">
        <v>0</v>
      </c>
    </row>
    <row r="1057" spans="1:2" x14ac:dyDescent="0.3">
      <c r="A1057" t="s">
        <v>1083</v>
      </c>
      <c r="B1057">
        <v>0</v>
      </c>
    </row>
    <row r="1058" spans="1:2" x14ac:dyDescent="0.3">
      <c r="A1058" t="s">
        <v>1084</v>
      </c>
      <c r="B1058">
        <v>0</v>
      </c>
    </row>
    <row r="1059" spans="1:2" x14ac:dyDescent="0.3">
      <c r="A1059" t="s">
        <v>1085</v>
      </c>
      <c r="B1059">
        <v>0</v>
      </c>
    </row>
    <row r="1060" spans="1:2" x14ac:dyDescent="0.3">
      <c r="A1060" t="s">
        <v>1086</v>
      </c>
      <c r="B1060">
        <v>0</v>
      </c>
    </row>
    <row r="1061" spans="1:2" x14ac:dyDescent="0.3">
      <c r="A1061" t="s">
        <v>1087</v>
      </c>
      <c r="B1061">
        <v>0</v>
      </c>
    </row>
    <row r="1062" spans="1:2" x14ac:dyDescent="0.3">
      <c r="A1062" t="s">
        <v>1088</v>
      </c>
      <c r="B1062">
        <v>0</v>
      </c>
    </row>
    <row r="1063" spans="1:2" x14ac:dyDescent="0.3">
      <c r="A1063" t="s">
        <v>1089</v>
      </c>
      <c r="B1063">
        <v>0</v>
      </c>
    </row>
    <row r="1064" spans="1:2" x14ac:dyDescent="0.3">
      <c r="A1064" t="s">
        <v>1090</v>
      </c>
      <c r="B1064">
        <v>0</v>
      </c>
    </row>
    <row r="1065" spans="1:2" x14ac:dyDescent="0.3">
      <c r="A1065" t="s">
        <v>1091</v>
      </c>
      <c r="B1065">
        <v>0</v>
      </c>
    </row>
    <row r="1066" spans="1:2" x14ac:dyDescent="0.3">
      <c r="A1066" t="s">
        <v>1092</v>
      </c>
      <c r="B1066">
        <v>0</v>
      </c>
    </row>
    <row r="1067" spans="1:2" x14ac:dyDescent="0.3">
      <c r="A1067" t="s">
        <v>1093</v>
      </c>
      <c r="B1067">
        <v>0</v>
      </c>
    </row>
    <row r="1068" spans="1:2" x14ac:dyDescent="0.3">
      <c r="A1068" t="s">
        <v>1094</v>
      </c>
      <c r="B1068">
        <v>0</v>
      </c>
    </row>
    <row r="1069" spans="1:2" x14ac:dyDescent="0.3">
      <c r="A1069" t="s">
        <v>1095</v>
      </c>
      <c r="B1069">
        <v>0</v>
      </c>
    </row>
    <row r="1070" spans="1:2" x14ac:dyDescent="0.3">
      <c r="A1070" t="s">
        <v>1096</v>
      </c>
      <c r="B1070">
        <v>0</v>
      </c>
    </row>
    <row r="1071" spans="1:2" x14ac:dyDescent="0.3">
      <c r="A1071" t="s">
        <v>1097</v>
      </c>
      <c r="B1071">
        <v>0</v>
      </c>
    </row>
    <row r="1072" spans="1:2" x14ac:dyDescent="0.3">
      <c r="A1072" t="s">
        <v>1098</v>
      </c>
      <c r="B1072">
        <v>0</v>
      </c>
    </row>
    <row r="1073" spans="1:2" x14ac:dyDescent="0.3">
      <c r="A1073" t="s">
        <v>1099</v>
      </c>
      <c r="B1073">
        <v>0</v>
      </c>
    </row>
    <row r="1074" spans="1:2" x14ac:dyDescent="0.3">
      <c r="A1074" t="s">
        <v>1100</v>
      </c>
      <c r="B1074">
        <v>0</v>
      </c>
    </row>
    <row r="1075" spans="1:2" x14ac:dyDescent="0.3">
      <c r="A1075" t="s">
        <v>1101</v>
      </c>
      <c r="B1075">
        <v>0</v>
      </c>
    </row>
    <row r="1076" spans="1:2" x14ac:dyDescent="0.3">
      <c r="A1076" t="s">
        <v>1102</v>
      </c>
      <c r="B1076">
        <v>0</v>
      </c>
    </row>
    <row r="1077" spans="1:2" x14ac:dyDescent="0.3">
      <c r="A1077" t="s">
        <v>1103</v>
      </c>
      <c r="B1077">
        <v>0</v>
      </c>
    </row>
    <row r="1078" spans="1:2" x14ac:dyDescent="0.3">
      <c r="A1078" t="s">
        <v>1104</v>
      </c>
      <c r="B1078">
        <v>0</v>
      </c>
    </row>
    <row r="1079" spans="1:2" x14ac:dyDescent="0.3">
      <c r="A1079" t="s">
        <v>1105</v>
      </c>
      <c r="B1079">
        <v>0</v>
      </c>
    </row>
    <row r="1080" spans="1:2" x14ac:dyDescent="0.3">
      <c r="A1080" t="s">
        <v>1106</v>
      </c>
      <c r="B1080">
        <v>0</v>
      </c>
    </row>
    <row r="1081" spans="1:2" x14ac:dyDescent="0.3">
      <c r="A1081" t="s">
        <v>1107</v>
      </c>
      <c r="B1081">
        <v>0</v>
      </c>
    </row>
    <row r="1082" spans="1:2" x14ac:dyDescent="0.3">
      <c r="A1082" t="s">
        <v>1108</v>
      </c>
      <c r="B1082">
        <v>0</v>
      </c>
    </row>
    <row r="1083" spans="1:2" x14ac:dyDescent="0.3">
      <c r="A1083" t="s">
        <v>1109</v>
      </c>
      <c r="B1083">
        <v>0</v>
      </c>
    </row>
    <row r="1084" spans="1:2" x14ac:dyDescent="0.3">
      <c r="A1084" t="s">
        <v>1110</v>
      </c>
      <c r="B1084">
        <v>0</v>
      </c>
    </row>
    <row r="1085" spans="1:2" x14ac:dyDescent="0.3">
      <c r="A1085" t="s">
        <v>1111</v>
      </c>
      <c r="B1085">
        <v>0</v>
      </c>
    </row>
    <row r="1086" spans="1:2" x14ac:dyDescent="0.3">
      <c r="A1086" t="s">
        <v>1112</v>
      </c>
      <c r="B1086">
        <v>0</v>
      </c>
    </row>
    <row r="1087" spans="1:2" x14ac:dyDescent="0.3">
      <c r="A1087" t="s">
        <v>1113</v>
      </c>
      <c r="B1087">
        <v>0</v>
      </c>
    </row>
    <row r="1088" spans="1:2" x14ac:dyDescent="0.3">
      <c r="A1088" t="s">
        <v>1114</v>
      </c>
      <c r="B1088">
        <v>0</v>
      </c>
    </row>
    <row r="1089" spans="1:2" x14ac:dyDescent="0.3">
      <c r="A1089" t="s">
        <v>1115</v>
      </c>
      <c r="B1089">
        <v>0</v>
      </c>
    </row>
    <row r="1090" spans="1:2" x14ac:dyDescent="0.3">
      <c r="A1090" t="s">
        <v>1116</v>
      </c>
      <c r="B1090">
        <v>0</v>
      </c>
    </row>
    <row r="1091" spans="1:2" x14ac:dyDescent="0.3">
      <c r="A1091" t="s">
        <v>1117</v>
      </c>
      <c r="B1091">
        <v>0</v>
      </c>
    </row>
    <row r="1092" spans="1:2" x14ac:dyDescent="0.3">
      <c r="A1092" t="s">
        <v>1118</v>
      </c>
      <c r="B1092">
        <v>0</v>
      </c>
    </row>
    <row r="1093" spans="1:2" x14ac:dyDescent="0.3">
      <c r="A1093" t="s">
        <v>1119</v>
      </c>
      <c r="B1093">
        <v>0</v>
      </c>
    </row>
    <row r="1094" spans="1:2" x14ac:dyDescent="0.3">
      <c r="A1094" t="s">
        <v>1120</v>
      </c>
      <c r="B1094">
        <v>0</v>
      </c>
    </row>
    <row r="1095" spans="1:2" x14ac:dyDescent="0.3">
      <c r="A1095" t="s">
        <v>1121</v>
      </c>
      <c r="B1095">
        <v>0</v>
      </c>
    </row>
    <row r="1096" spans="1:2" x14ac:dyDescent="0.3">
      <c r="A1096" t="s">
        <v>1122</v>
      </c>
      <c r="B1096">
        <v>1242873.8600000001</v>
      </c>
    </row>
    <row r="1097" spans="1:2" x14ac:dyDescent="0.3">
      <c r="A1097" t="s">
        <v>1123</v>
      </c>
      <c r="B1097">
        <v>11430432.810000001</v>
      </c>
    </row>
    <row r="1098" spans="1:2" x14ac:dyDescent="0.3">
      <c r="A1098" t="s">
        <v>1124</v>
      </c>
      <c r="B1098">
        <v>0</v>
      </c>
    </row>
    <row r="1099" spans="1:2" x14ac:dyDescent="0.3">
      <c r="A1099" t="s">
        <v>1125</v>
      </c>
      <c r="B1099">
        <v>0</v>
      </c>
    </row>
    <row r="1100" spans="1:2" x14ac:dyDescent="0.3">
      <c r="A1100" t="s">
        <v>1126</v>
      </c>
      <c r="B1100">
        <v>0</v>
      </c>
    </row>
    <row r="1101" spans="1:2" x14ac:dyDescent="0.3">
      <c r="A1101" t="s">
        <v>1127</v>
      </c>
      <c r="B1101">
        <v>0</v>
      </c>
    </row>
    <row r="1102" spans="1:2" x14ac:dyDescent="0.3">
      <c r="A1102" t="s">
        <v>1128</v>
      </c>
      <c r="B1102">
        <v>0</v>
      </c>
    </row>
    <row r="1103" spans="1:2" x14ac:dyDescent="0.3">
      <c r="A1103" t="s">
        <v>1129</v>
      </c>
      <c r="B1103">
        <v>0</v>
      </c>
    </row>
    <row r="1104" spans="1:2" x14ac:dyDescent="0.3">
      <c r="A1104" t="s">
        <v>1130</v>
      </c>
      <c r="B1104">
        <v>0</v>
      </c>
    </row>
    <row r="1105" spans="1:2" x14ac:dyDescent="0.3">
      <c r="A1105" t="s">
        <v>1131</v>
      </c>
      <c r="B1105">
        <v>0</v>
      </c>
    </row>
    <row r="1106" spans="1:2" x14ac:dyDescent="0.3">
      <c r="A1106" t="s">
        <v>1132</v>
      </c>
      <c r="B1106">
        <v>6.24</v>
      </c>
    </row>
    <row r="1107" spans="1:2" x14ac:dyDescent="0.3">
      <c r="A1107" t="s">
        <v>1133</v>
      </c>
      <c r="B1107">
        <v>6.25</v>
      </c>
    </row>
    <row r="1108" spans="1:2" x14ac:dyDescent="0.3">
      <c r="A1108" t="s">
        <v>1134</v>
      </c>
      <c r="B1108">
        <v>698.58</v>
      </c>
    </row>
    <row r="1109" spans="1:2" x14ac:dyDescent="0.3">
      <c r="A1109" t="s">
        <v>1135</v>
      </c>
      <c r="B1109">
        <v>0</v>
      </c>
    </row>
    <row r="1110" spans="1:2" x14ac:dyDescent="0.3">
      <c r="A1110" t="s">
        <v>1136</v>
      </c>
      <c r="B1110">
        <v>0</v>
      </c>
    </row>
    <row r="1111" spans="1:2" x14ac:dyDescent="0.3">
      <c r="A1111" t="s">
        <v>1137</v>
      </c>
      <c r="B1111">
        <v>0</v>
      </c>
    </row>
    <row r="1112" spans="1:2" x14ac:dyDescent="0.3">
      <c r="A1112" t="s">
        <v>1138</v>
      </c>
      <c r="B1112">
        <v>0</v>
      </c>
    </row>
    <row r="1113" spans="1:2" x14ac:dyDescent="0.3">
      <c r="A1113" t="s">
        <v>1139</v>
      </c>
      <c r="B1113">
        <v>0</v>
      </c>
    </row>
    <row r="1114" spans="1:2" x14ac:dyDescent="0.3">
      <c r="A1114" t="s">
        <v>1140</v>
      </c>
      <c r="B1114">
        <v>0</v>
      </c>
    </row>
    <row r="1115" spans="1:2" x14ac:dyDescent="0.3">
      <c r="A1115" t="s">
        <v>1141</v>
      </c>
      <c r="B1115">
        <v>0</v>
      </c>
    </row>
    <row r="1116" spans="1:2" x14ac:dyDescent="0.3">
      <c r="A1116" t="s">
        <v>1142</v>
      </c>
      <c r="B1116">
        <v>4076.36</v>
      </c>
    </row>
    <row r="1117" spans="1:2" x14ac:dyDescent="0.3">
      <c r="A1117" t="s">
        <v>1143</v>
      </c>
      <c r="B1117">
        <v>0</v>
      </c>
    </row>
    <row r="1118" spans="1:2" x14ac:dyDescent="0.3">
      <c r="A1118" t="s">
        <v>1144</v>
      </c>
      <c r="B1118">
        <v>1306.5</v>
      </c>
    </row>
    <row r="1119" spans="1:2" x14ac:dyDescent="0.3">
      <c r="A1119" t="s">
        <v>1145</v>
      </c>
      <c r="B1119">
        <v>0</v>
      </c>
    </row>
    <row r="1120" spans="1:2" x14ac:dyDescent="0.3">
      <c r="A1120" t="s">
        <v>1146</v>
      </c>
      <c r="B1120">
        <v>0</v>
      </c>
    </row>
    <row r="1121" spans="1:2" x14ac:dyDescent="0.3">
      <c r="A1121" t="s">
        <v>1147</v>
      </c>
      <c r="B1121">
        <v>0</v>
      </c>
    </row>
    <row r="1122" spans="1:2" x14ac:dyDescent="0.3">
      <c r="A1122" t="s">
        <v>1148</v>
      </c>
      <c r="B1122">
        <v>0</v>
      </c>
    </row>
    <row r="1123" spans="1:2" x14ac:dyDescent="0.3">
      <c r="A1123" t="s">
        <v>1149</v>
      </c>
      <c r="B1123">
        <v>0</v>
      </c>
    </row>
    <row r="1124" spans="1:2" x14ac:dyDescent="0.3">
      <c r="A1124" t="s">
        <v>1150</v>
      </c>
      <c r="B1124">
        <v>0</v>
      </c>
    </row>
    <row r="1125" spans="1:2" x14ac:dyDescent="0.3">
      <c r="A1125" t="s">
        <v>1151</v>
      </c>
      <c r="B1125">
        <v>0</v>
      </c>
    </row>
    <row r="1126" spans="1:2" x14ac:dyDescent="0.3">
      <c r="A1126" t="s">
        <v>1152</v>
      </c>
      <c r="B1126">
        <v>783.47</v>
      </c>
    </row>
    <row r="1127" spans="1:2" x14ac:dyDescent="0.3">
      <c r="A1127" t="s">
        <v>1153</v>
      </c>
      <c r="B1127">
        <v>0</v>
      </c>
    </row>
    <row r="1128" spans="1:2" x14ac:dyDescent="0.3">
      <c r="A1128" t="s">
        <v>1154</v>
      </c>
      <c r="B1128">
        <v>288.62</v>
      </c>
    </row>
    <row r="1129" spans="1:2" x14ac:dyDescent="0.3">
      <c r="A1129" t="s">
        <v>1155</v>
      </c>
      <c r="B1129">
        <v>0</v>
      </c>
    </row>
    <row r="1130" spans="1:2" x14ac:dyDescent="0.3">
      <c r="A1130" t="s">
        <v>1156</v>
      </c>
      <c r="B1130">
        <v>0</v>
      </c>
    </row>
    <row r="1131" spans="1:2" x14ac:dyDescent="0.3">
      <c r="A1131" t="s">
        <v>1157</v>
      </c>
      <c r="B1131">
        <v>0</v>
      </c>
    </row>
    <row r="1132" spans="1:2" x14ac:dyDescent="0.3">
      <c r="A1132" t="s">
        <v>1158</v>
      </c>
      <c r="B1132">
        <v>0</v>
      </c>
    </row>
    <row r="1133" spans="1:2" x14ac:dyDescent="0.3">
      <c r="A1133" t="s">
        <v>1159</v>
      </c>
      <c r="B1133">
        <v>0</v>
      </c>
    </row>
    <row r="1134" spans="1:2" x14ac:dyDescent="0.3">
      <c r="A1134" t="s">
        <v>1160</v>
      </c>
      <c r="B1134">
        <v>0</v>
      </c>
    </row>
  </sheetData>
  <pageMargins left="0.75" right="0.75" top="0.75" bottom="0.5" header="0.5" footer="0.75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3" sqref="F23"/>
    </sheetView>
  </sheetViews>
  <sheetFormatPr defaultRowHeight="14.4" x14ac:dyDescent="0.3"/>
  <sheetData/>
  <pageMargins left="0.75" right="0.75" top="0.75" bottom="0.5" header="0.5" footer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Sheet1</vt:lpstr>
      <vt:lpstr>Sheet2</vt:lpstr>
      <vt:lpstr>Sheet3</vt:lpstr>
      <vt:lpstr>Sheet4</vt:lpstr>
      <vt:lpstr>Data</vt:lpstr>
      <vt:lpstr>PrvSeason</vt:lpstr>
      <vt:lpstr>CropDay</vt:lpstr>
      <vt:lpstr>Sheet2!Print_Area</vt:lpstr>
      <vt:lpstr>Sheet3!Print_Area</vt:lpstr>
      <vt:lpstr>Sheet4!Print_Area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Ravi Bhushan</cp:lastModifiedBy>
  <cp:lastPrinted>2021-02-18T07:38:59Z</cp:lastPrinted>
  <dcterms:created xsi:type="dcterms:W3CDTF">2021-02-18T07:09:21Z</dcterms:created>
  <dcterms:modified xsi:type="dcterms:W3CDTF">2021-02-18T07:41:47Z</dcterms:modified>
</cp:coreProperties>
</file>