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4" r:id="rId1"/>
    <sheet name="Sheet2" sheetId="2" r:id="rId2"/>
    <sheet name="Sheet3" sheetId="3" r:id="rId3"/>
    <sheet name="Sheet4" sheetId="1" r:id="rId4"/>
  </sheets>
  <calcPr calcId="152511"/>
</workbook>
</file>

<file path=xl/calcChain.xml><?xml version="1.0" encoding="utf-8"?>
<calcChain xmlns="http://schemas.openxmlformats.org/spreadsheetml/2006/main">
  <c r="M47" i="1" l="1"/>
  <c r="L47" i="1"/>
  <c r="F31" i="1"/>
  <c r="F33" i="1" s="1"/>
  <c r="E31" i="1"/>
  <c r="E33" i="1" s="1"/>
  <c r="AB49" i="2"/>
  <c r="K49" i="2" s="1"/>
  <c r="AA49" i="2"/>
  <c r="Y49" i="2"/>
  <c r="W49" i="2"/>
  <c r="U49" i="2"/>
  <c r="S49" i="2"/>
  <c r="G49" i="2" s="1"/>
  <c r="Q49" i="2"/>
  <c r="O49" i="2"/>
  <c r="F49" i="2" s="1"/>
  <c r="M49" i="2"/>
  <c r="H49" i="2"/>
  <c r="Y48" i="2"/>
  <c r="V48" i="2"/>
  <c r="W48" i="2" s="1"/>
  <c r="H48" i="2" s="1"/>
  <c r="U48" i="2"/>
  <c r="Q48" i="2"/>
  <c r="M48" i="2"/>
  <c r="Z47" i="2"/>
  <c r="Y47" i="2"/>
  <c r="V47" i="2"/>
  <c r="W47" i="2" s="1"/>
  <c r="H47" i="2" s="1"/>
  <c r="U47" i="2"/>
  <c r="R47" i="2"/>
  <c r="R48" i="2" s="1"/>
  <c r="Q47" i="2"/>
  <c r="N47" i="2"/>
  <c r="M47" i="2"/>
  <c r="AA46" i="2"/>
  <c r="Y46" i="2"/>
  <c r="X46" i="2"/>
  <c r="W46" i="2"/>
  <c r="H46" i="2" s="1"/>
  <c r="U46" i="2"/>
  <c r="S46" i="2"/>
  <c r="G46" i="2" s="1"/>
  <c r="Q46" i="2"/>
  <c r="O46" i="2"/>
  <c r="F46" i="2" s="1"/>
  <c r="M46" i="2"/>
  <c r="AB45" i="2"/>
  <c r="K45" i="2" s="1"/>
  <c r="AA45" i="2"/>
  <c r="Y45" i="2"/>
  <c r="W45" i="2"/>
  <c r="U45" i="2"/>
  <c r="T45" i="2"/>
  <c r="J45" i="2" s="1"/>
  <c r="S45" i="2"/>
  <c r="Q45" i="2"/>
  <c r="P45" i="2"/>
  <c r="I45" i="2" s="1"/>
  <c r="O45" i="2"/>
  <c r="F45" i="2" s="1"/>
  <c r="M45" i="2"/>
  <c r="H45" i="2"/>
  <c r="G45" i="2"/>
  <c r="AA44" i="2"/>
  <c r="Y44" i="2"/>
  <c r="W44" i="2"/>
  <c r="U44" i="2"/>
  <c r="S44" i="2"/>
  <c r="G44" i="2" s="1"/>
  <c r="Q44" i="2"/>
  <c r="O44" i="2"/>
  <c r="F44" i="2" s="1"/>
  <c r="M44" i="2"/>
  <c r="H44" i="2"/>
  <c r="AB43" i="2"/>
  <c r="AB46" i="2" s="1"/>
  <c r="K46" i="2" s="1"/>
  <c r="AA43" i="2"/>
  <c r="Y43" i="2"/>
  <c r="X43" i="2"/>
  <c r="X49" i="2" s="1"/>
  <c r="W43" i="2"/>
  <c r="H43" i="2" s="1"/>
  <c r="U43" i="2"/>
  <c r="T43" i="2"/>
  <c r="T49" i="2" s="1"/>
  <c r="J49" i="2" s="1"/>
  <c r="S43" i="2"/>
  <c r="G43" i="2" s="1"/>
  <c r="G42" i="2" s="1"/>
  <c r="Q43" i="2"/>
  <c r="P43" i="2"/>
  <c r="P49" i="2" s="1"/>
  <c r="I49" i="2" s="1"/>
  <c r="O43" i="2"/>
  <c r="F43" i="2" s="1"/>
  <c r="M43" i="2"/>
  <c r="U42" i="2"/>
  <c r="Q42" i="2"/>
  <c r="M42" i="2"/>
  <c r="N49" i="4"/>
  <c r="L49" i="4"/>
  <c r="J49" i="4"/>
  <c r="H49" i="4"/>
  <c r="N48" i="4"/>
  <c r="L48" i="4"/>
  <c r="J48" i="4"/>
  <c r="H48" i="4"/>
  <c r="N47" i="4"/>
  <c r="L47" i="4"/>
  <c r="J47" i="4"/>
  <c r="H47" i="4"/>
  <c r="N46" i="4"/>
  <c r="L46" i="4"/>
  <c r="J46" i="4"/>
  <c r="H46" i="4"/>
  <c r="N45" i="4"/>
  <c r="L45" i="4"/>
  <c r="J45" i="4"/>
  <c r="H45" i="4"/>
  <c r="N44" i="4"/>
  <c r="L44" i="4"/>
  <c r="J44" i="4"/>
  <c r="H44" i="4"/>
  <c r="F28" i="4"/>
  <c r="O12" i="4"/>
  <c r="L12" i="4"/>
  <c r="G12" i="4"/>
  <c r="M11" i="4"/>
  <c r="O11" i="4" s="1"/>
  <c r="K11" i="4"/>
  <c r="L11" i="4" s="1"/>
  <c r="H11" i="4"/>
  <c r="I11" i="4" s="1"/>
  <c r="E11" i="4"/>
  <c r="G11" i="4" s="1"/>
  <c r="P46" i="2" l="1"/>
  <c r="I46" i="2" s="1"/>
  <c r="H42" i="2"/>
  <c r="AB47" i="2"/>
  <c r="K47" i="2" s="1"/>
  <c r="T46" i="2"/>
  <c r="J46" i="2" s="1"/>
  <c r="X47" i="2"/>
  <c r="N48" i="2"/>
  <c r="O48" i="2" s="1"/>
  <c r="F48" i="2" s="1"/>
  <c r="T48" i="2"/>
  <c r="J48" i="2" s="1"/>
  <c r="J43" i="2" s="1"/>
  <c r="S48" i="2"/>
  <c r="G48" i="2" s="1"/>
  <c r="F42" i="2"/>
  <c r="AA47" i="2"/>
  <c r="X48" i="2"/>
  <c r="S47" i="2"/>
  <c r="G47" i="2" s="1"/>
  <c r="O47" i="2"/>
  <c r="F47" i="2" s="1"/>
  <c r="T47" i="2"/>
  <c r="J47" i="2" s="1"/>
  <c r="P47" i="2"/>
  <c r="I47" i="2" s="1"/>
  <c r="Z48" i="2"/>
  <c r="X45" i="2"/>
  <c r="P48" i="2" l="1"/>
  <c r="I48" i="2" s="1"/>
  <c r="I43" i="2" s="1"/>
  <c r="AB48" i="2"/>
  <c r="K48" i="2" s="1"/>
  <c r="K43" i="2" s="1"/>
  <c r="AA48" i="2"/>
</calcChain>
</file>

<file path=xl/sharedStrings.xml><?xml version="1.0" encoding="utf-8"?>
<sst xmlns="http://schemas.openxmlformats.org/spreadsheetml/2006/main" count="560" uniqueCount="322">
  <si>
    <t>Seohara</t>
  </si>
  <si>
    <t>QTLS. CANE CRUSHED</t>
  </si>
  <si>
    <t>PERIOD</t>
  </si>
  <si>
    <t>TO-DATE</t>
  </si>
  <si>
    <t>Recovery % Cane</t>
  </si>
  <si>
    <t>This year</t>
  </si>
  <si>
    <t>Last Season</t>
  </si>
  <si>
    <t>This Season</t>
  </si>
  <si>
    <t>Period</t>
  </si>
  <si>
    <t>From</t>
  </si>
  <si>
    <t>To date</t>
  </si>
  <si>
    <t>Till</t>
  </si>
  <si>
    <t>To Date</t>
  </si>
  <si>
    <t>CANE ACCOUNT</t>
  </si>
  <si>
    <t>Todate</t>
  </si>
  <si>
    <t>Qtls.</t>
  </si>
  <si>
    <t>%</t>
  </si>
  <si>
    <t>Qtls</t>
  </si>
  <si>
    <t>Cane + farm cane</t>
  </si>
  <si>
    <t>Center Cane</t>
  </si>
  <si>
    <t>Total Cane</t>
  </si>
  <si>
    <t>Sugar Production</t>
  </si>
  <si>
    <t>Grade</t>
  </si>
  <si>
    <t>ICUMSA VALUE BY GS-2/3-8</t>
  </si>
  <si>
    <t>Big Size Crystal</t>
  </si>
  <si>
    <t>L-31</t>
  </si>
  <si>
    <t>L-30</t>
  </si>
  <si>
    <t>Medium Size Crystal</t>
  </si>
  <si>
    <t>M-31</t>
  </si>
  <si>
    <t>M-30</t>
  </si>
  <si>
    <t>Small Size Crystal</t>
  </si>
  <si>
    <t>S-31</t>
  </si>
  <si>
    <t>S-30</t>
  </si>
  <si>
    <t>Other Quality</t>
  </si>
  <si>
    <t>BISS</t>
  </si>
  <si>
    <t>Raw</t>
  </si>
  <si>
    <t>Total Sugar Bagged</t>
  </si>
  <si>
    <t>Less Last Year</t>
  </si>
  <si>
    <t>Net Production</t>
  </si>
  <si>
    <t>Avail in Process</t>
  </si>
  <si>
    <t>Crushing Capacity</t>
  </si>
  <si>
    <t>To-date</t>
  </si>
  <si>
    <t>Season Hours</t>
  </si>
  <si>
    <t>240:00</t>
  </si>
  <si>
    <t>1752:00</t>
  </si>
  <si>
    <t>1584:00</t>
  </si>
  <si>
    <t>Stoppage due to cleaning</t>
  </si>
  <si>
    <t>Stoppage due to cane shortage</t>
  </si>
  <si>
    <t>Stoppage due to poor feeding</t>
  </si>
  <si>
    <t>Stoppage due to holidays *</t>
  </si>
  <si>
    <t>Manufacturing Troubles</t>
  </si>
  <si>
    <t>Miscellaneous Troubles</t>
  </si>
  <si>
    <t>Available Hours for crushing</t>
  </si>
  <si>
    <t>238:40</t>
  </si>
  <si>
    <t>1721:10</t>
  </si>
  <si>
    <t>239:41</t>
  </si>
  <si>
    <t>1577:48</t>
  </si>
  <si>
    <t>Mechanical Stoppage</t>
  </si>
  <si>
    <t>45:51</t>
  </si>
  <si>
    <t>Mill By-Pass Hrs.</t>
  </si>
  <si>
    <t>Crushing Hours (SL. No 8 - Sl. No 9)</t>
  </si>
  <si>
    <t>210:46</t>
  </si>
  <si>
    <t>1646:16</t>
  </si>
  <si>
    <t>222:32</t>
  </si>
  <si>
    <t>1497:25</t>
  </si>
  <si>
    <t>Crushing Hours (Sl. No. 11 - Sl. No. 10)</t>
  </si>
  <si>
    <t>Hours Available % Season Hours (Sl. No 8 / Sl. No 1)</t>
  </si>
  <si>
    <t>Hours Crushing % Available Hrs. (Sl. No 11 / Sl. No 8)</t>
  </si>
  <si>
    <t>Hrs. Crushing % Available Hrs. (Sl. No 12/Sl. No.8)</t>
  </si>
  <si>
    <t>Cane crushed per 24 season Hrs. qtls.</t>
  </si>
  <si>
    <t>Cane crushed per 24 available Hrs. qtls.</t>
  </si>
  <si>
    <t>Cane crushed per 24 crushing Hrs. qtls.</t>
  </si>
  <si>
    <t>Specification of Stoppages</t>
  </si>
  <si>
    <t>To-Date</t>
  </si>
  <si>
    <t>Hrs.</t>
  </si>
  <si>
    <t>Crane</t>
  </si>
  <si>
    <t>20- Syrup Pump / Line</t>
  </si>
  <si>
    <t>Cane Carriers</t>
  </si>
  <si>
    <t>21- Condensate Pump</t>
  </si>
  <si>
    <t>Cane Knives/Shredder</t>
  </si>
  <si>
    <t>37:07</t>
  </si>
  <si>
    <t>22- Boilers</t>
  </si>
  <si>
    <t>Crushers &amp; Mills</t>
  </si>
  <si>
    <t>23- Steam Shortage</t>
  </si>
  <si>
    <t>Inter/Rake Carrier-Rake Ele</t>
  </si>
  <si>
    <t>24- Electric Plant</t>
  </si>
  <si>
    <t xml:space="preserve">Belt Conveyer </t>
  </si>
  <si>
    <t xml:space="preserve">25- Cent. Machine </t>
  </si>
  <si>
    <t>Donally Chute</t>
  </si>
  <si>
    <t>26- Co-Gen.</t>
  </si>
  <si>
    <t>Scraper</t>
  </si>
  <si>
    <t>27- Drier House</t>
  </si>
  <si>
    <t>Bagasse Carrier/Elev.</t>
  </si>
  <si>
    <t>28- Imbibition</t>
  </si>
  <si>
    <t>Juice Pump / Line</t>
  </si>
  <si>
    <t>29- D.C. Motor</t>
  </si>
  <si>
    <t>Milling (Misc./ Other Stoppages)</t>
  </si>
  <si>
    <t>30- V Cell Quad Level High</t>
  </si>
  <si>
    <t>Sulpher Furnance</t>
  </si>
  <si>
    <t>31- Restricted Crushing</t>
  </si>
  <si>
    <t>Juice Heaters</t>
  </si>
  <si>
    <t>32- Massecuite Pump/Jamming</t>
  </si>
  <si>
    <t>Dorr</t>
  </si>
  <si>
    <t>33- Mechanical Trouble</t>
  </si>
  <si>
    <t>Sulph. Air Compressor</t>
  </si>
  <si>
    <t>34- Manufacturing Trouble</t>
  </si>
  <si>
    <t>Evaporator / FFE</t>
  </si>
  <si>
    <t xml:space="preserve">       Total</t>
  </si>
  <si>
    <t>46:08</t>
  </si>
  <si>
    <t>Pan</t>
  </si>
  <si>
    <t>Crushing Hours (New Mill)</t>
  </si>
  <si>
    <t>212:25</t>
  </si>
  <si>
    <t>1685:53</t>
  </si>
  <si>
    <t>Injection Pump</t>
  </si>
  <si>
    <t>Crushing Hours (Old Mill)</t>
  </si>
  <si>
    <t>201:36</t>
  </si>
  <si>
    <t>1422:04</t>
  </si>
  <si>
    <t>Low Vacuum</t>
  </si>
  <si>
    <t>Crushing Hours (Combined)</t>
  </si>
  <si>
    <t>Particulars</t>
  </si>
  <si>
    <t>Brix</t>
  </si>
  <si>
    <t>Sucrose</t>
  </si>
  <si>
    <t>Purity</t>
  </si>
  <si>
    <t>Moisture</t>
  </si>
  <si>
    <t>Fiber %</t>
  </si>
  <si>
    <t>Moisture %</t>
  </si>
  <si>
    <t>Cane</t>
  </si>
  <si>
    <t>Bagasse</t>
  </si>
  <si>
    <t>Press Cake</t>
  </si>
  <si>
    <t>Primary Juice</t>
  </si>
  <si>
    <t>Last Mill Juice</t>
  </si>
  <si>
    <t>pH</t>
  </si>
  <si>
    <t>Mixed Juice</t>
  </si>
  <si>
    <t>Clear Juice</t>
  </si>
  <si>
    <t>Unsulphured Syrup</t>
  </si>
  <si>
    <t>Sulphured Syrup</t>
  </si>
  <si>
    <t>Fine Liquor</t>
  </si>
  <si>
    <t>Seed</t>
  </si>
  <si>
    <t>H.L</t>
  </si>
  <si>
    <t>H.L.</t>
  </si>
  <si>
    <t>R1 Massecuite</t>
  </si>
  <si>
    <t>R1 Heavy Molasses</t>
  </si>
  <si>
    <t>R1 Light Molasses</t>
  </si>
  <si>
    <t>R2 Massecuite</t>
  </si>
  <si>
    <t>R2 Heavy Molasses</t>
  </si>
  <si>
    <t>R3 Massecuite</t>
  </si>
  <si>
    <t>R3 Heavy Molasses</t>
  </si>
  <si>
    <t xml:space="preserve"> 'A' Massecuite</t>
  </si>
  <si>
    <t xml:space="preserve"> 'A' Heavy Molasses</t>
  </si>
  <si>
    <t xml:space="preserve"> 'A' Light Molasses</t>
  </si>
  <si>
    <t xml:space="preserve"> 'A 1' Massecuite</t>
  </si>
  <si>
    <t xml:space="preserve"> 'A 1' Heavy Molasses</t>
  </si>
  <si>
    <t xml:space="preserve"> 'C1'Massecutie</t>
  </si>
  <si>
    <t xml:space="preserve"> 'C1' Heavy Molasses</t>
  </si>
  <si>
    <t xml:space="preserve"> 'B' Massecuite</t>
  </si>
  <si>
    <t xml:space="preserve"> 'B' Heavy Molasses</t>
  </si>
  <si>
    <t xml:space="preserve"> 'C' Massecuite</t>
  </si>
  <si>
    <t>Waste Molasses</t>
  </si>
  <si>
    <t xml:space="preserve"> 'C' Light Molasses</t>
  </si>
  <si>
    <t xml:space="preserve"> 'C' Single cured Sugar</t>
  </si>
  <si>
    <t xml:space="preserve"> 'C' Double cured Sugar</t>
  </si>
  <si>
    <t xml:space="preserve"> 'B' Single cured Sugar</t>
  </si>
  <si>
    <t>Filtered Juice</t>
  </si>
  <si>
    <t>FCS</t>
  </si>
  <si>
    <t>Sucrose Account</t>
  </si>
  <si>
    <t>Cane = 100</t>
  </si>
  <si>
    <t>Sugar in Cane = 100</t>
  </si>
  <si>
    <t>Sugar in M.J. = 100</t>
  </si>
  <si>
    <t>User Calculations (References)</t>
  </si>
  <si>
    <t>To-date Last Season</t>
  </si>
  <si>
    <t xml:space="preserve">To-date Last Season	</t>
  </si>
  <si>
    <t>Current Season</t>
  </si>
  <si>
    <t>Previous Season</t>
  </si>
  <si>
    <t>Imbibition Water</t>
  </si>
  <si>
    <t>-</t>
  </si>
  <si>
    <t>Qtl Pol</t>
  </si>
  <si>
    <t>ToDate</t>
  </si>
  <si>
    <t>Qtl. Pol</t>
  </si>
  <si>
    <t>Unknown Loss</t>
  </si>
  <si>
    <t>Total Loss</t>
  </si>
  <si>
    <t>Sugar Made &amp; Estd.</t>
  </si>
  <si>
    <t>Mill House Efficiency Figures</t>
  </si>
  <si>
    <t>Fibre % Cane</t>
  </si>
  <si>
    <t>Imbibition % Cane</t>
  </si>
  <si>
    <t>Imbibition % Fibre</t>
  </si>
  <si>
    <t>Added water in mixed juice % added water</t>
  </si>
  <si>
    <t>Bagasse % Cane</t>
  </si>
  <si>
    <t>Sucrose % Bagasse</t>
  </si>
  <si>
    <t>Fibre % Bagasse</t>
  </si>
  <si>
    <t>Net Mixed Juice % Cane</t>
  </si>
  <si>
    <t>Undiluted Juice % Cane</t>
  </si>
  <si>
    <t>Undiluted Juice lost in bagasse % fibre</t>
  </si>
  <si>
    <t>Colloidal water % fibre</t>
  </si>
  <si>
    <t>F.R.Q.V. (Mixed Juice/Primary Juice)</t>
  </si>
  <si>
    <t>Mill House Effciency</t>
  </si>
  <si>
    <t>Reduced Mill House Efficiency</t>
  </si>
  <si>
    <t>E.R.Q.V. (Last Juice/Primary Juice)</t>
  </si>
  <si>
    <t xml:space="preserve">Preparatory Index                                      </t>
  </si>
  <si>
    <t xml:space="preserve">Primary  Extraction (Pol)                                 </t>
  </si>
  <si>
    <t>Dry Mill Factor</t>
  </si>
  <si>
    <t>Corresponding Last Season</t>
  </si>
  <si>
    <t>Product</t>
  </si>
  <si>
    <t>%Cane</t>
  </si>
  <si>
    <t>To-date Last-Season</t>
  </si>
  <si>
    <t xml:space="preserve">Mixed Juice </t>
  </si>
  <si>
    <t>Waste Molasses (Estd.)</t>
  </si>
  <si>
    <t>Sugar Made &amp; Estd. *</t>
  </si>
  <si>
    <t>Boiling House Efficiency Figures</t>
  </si>
  <si>
    <t>Dirt Correction % Mixed Juice Weight</t>
  </si>
  <si>
    <t>Sucrose Recovery % Cane</t>
  </si>
  <si>
    <t>Efficiency % Available Sucrose in Mixed Juice</t>
  </si>
  <si>
    <t>Efficiency % Available Sucrose in Primary Juice</t>
  </si>
  <si>
    <t>Average Pol of Product</t>
  </si>
  <si>
    <t>Actual Boiling House Recovery</t>
  </si>
  <si>
    <t>Reduced Boiling House Recovery (Neol Deer)</t>
  </si>
  <si>
    <t>Reduced Boiling House Recovery (Gundo Rao)</t>
  </si>
  <si>
    <t>Actual Overall Recovery</t>
  </si>
  <si>
    <t>Reduced Overall Recovery</t>
  </si>
  <si>
    <t>Virtual Purity of Waste Molasses</t>
  </si>
  <si>
    <t>Waste Molasses % Cane</t>
  </si>
  <si>
    <t>Press Cake % Cane</t>
  </si>
  <si>
    <t>Non-Sugar in molasses % Non-Sugars in clear Juice</t>
  </si>
  <si>
    <t>Java Ratio</t>
  </si>
  <si>
    <t>Theoretical molasses % cane</t>
  </si>
  <si>
    <t>Actual % theoretical final molasses % Cane</t>
  </si>
  <si>
    <t>Clarification factor</t>
  </si>
  <si>
    <t>Total steam generated from sugar (Tons.)</t>
  </si>
  <si>
    <t>3ATA Steam from Co-Gen</t>
  </si>
  <si>
    <t>9 ATA Steam from Co-Gen (ACF Bleeding)</t>
  </si>
  <si>
    <t>De super heating water (Tons)</t>
  </si>
  <si>
    <t>Steam Consumption % Cane ( With De super heating  water)</t>
  </si>
  <si>
    <t>Steam Consumption % Cane (Without De super heating  water)</t>
  </si>
  <si>
    <t>Steam consumption in per Qtl. of sugar ( With De Sup. Heating  water)</t>
  </si>
  <si>
    <t>Steam consumption in per Qtl. of sugar (Without De Sup. Heating water)</t>
  </si>
  <si>
    <t>Bagasse saved Loose (Tons)</t>
  </si>
  <si>
    <t>Bagasse Bales (Tons)</t>
  </si>
  <si>
    <t>Bagasse sent to Distillery (Tons)</t>
  </si>
  <si>
    <t>Bagasse Sold (Tons)</t>
  </si>
  <si>
    <t>Bagasse Purchased (Tons)</t>
  </si>
  <si>
    <t>Total Power Consumed</t>
  </si>
  <si>
    <t>Total Power Consumed per ton cane</t>
  </si>
  <si>
    <t>Total Power Consumed per Qtls sugar</t>
  </si>
  <si>
    <t>Various Figures</t>
  </si>
  <si>
    <t>Exhaust Steam Pressure lbs HP</t>
  </si>
  <si>
    <t>11- Sediment in Sugar</t>
  </si>
  <si>
    <t>ppm</t>
  </si>
  <si>
    <t>Boiler Steam Pressure LP</t>
  </si>
  <si>
    <t>Boiler Steam Pressure HP</t>
  </si>
  <si>
    <t>Average vaccum on Pans (Inch)</t>
  </si>
  <si>
    <t>Raw Su</t>
  </si>
  <si>
    <t>pH. Boiler Feed Water</t>
  </si>
  <si>
    <t>12- Retention of Sugar</t>
  </si>
  <si>
    <t>% age</t>
  </si>
  <si>
    <t xml:space="preserve">pH. Boiler Water                  </t>
  </si>
  <si>
    <t>pH. Spray tank Water</t>
  </si>
  <si>
    <t>Rain Fall (mm)</t>
  </si>
  <si>
    <t>pH  Primary Juice</t>
  </si>
  <si>
    <t>13- Moisture of white sugar</t>
  </si>
  <si>
    <t>ISS</t>
  </si>
  <si>
    <t>pH  Mixed Juice</t>
  </si>
  <si>
    <t>14- Moisture of Raw sugar</t>
  </si>
  <si>
    <t>Store Consumption</t>
  </si>
  <si>
    <t>To-Date *</t>
  </si>
  <si>
    <t>Quantity</t>
  </si>
  <si>
    <t>% Cane</t>
  </si>
  <si>
    <t>Quantity *</t>
  </si>
  <si>
    <t>Period % Cane</t>
  </si>
  <si>
    <t>To-date % cane</t>
  </si>
  <si>
    <t>Caustic Soda (Kgs.)</t>
  </si>
  <si>
    <t>Filter Aids</t>
  </si>
  <si>
    <t>Grease     (Kgs.)</t>
  </si>
  <si>
    <t>Lime (Qtls.)</t>
  </si>
  <si>
    <t>Lubricants Oil   (Ltrs.)</t>
  </si>
  <si>
    <t>Phosphoric Acid    (Kgs.)</t>
  </si>
  <si>
    <t>Sulphur (Qtls.)</t>
  </si>
  <si>
    <t>Sucrose and molasses in process</t>
  </si>
  <si>
    <t>Stock</t>
  </si>
  <si>
    <t>Available Sugar Qtls.</t>
  </si>
  <si>
    <t>Available Molasses Qtls.</t>
  </si>
  <si>
    <t>Sucrose available this period</t>
  </si>
  <si>
    <t>Sugar recovered from last year (Qtls.)</t>
  </si>
  <si>
    <t>Syrup</t>
  </si>
  <si>
    <t>Waste Molasses sent out (Qtls.)</t>
  </si>
  <si>
    <t>Waste Molasses in process (Qtls.)</t>
  </si>
  <si>
    <t>Waste Molasses Total (Qtls.)</t>
  </si>
  <si>
    <t>Molasses  recovered from last year (Qtls.)</t>
  </si>
  <si>
    <t>Total Esst. Mol. including stock  (Qtls.)</t>
  </si>
  <si>
    <t>Molasses % Cane</t>
  </si>
  <si>
    <t xml:space="preserve"> 'C1'-Massecuite</t>
  </si>
  <si>
    <t xml:space="preserve"> 'C1'- Heavy</t>
  </si>
  <si>
    <t>Un-Weighed Sugar</t>
  </si>
  <si>
    <t>Total</t>
  </si>
  <si>
    <t>Reprocessing During the Season :-</t>
  </si>
  <si>
    <t>Type</t>
  </si>
  <si>
    <t>Pol</t>
  </si>
  <si>
    <t>Available Sugar  (Qtls.)</t>
  </si>
  <si>
    <t>Available Molasses  (Qtls.)</t>
  </si>
  <si>
    <t>Comprative Mill By-Pass Details (In Hrs.)</t>
  </si>
  <si>
    <t>By-Pass Details</t>
  </si>
  <si>
    <t>This Year</t>
  </si>
  <si>
    <t>Last Year</t>
  </si>
  <si>
    <t>1st Mill by pass (N.M)      Hrs.</t>
  </si>
  <si>
    <t>2nd Mill by Pass (N.M.)   Hrs.</t>
  </si>
  <si>
    <t>3rd Mill by pass (N.M)     Hrs.</t>
  </si>
  <si>
    <t>4th Mill by pass (N.M)     Hrs.</t>
  </si>
  <si>
    <t>5th Mill by pass (N.M)     Hrs.</t>
  </si>
  <si>
    <t>Executive President</t>
  </si>
  <si>
    <t>PERIODICAL MANUFACTURING REOIRT No. -----</t>
  </si>
  <si>
    <t>Season 2020-21</t>
  </si>
  <si>
    <t>?</t>
  </si>
  <si>
    <t>Bagasse taken from yard  For Co-Gen (Tons)</t>
  </si>
  <si>
    <t>Boiler Chemical (Kgs.)</t>
  </si>
  <si>
    <t>Colour reducer</t>
  </si>
  <si>
    <t>Biocide (Qtls.)</t>
  </si>
  <si>
    <t>Scrapings (Period)</t>
  </si>
  <si>
    <t>Scrapings (Todate)</t>
  </si>
  <si>
    <t>BISS (Period)</t>
  </si>
  <si>
    <t>BISS (Todate)</t>
  </si>
  <si>
    <t>Lab Head</t>
  </si>
  <si>
    <t>Engg. Head</t>
  </si>
  <si>
    <t>Prodn Head</t>
  </si>
  <si>
    <t>EVP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</si>
</sst>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7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ck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ck">
        <color indexed="64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 style="thick">
        <color indexed="64"/>
      </bottom>
      <diagonal/>
    </border>
    <border>
      <left/>
      <right/>
      <top style="thin">
        <color rgb="FF000000"/>
      </top>
      <bottom style="thick">
        <color indexed="64"/>
      </bottom>
      <diagonal/>
    </border>
    <border>
      <left/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/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ck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rgb="FF000000"/>
      </left>
      <right/>
      <top style="thick">
        <color indexed="64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ck">
        <color rgb="FF000000"/>
      </bottom>
      <diagonal/>
    </border>
    <border>
      <left/>
      <right style="thin">
        <color indexed="64"/>
      </right>
      <top style="thin">
        <color indexed="64"/>
      </top>
      <bottom style="thick">
        <color rgb="FF000000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2" fillId="0" borderId="1" xfId="0" applyNumberFormat="1" applyFont="1" applyFill="1" applyBorder="1" applyAlignment="1" applyProtection="1">
      <alignment horizontal="left" vertical="center"/>
    </xf>
    <xf numFmtId="0" fontId="0" fillId="0" borderId="0" xfId="0" applyNumberFormat="1" applyFill="1" applyAlignment="1" applyProtection="1"/>
    <xf numFmtId="0" fontId="0" fillId="0" borderId="1" xfId="0" applyNumberForma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horizontal="center" vertical="center"/>
    </xf>
    <xf numFmtId="0" fontId="0" fillId="0" borderId="7" xfId="0" applyNumberFormat="1" applyFill="1" applyBorder="1" applyAlignment="1" applyProtection="1">
      <alignment horizontal="left" vertical="center"/>
    </xf>
    <xf numFmtId="0" fontId="0" fillId="0" borderId="8" xfId="0" applyNumberFormat="1" applyFill="1" applyBorder="1" applyAlignment="1" applyProtection="1">
      <alignment horizontal="left" vertical="center"/>
    </xf>
    <xf numFmtId="0" fontId="2" fillId="0" borderId="9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horizontal="center" vertical="center"/>
    </xf>
    <xf numFmtId="0" fontId="2" fillId="0" borderId="1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/>
    </xf>
    <xf numFmtId="0" fontId="2" fillId="0" borderId="12" xfId="0" applyNumberFormat="1" applyFont="1" applyFill="1" applyBorder="1" applyAlignment="1" applyProtection="1">
      <alignment horizontal="center" vertical="center"/>
    </xf>
    <xf numFmtId="0" fontId="2" fillId="0" borderId="7" xfId="0" applyNumberFormat="1" applyFont="1" applyFill="1" applyBorder="1" applyAlignment="1" applyProtection="1">
      <alignment horizontal="left" vertical="center"/>
    </xf>
    <xf numFmtId="0" fontId="2" fillId="0" borderId="8" xfId="0" applyNumberFormat="1" applyFont="1" applyFill="1" applyBorder="1" applyAlignment="1" applyProtection="1">
      <alignment horizontal="left" vertical="center"/>
    </xf>
    <xf numFmtId="0" fontId="0" fillId="0" borderId="9" xfId="0" applyNumberFormat="1" applyFill="1" applyBorder="1" applyAlignment="1" applyProtection="1">
      <alignment horizontal="center" vertical="center"/>
    </xf>
    <xf numFmtId="0" fontId="0" fillId="0" borderId="8" xfId="0" applyNumberForma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/>
    <xf numFmtId="14" fontId="0" fillId="0" borderId="1" xfId="0" applyNumberFormat="1" applyFill="1" applyBorder="1" applyAlignment="1" applyProtection="1"/>
    <xf numFmtId="0" fontId="0" fillId="0" borderId="12" xfId="0" applyNumberFormat="1" applyFill="1" applyBorder="1" applyAlignment="1" applyProtection="1">
      <alignment horizontal="center" vertical="center"/>
    </xf>
    <xf numFmtId="0" fontId="2" fillId="0" borderId="13" xfId="0" applyNumberFormat="1" applyFon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horizontal="center" vertical="center"/>
    </xf>
    <xf numFmtId="0" fontId="2" fillId="0" borderId="15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/>
    </xf>
    <xf numFmtId="0" fontId="0" fillId="0" borderId="15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/>
    <xf numFmtId="0" fontId="0" fillId="0" borderId="14" xfId="0" applyNumberFormat="1" applyFill="1" applyBorder="1" applyAlignment="1" applyProtection="1">
      <alignment horizontal="center"/>
    </xf>
    <xf numFmtId="0" fontId="0" fillId="0" borderId="16" xfId="0" applyNumberFormat="1" applyFill="1" applyBorder="1" applyAlignment="1" applyProtection="1"/>
    <xf numFmtId="0" fontId="0" fillId="0" borderId="17" xfId="0" applyNumberFormat="1" applyFill="1" applyBorder="1" applyAlignment="1" applyProtection="1"/>
    <xf numFmtId="0" fontId="0" fillId="0" borderId="18" xfId="0" applyNumberFormat="1" applyFill="1" applyBorder="1" applyAlignment="1" applyProtection="1"/>
    <xf numFmtId="0" fontId="2" fillId="0" borderId="13" xfId="0" applyNumberFormat="1" applyFont="1" applyFill="1" applyBorder="1" applyAlignment="1" applyProtection="1">
      <alignment horizontal="left" vertic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0" fillId="0" borderId="13" xfId="0" applyNumberFormat="1" applyFill="1" applyBorder="1" applyAlignment="1" applyProtection="1">
      <alignment horizontal="left" vertical="center"/>
    </xf>
    <xf numFmtId="0" fontId="0" fillId="0" borderId="19" xfId="0" applyNumberFormat="1" applyFill="1" applyBorder="1" applyAlignment="1" applyProtection="1">
      <alignment horizontal="left" vertical="center"/>
    </xf>
    <xf numFmtId="0" fontId="0" fillId="0" borderId="20" xfId="0" applyNumberFormat="1" applyFill="1" applyBorder="1" applyAlignment="1" applyProtection="1">
      <alignment horizontal="left" vertical="center"/>
    </xf>
    <xf numFmtId="0" fontId="0" fillId="0" borderId="21" xfId="0" applyNumberFormat="1" applyFill="1" applyBorder="1" applyAlignment="1" applyProtection="1">
      <alignment horizontal="left" vertical="center"/>
    </xf>
    <xf numFmtId="0" fontId="0" fillId="0" borderId="22" xfId="0" applyNumberFormat="1" applyFill="1" applyBorder="1" applyAlignment="1" applyProtection="1">
      <alignment horizontal="left" vertical="center"/>
    </xf>
    <xf numFmtId="0" fontId="0" fillId="0" borderId="23" xfId="0" applyNumberFormat="1" applyFill="1" applyBorder="1" applyAlignment="1" applyProtection="1">
      <alignment horizontal="left" vertical="center"/>
    </xf>
    <xf numFmtId="0" fontId="0" fillId="0" borderId="11" xfId="0" applyNumberFormat="1" applyFill="1" applyBorder="1" applyAlignment="1" applyProtection="1">
      <alignment horizontal="left" vertical="center"/>
    </xf>
    <xf numFmtId="0" fontId="0" fillId="0" borderId="24" xfId="0" applyNumberFormat="1" applyFill="1" applyBorder="1" applyAlignment="1" applyProtection="1">
      <alignment horizontal="left" vertical="center"/>
    </xf>
    <xf numFmtId="0" fontId="0" fillId="0" borderId="21" xfId="0" applyNumberFormat="1" applyFill="1" applyBorder="1" applyAlignment="1" applyProtection="1">
      <alignment horizontal="center" vertical="center"/>
    </xf>
    <xf numFmtId="0" fontId="0" fillId="0" borderId="25" xfId="0" applyNumberFormat="1" applyFill="1" applyBorder="1" applyAlignment="1" applyProtection="1">
      <alignment horizontal="left" vertical="center"/>
    </xf>
    <xf numFmtId="0" fontId="0" fillId="0" borderId="26" xfId="0" applyNumberFormat="1" applyFill="1" applyBorder="1" applyAlignment="1" applyProtection="1">
      <alignment horizontal="center" vertical="center"/>
    </xf>
    <xf numFmtId="0" fontId="0" fillId="0" borderId="27" xfId="0" applyNumberFormat="1" applyFill="1" applyBorder="1" applyAlignment="1" applyProtection="1">
      <alignment horizontal="left" vertical="center"/>
    </xf>
    <xf numFmtId="0" fontId="0" fillId="0" borderId="28" xfId="0" applyNumberFormat="1" applyFill="1" applyBorder="1" applyAlignment="1" applyProtection="1">
      <alignment horizontal="left" vertical="center"/>
    </xf>
    <xf numFmtId="0" fontId="0" fillId="0" borderId="29" xfId="0" applyNumberFormat="1" applyFill="1" applyBorder="1" applyAlignment="1" applyProtection="1">
      <alignment horizontal="left" vertical="center"/>
    </xf>
    <xf numFmtId="0" fontId="0" fillId="0" borderId="30" xfId="0" applyNumberFormat="1" applyFill="1" applyBorder="1" applyAlignment="1" applyProtection="1">
      <alignment horizontal="left" vertical="center"/>
    </xf>
    <xf numFmtId="0" fontId="0" fillId="0" borderId="31" xfId="0" applyNumberFormat="1" applyFill="1" applyBorder="1" applyAlignment="1" applyProtection="1">
      <alignment horizontal="center" vertical="center"/>
    </xf>
    <xf numFmtId="0" fontId="0" fillId="0" borderId="17" xfId="0" applyNumberFormat="1" applyFill="1" applyBorder="1" applyAlignment="1" applyProtection="1">
      <alignment horizontal="center"/>
    </xf>
    <xf numFmtId="0" fontId="0" fillId="0" borderId="18" xfId="0" applyNumberFormat="1" applyFill="1" applyBorder="1" applyAlignment="1" applyProtection="1">
      <alignment horizontal="center"/>
    </xf>
    <xf numFmtId="0" fontId="0" fillId="0" borderId="13" xfId="0" applyNumberFormat="1" applyFill="1" applyBorder="1" applyAlignment="1" applyProtection="1"/>
    <xf numFmtId="0" fontId="0" fillId="0" borderId="9" xfId="0" applyNumberFormat="1" applyFill="1" applyBorder="1" applyAlignment="1" applyProtection="1">
      <alignment horizontal="left" vertical="center"/>
    </xf>
    <xf numFmtId="20" fontId="0" fillId="0" borderId="9" xfId="0" applyNumberFormat="1" applyFill="1" applyBorder="1" applyAlignment="1" applyProtection="1">
      <alignment horizontal="center" vertical="center"/>
    </xf>
    <xf numFmtId="20" fontId="0" fillId="0" borderId="8" xfId="0" applyNumberFormat="1" applyFill="1" applyBorder="1" applyAlignment="1" applyProtection="1">
      <alignment horizontal="center" vertical="center"/>
    </xf>
    <xf numFmtId="20" fontId="0" fillId="0" borderId="12" xfId="0" applyNumberFormat="1" applyFill="1" applyBorder="1" applyAlignment="1" applyProtection="1">
      <alignment horizontal="center" vertical="center"/>
    </xf>
    <xf numFmtId="0" fontId="0" fillId="0" borderId="32" xfId="0" applyNumberFormat="1" applyFill="1" applyBorder="1" applyAlignment="1" applyProtection="1">
      <alignment horizontal="left" vertical="center"/>
    </xf>
    <xf numFmtId="0" fontId="0" fillId="0" borderId="32" xfId="0" applyNumberFormat="1" applyFill="1" applyBorder="1" applyAlignment="1" applyProtection="1">
      <alignment horizontal="center" vertical="center"/>
    </xf>
    <xf numFmtId="0" fontId="0" fillId="0" borderId="29" xfId="0" applyNumberFormat="1" applyFill="1" applyBorder="1" applyAlignment="1" applyProtection="1">
      <alignment horizontal="center" vertical="center"/>
    </xf>
    <xf numFmtId="0" fontId="0" fillId="0" borderId="33" xfId="0" applyNumberForma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/>
    </xf>
    <xf numFmtId="0" fontId="2" fillId="0" borderId="6" xfId="0" applyNumberFormat="1" applyFont="1" applyFill="1" applyBorder="1" applyAlignment="1" applyProtection="1">
      <alignment horizontal="center"/>
    </xf>
    <xf numFmtId="20" fontId="0" fillId="0" borderId="1" xfId="0" applyNumberFormat="1" applyFill="1" applyBorder="1" applyAlignment="1" applyProtection="1">
      <alignment horizontal="right"/>
    </xf>
    <xf numFmtId="20" fontId="0" fillId="0" borderId="14" xfId="0" applyNumberFormat="1" applyFill="1" applyBorder="1" applyAlignment="1" applyProtection="1">
      <alignment horizontal="right"/>
    </xf>
    <xf numFmtId="0" fontId="2" fillId="0" borderId="9" xfId="0" applyNumberFormat="1" applyFont="1" applyFill="1" applyBorder="1" applyAlignment="1" applyProtection="1">
      <alignment horizontal="left" vertical="center"/>
    </xf>
    <xf numFmtId="0" fontId="2" fillId="0" borderId="15" xfId="0" applyNumberFormat="1" applyFont="1" applyFill="1" applyBorder="1" applyAlignment="1" applyProtection="1">
      <alignment horizontal="left" vertical="center"/>
    </xf>
    <xf numFmtId="20" fontId="0" fillId="0" borderId="17" xfId="0" applyNumberFormat="1" applyFill="1" applyBorder="1" applyAlignment="1" applyProtection="1">
      <alignment horizontal="right"/>
    </xf>
    <xf numFmtId="20" fontId="0" fillId="0" borderId="18" xfId="0" applyNumberFormat="1" applyFill="1" applyBorder="1" applyAlignment="1" applyProtection="1">
      <alignment horizontal="right"/>
    </xf>
    <xf numFmtId="0" fontId="0" fillId="0" borderId="0" xfId="0" applyNumberFormat="1" applyFill="1" applyAlignment="1" applyProtection="1">
      <alignment horizontal="left" vertical="center"/>
    </xf>
    <xf numFmtId="0" fontId="0" fillId="0" borderId="2" xfId="0" applyNumberFormat="1" applyFill="1" applyBorder="1" applyAlignment="1" applyProtection="1"/>
    <xf numFmtId="0" fontId="0" fillId="0" borderId="3" xfId="0" applyNumberFormat="1" applyFill="1" applyBorder="1" applyAlignment="1" applyProtection="1"/>
    <xf numFmtId="0" fontId="2" fillId="0" borderId="13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4" xfId="0" applyNumberFormat="1" applyFont="1" applyFill="1" applyBorder="1" applyAlignment="1" applyProtection="1">
      <alignment horizontal="center" vertical="center" wrapText="1"/>
    </xf>
    <xf numFmtId="164" fontId="0" fillId="0" borderId="1" xfId="0" applyNumberFormat="1" applyFill="1" applyBorder="1" applyAlignment="1" applyProtection="1">
      <alignment horizontal="center"/>
    </xf>
    <xf numFmtId="164" fontId="0" fillId="0" borderId="14" xfId="0" applyNumberFormat="1" applyFill="1" applyBorder="1" applyAlignment="1" applyProtection="1">
      <alignment horizontal="center"/>
    </xf>
    <xf numFmtId="164" fontId="2" fillId="0" borderId="1" xfId="0" applyNumberFormat="1" applyFont="1" applyFill="1" applyBorder="1" applyAlignment="1" applyProtection="1">
      <alignment horizontal="center"/>
    </xf>
    <xf numFmtId="164" fontId="2" fillId="0" borderId="14" xfId="0" applyNumberFormat="1" applyFont="1" applyFill="1" applyBorder="1" applyAlignment="1" applyProtection="1">
      <alignment horizontal="center"/>
    </xf>
    <xf numFmtId="164" fontId="0" fillId="0" borderId="17" xfId="0" applyNumberFormat="1" applyFill="1" applyBorder="1" applyAlignment="1" applyProtection="1">
      <alignment horizontal="center"/>
    </xf>
    <xf numFmtId="164" fontId="0" fillId="0" borderId="18" xfId="0" applyNumberForma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 vertical="center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2" fillId="0" borderId="12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Alignment="1" applyProtection="1"/>
    <xf numFmtId="164" fontId="0" fillId="0" borderId="9" xfId="0" applyNumberFormat="1" applyFill="1" applyBorder="1" applyAlignment="1" applyProtection="1">
      <alignment horizontal="center" vertical="center"/>
    </xf>
    <xf numFmtId="164" fontId="0" fillId="0" borderId="12" xfId="0" applyNumberFormat="1" applyFill="1" applyBorder="1" applyAlignment="1" applyProtection="1">
      <alignment horizontal="center" vertical="center"/>
    </xf>
    <xf numFmtId="164" fontId="0" fillId="0" borderId="32" xfId="0" applyNumberFormat="1" applyFill="1" applyBorder="1" applyAlignment="1" applyProtection="1">
      <alignment horizontal="center" vertical="center"/>
    </xf>
    <xf numFmtId="164" fontId="0" fillId="0" borderId="33" xfId="0" applyNumberFormat="1" applyFill="1" applyBorder="1" applyAlignment="1" applyProtection="1">
      <alignment horizontal="center" vertical="center"/>
    </xf>
    <xf numFmtId="0" fontId="0" fillId="0" borderId="12" xfId="0" applyNumberFormat="1" applyFill="1" applyBorder="1" applyAlignment="1" applyProtection="1">
      <alignment horizontal="left" vertical="center"/>
    </xf>
    <xf numFmtId="164" fontId="0" fillId="0" borderId="7" xfId="0" applyNumberFormat="1" applyFill="1" applyBorder="1" applyAlignment="1" applyProtection="1">
      <alignment horizontal="center" vertical="center"/>
    </xf>
    <xf numFmtId="164" fontId="0" fillId="0" borderId="8" xfId="0" applyNumberFormat="1" applyFill="1" applyBorder="1" applyAlignment="1" applyProtection="1">
      <alignment horizontal="center" vertical="center"/>
    </xf>
    <xf numFmtId="0" fontId="0" fillId="0" borderId="14" xfId="0" applyNumberFormat="1" applyFill="1" applyBorder="1" applyAlignment="1" applyProtection="1">
      <alignment horizontal="left" vertical="center"/>
    </xf>
    <xf numFmtId="0" fontId="0" fillId="0" borderId="17" xfId="0" applyNumberFormat="1" applyFill="1" applyBorder="1" applyAlignment="1" applyProtection="1">
      <alignment horizontal="left" vertical="center"/>
    </xf>
    <xf numFmtId="0" fontId="0" fillId="0" borderId="18" xfId="0" applyNumberFormat="1" applyFill="1" applyBorder="1" applyAlignment="1" applyProtection="1">
      <alignment horizontal="left" vertical="center"/>
    </xf>
    <xf numFmtId="164" fontId="0" fillId="0" borderId="27" xfId="0" applyNumberFormat="1" applyFill="1" applyBorder="1" applyAlignment="1" applyProtection="1">
      <alignment horizontal="center" vertical="center"/>
    </xf>
    <xf numFmtId="164" fontId="0" fillId="0" borderId="29" xfId="0" applyNumberFormat="1" applyFill="1" applyBorder="1" applyAlignment="1" applyProtection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</xf>
    <xf numFmtId="0" fontId="2" fillId="0" borderId="17" xfId="0" applyNumberFormat="1" applyFont="1" applyFill="1" applyBorder="1" applyAlignment="1" applyProtection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 applyProtection="1">
      <alignment horizontal="center" vertical="center" wrapText="1"/>
    </xf>
    <xf numFmtId="0" fontId="2" fillId="0" borderId="18" xfId="0" applyNumberFormat="1" applyFont="1" applyFill="1" applyBorder="1" applyAlignment="1" applyProtection="1">
      <alignment horizontal="center" vertical="center" wrapText="1"/>
    </xf>
    <xf numFmtId="0" fontId="0" fillId="0" borderId="6" xfId="0" applyNumberFormat="1" applyFill="1" applyBorder="1" applyAlignment="1" applyProtection="1"/>
    <xf numFmtId="164" fontId="0" fillId="0" borderId="13" xfId="0" applyNumberFormat="1" applyFill="1" applyBorder="1" applyAlignment="1" applyProtection="1">
      <alignment horizontal="center"/>
    </xf>
    <xf numFmtId="0" fontId="0" fillId="0" borderId="14" xfId="0" applyNumberFormat="1" applyFill="1" applyBorder="1" applyAlignment="1" applyProtection="1"/>
    <xf numFmtId="164" fontId="0" fillId="0" borderId="16" xfId="0" applyNumberFormat="1" applyFill="1" applyBorder="1" applyAlignment="1" applyProtection="1">
      <alignment horizontal="center"/>
    </xf>
    <xf numFmtId="0" fontId="2" fillId="0" borderId="32" xfId="0" applyNumberFormat="1" applyFont="1" applyFill="1" applyBorder="1" applyAlignment="1" applyProtection="1">
      <alignment horizontal="center" vertical="center" wrapText="1"/>
    </xf>
    <xf numFmtId="0" fontId="2" fillId="0" borderId="33" xfId="0" applyNumberFormat="1" applyFont="1" applyFill="1" applyBorder="1" applyAlignment="1" applyProtection="1">
      <alignment horizontal="center" vertical="center" wrapText="1"/>
    </xf>
    <xf numFmtId="0" fontId="2" fillId="0" borderId="18" xfId="0" applyNumberFormat="1" applyFont="1" applyFill="1" applyBorder="1" applyAlignment="1" applyProtection="1"/>
    <xf numFmtId="0" fontId="2" fillId="0" borderId="18" xfId="0" applyNumberFormat="1" applyFont="1" applyFill="1" applyBorder="1" applyAlignment="1" applyProtection="1">
      <alignment horizontal="center" vertical="center"/>
    </xf>
    <xf numFmtId="0" fontId="0" fillId="0" borderId="3" xfId="0" applyNumberFormat="1" applyFill="1" applyBorder="1" applyAlignment="1" applyProtection="1">
      <alignment horizontal="left" vertical="center"/>
    </xf>
    <xf numFmtId="0" fontId="0" fillId="0" borderId="6" xfId="0" applyNumberFormat="1" applyFill="1" applyBorder="1" applyAlignment="1" applyProtection="1">
      <alignment horizontal="left" vertical="center"/>
    </xf>
    <xf numFmtId="164" fontId="0" fillId="0" borderId="15" xfId="0" applyNumberFormat="1" applyFill="1" applyBorder="1" applyAlignment="1" applyProtection="1">
      <alignment horizontal="center" vertical="center"/>
    </xf>
    <xf numFmtId="164" fontId="0" fillId="0" borderId="28" xfId="0" applyNumberFormat="1" applyFill="1" applyBorder="1" applyAlignment="1" applyProtection="1">
      <alignment horizontal="center" vertical="center"/>
    </xf>
    <xf numFmtId="2" fontId="0" fillId="0" borderId="1" xfId="0" applyNumberFormat="1" applyFill="1" applyBorder="1" applyAlignment="1" applyProtection="1">
      <alignment horizontal="right"/>
    </xf>
    <xf numFmtId="2" fontId="0" fillId="0" borderId="1" xfId="0" applyNumberFormat="1" applyFill="1" applyBorder="1" applyAlignment="1" applyProtection="1">
      <alignment horizontal="right" vertical="center"/>
    </xf>
    <xf numFmtId="164" fontId="0" fillId="0" borderId="1" xfId="0" applyNumberFormat="1" applyFill="1" applyBorder="1" applyAlignment="1" applyProtection="1"/>
    <xf numFmtId="2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horizontal="left" vertical="center"/>
    </xf>
    <xf numFmtId="0" fontId="0" fillId="0" borderId="34" xfId="0" applyNumberFormat="1" applyFill="1" applyBorder="1" applyAlignment="1" applyProtection="1"/>
    <xf numFmtId="0" fontId="0" fillId="0" borderId="35" xfId="0" applyNumberFormat="1" applyFill="1" applyBorder="1" applyAlignment="1" applyProtection="1"/>
    <xf numFmtId="164" fontId="0" fillId="0" borderId="35" xfId="0" applyNumberFormat="1" applyFill="1" applyBorder="1" applyAlignment="1" applyProtection="1">
      <alignment horizontal="center"/>
    </xf>
    <xf numFmtId="164" fontId="0" fillId="0" borderId="36" xfId="0" applyNumberFormat="1" applyFill="1" applyBorder="1" applyAlignment="1" applyProtection="1">
      <alignment horizontal="center"/>
    </xf>
    <xf numFmtId="0" fontId="0" fillId="0" borderId="37" xfId="0" applyNumberFormat="1" applyFill="1" applyBorder="1" applyAlignment="1" applyProtection="1"/>
    <xf numFmtId="0" fontId="0" fillId="0" borderId="38" xfId="0" applyNumberFormat="1" applyFill="1" applyBorder="1" applyAlignment="1" applyProtection="1"/>
    <xf numFmtId="164" fontId="0" fillId="0" borderId="38" xfId="0" applyNumberFormat="1" applyFill="1" applyBorder="1" applyAlignment="1" applyProtection="1">
      <alignment horizontal="center"/>
    </xf>
    <xf numFmtId="164" fontId="0" fillId="0" borderId="39" xfId="0" applyNumberFormat="1" applyFill="1" applyBorder="1" applyAlignment="1" applyProtection="1">
      <alignment horizontal="center"/>
    </xf>
    <xf numFmtId="0" fontId="2" fillId="0" borderId="40" xfId="0" applyNumberFormat="1" applyFont="1" applyFill="1" applyBorder="1" applyAlignment="1" applyProtection="1">
      <alignment horizontal="center" vertical="center"/>
    </xf>
    <xf numFmtId="0" fontId="2" fillId="0" borderId="32" xfId="0" applyNumberFormat="1" applyFont="1" applyFill="1" applyBorder="1" applyAlignment="1" applyProtection="1">
      <alignment horizontal="center" vertical="center"/>
    </xf>
    <xf numFmtId="164" fontId="0" fillId="0" borderId="34" xfId="0" applyNumberFormat="1" applyFill="1" applyBorder="1" applyAlignment="1" applyProtection="1">
      <alignment horizontal="center"/>
    </xf>
    <xf numFmtId="164" fontId="0" fillId="0" borderId="37" xfId="0" applyNumberForma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>
      <alignment vertical="center"/>
    </xf>
    <xf numFmtId="0" fontId="3" fillId="0" borderId="0" xfId="0" applyFont="1" applyBorder="1"/>
    <xf numFmtId="0" fontId="3" fillId="0" borderId="45" xfId="0" applyFont="1" applyBorder="1"/>
    <xf numFmtId="0" fontId="4" fillId="0" borderId="46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" fillId="0" borderId="0" xfId="0" applyNumberFormat="1" applyFont="1" applyFill="1" applyAlignment="1" applyProtection="1"/>
    <xf numFmtId="0" fontId="2" fillId="0" borderId="19" xfId="0" applyNumberFormat="1" applyFont="1" applyFill="1" applyBorder="1" applyAlignment="1" applyProtection="1">
      <alignment horizontal="left" vertical="center"/>
    </xf>
    <xf numFmtId="0" fontId="2" fillId="0" borderId="21" xfId="0" applyNumberFormat="1" applyFont="1" applyFill="1" applyBorder="1" applyAlignment="1" applyProtection="1">
      <alignment horizontal="left" vertical="center"/>
    </xf>
    <xf numFmtId="0" fontId="0" fillId="0" borderId="24" xfId="0" applyNumberFormat="1" applyFill="1" applyBorder="1" applyAlignment="1" applyProtection="1">
      <alignment horizontal="center" vertical="center"/>
    </xf>
    <xf numFmtId="0" fontId="2" fillId="0" borderId="42" xfId="0" applyNumberFormat="1" applyFont="1" applyFill="1" applyBorder="1" applyAlignment="1" applyProtection="1"/>
    <xf numFmtId="14" fontId="0" fillId="0" borderId="42" xfId="0" applyNumberFormat="1" applyFill="1" applyBorder="1" applyAlignment="1" applyProtection="1"/>
    <xf numFmtId="0" fontId="2" fillId="0" borderId="24" xfId="0" applyNumberFormat="1" applyFont="1" applyFill="1" applyBorder="1" applyAlignment="1" applyProtection="1">
      <alignment horizontal="center" vertical="center"/>
    </xf>
    <xf numFmtId="0" fontId="2" fillId="0" borderId="21" xfId="0" applyNumberFormat="1" applyFont="1" applyFill="1" applyBorder="1" applyAlignment="1" applyProtection="1">
      <alignment horizontal="center" vertical="center"/>
    </xf>
    <xf numFmtId="0" fontId="0" fillId="0" borderId="42" xfId="0" applyNumberFormat="1" applyFill="1" applyBorder="1" applyAlignment="1" applyProtection="1">
      <alignment horizontal="center"/>
    </xf>
    <xf numFmtId="0" fontId="0" fillId="0" borderId="48" xfId="0" applyNumberFormat="1" applyFill="1" applyBorder="1" applyAlignment="1" applyProtection="1">
      <alignment horizontal="center" vertical="center"/>
    </xf>
    <xf numFmtId="0" fontId="2" fillId="0" borderId="49" xfId="0" applyNumberFormat="1" applyFont="1" applyFill="1" applyBorder="1" applyAlignment="1" applyProtection="1">
      <alignment horizontal="center" vertical="center"/>
    </xf>
    <xf numFmtId="0" fontId="2" fillId="0" borderId="43" xfId="0" applyNumberFormat="1" applyFont="1" applyFill="1" applyBorder="1" applyAlignment="1" applyProtection="1">
      <alignment horizontal="center" vertical="center"/>
    </xf>
    <xf numFmtId="0" fontId="2" fillId="0" borderId="44" xfId="0" applyNumberFormat="1" applyFont="1" applyFill="1" applyBorder="1" applyAlignment="1" applyProtection="1">
      <alignment horizontal="center" vertical="center"/>
    </xf>
    <xf numFmtId="0" fontId="2" fillId="0" borderId="50" xfId="0" applyNumberFormat="1" applyFont="1" applyFill="1" applyBorder="1" applyAlignment="1" applyProtection="1">
      <alignment horizontal="center" vertical="center"/>
    </xf>
    <xf numFmtId="0" fontId="0" fillId="0" borderId="51" xfId="0" applyNumberFormat="1" applyFill="1" applyBorder="1" applyAlignment="1" applyProtection="1">
      <alignment horizontal="center" vertical="center"/>
    </xf>
    <xf numFmtId="0" fontId="2" fillId="0" borderId="51" xfId="0" applyNumberFormat="1" applyFont="1" applyFill="1" applyBorder="1" applyAlignment="1" applyProtection="1">
      <alignment horizontal="center" vertical="center"/>
    </xf>
    <xf numFmtId="0" fontId="2" fillId="0" borderId="52" xfId="0" applyNumberFormat="1" applyFont="1" applyFill="1" applyBorder="1" applyAlignment="1" applyProtection="1">
      <alignment horizontal="center" vertical="center"/>
    </xf>
    <xf numFmtId="0" fontId="0" fillId="0" borderId="53" xfId="0" applyNumberFormat="1" applyFill="1" applyBorder="1" applyAlignment="1" applyProtection="1">
      <alignment horizontal="center" vertical="center"/>
    </xf>
    <xf numFmtId="0" fontId="2" fillId="0" borderId="54" xfId="0" applyNumberFormat="1" applyFont="1" applyFill="1" applyBorder="1" applyAlignment="1" applyProtection="1">
      <alignment horizontal="center" vertical="center"/>
    </xf>
    <xf numFmtId="0" fontId="2" fillId="0" borderId="55" xfId="0" applyNumberFormat="1" applyFont="1" applyFill="1" applyBorder="1" applyAlignment="1" applyProtection="1">
      <alignment horizontal="center"/>
    </xf>
    <xf numFmtId="0" fontId="0" fillId="0" borderId="56" xfId="0" applyNumberFormat="1" applyFill="1" applyBorder="1" applyAlignment="1" applyProtection="1">
      <alignment horizontal="left" vertical="center"/>
    </xf>
    <xf numFmtId="0" fontId="0" fillId="0" borderId="55" xfId="0" applyNumberFormat="1" applyFill="1" applyBorder="1" applyAlignment="1" applyProtection="1">
      <alignment horizontal="center"/>
    </xf>
    <xf numFmtId="0" fontId="0" fillId="0" borderId="57" xfId="0" applyNumberFormat="1" applyFill="1" applyBorder="1" applyAlignment="1" applyProtection="1">
      <alignment horizontal="left" vertical="center"/>
    </xf>
    <xf numFmtId="0" fontId="0" fillId="0" borderId="58" xfId="0" applyNumberFormat="1" applyFill="1" applyBorder="1" applyAlignment="1" applyProtection="1">
      <alignment horizontal="left" vertical="center"/>
    </xf>
    <xf numFmtId="0" fontId="0" fillId="0" borderId="59" xfId="0" applyNumberFormat="1" applyFill="1" applyBorder="1" applyAlignment="1" applyProtection="1">
      <alignment horizontal="left" vertical="center"/>
    </xf>
    <xf numFmtId="0" fontId="0" fillId="0" borderId="60" xfId="0" applyNumberFormat="1" applyFill="1" applyBorder="1" applyAlignment="1" applyProtection="1"/>
    <xf numFmtId="0" fontId="0" fillId="0" borderId="61" xfId="0" applyNumberFormat="1" applyFill="1" applyBorder="1" applyAlignment="1" applyProtection="1">
      <alignment horizontal="center" vertical="center"/>
    </xf>
    <xf numFmtId="0" fontId="0" fillId="0" borderId="59" xfId="0" applyNumberFormat="1" applyFill="1" applyBorder="1" applyAlignment="1" applyProtection="1">
      <alignment horizontal="center" vertical="center"/>
    </xf>
    <xf numFmtId="0" fontId="0" fillId="0" borderId="62" xfId="0" applyNumberFormat="1" applyFill="1" applyBorder="1" applyAlignment="1" applyProtection="1"/>
    <xf numFmtId="0" fontId="2" fillId="0" borderId="16" xfId="0" applyNumberFormat="1" applyFont="1" applyFill="1" applyBorder="1" applyAlignment="1" applyProtection="1"/>
    <xf numFmtId="0" fontId="2" fillId="0" borderId="63" xfId="0" applyNumberFormat="1" applyFont="1" applyFill="1" applyBorder="1" applyAlignment="1" applyProtection="1">
      <alignment horizontal="center" vertical="center"/>
    </xf>
    <xf numFmtId="0" fontId="2" fillId="0" borderId="64" xfId="0" applyNumberFormat="1" applyFont="1" applyFill="1" applyBorder="1" applyAlignment="1" applyProtection="1">
      <alignment horizontal="center" vertical="center"/>
    </xf>
    <xf numFmtId="0" fontId="2" fillId="0" borderId="65" xfId="0" applyNumberFormat="1" applyFont="1" applyFill="1" applyBorder="1" applyAlignment="1" applyProtection="1">
      <alignment horizontal="center" vertical="center"/>
    </xf>
    <xf numFmtId="0" fontId="2" fillId="0" borderId="66" xfId="0" applyNumberFormat="1" applyFont="1" applyFill="1" applyBorder="1" applyAlignment="1" applyProtection="1">
      <alignment horizontal="center" vertical="center"/>
    </xf>
    <xf numFmtId="0" fontId="2" fillId="0" borderId="67" xfId="0" applyNumberFormat="1" applyFont="1" applyFill="1" applyBorder="1" applyAlignment="1" applyProtection="1">
      <alignment horizontal="center" vertical="center"/>
    </xf>
    <xf numFmtId="0" fontId="2" fillId="0" borderId="67" xfId="0" applyNumberFormat="1" applyFont="1" applyFill="1" applyBorder="1" applyAlignment="1" applyProtection="1">
      <alignment horizontal="center"/>
    </xf>
    <xf numFmtId="0" fontId="2" fillId="0" borderId="68" xfId="0" applyNumberFormat="1" applyFont="1" applyFill="1" applyBorder="1" applyAlignment="1" applyProtection="1">
      <alignment horizontal="center"/>
    </xf>
    <xf numFmtId="0" fontId="0" fillId="0" borderId="15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27" xfId="0" applyNumberFormat="1" applyFill="1" applyBorder="1" applyAlignment="1" applyProtection="1"/>
    <xf numFmtId="0" fontId="0" fillId="0" borderId="28" xfId="0" applyNumberFormat="1" applyFill="1" applyBorder="1" applyAlignment="1" applyProtection="1"/>
    <xf numFmtId="0" fontId="0" fillId="0" borderId="33" xfId="0" applyNumberFormat="1" applyFill="1" applyBorder="1" applyAlignment="1" applyProtection="1"/>
    <xf numFmtId="2" fontId="0" fillId="0" borderId="14" xfId="0" applyNumberFormat="1" applyFill="1" applyBorder="1" applyAlignment="1" applyProtection="1">
      <alignment horizontal="right" vertical="center"/>
    </xf>
    <xf numFmtId="2" fontId="0" fillId="0" borderId="17" xfId="0" applyNumberFormat="1" applyFill="1" applyBorder="1" applyAlignment="1" applyProtection="1">
      <alignment horizontal="right"/>
    </xf>
    <xf numFmtId="2" fontId="0" fillId="0" borderId="17" xfId="0" applyNumberFormat="1" applyFill="1" applyBorder="1" applyAlignment="1" applyProtection="1">
      <alignment horizontal="right" vertical="center"/>
    </xf>
    <xf numFmtId="2" fontId="0" fillId="0" borderId="18" xfId="0" applyNumberFormat="1" applyFill="1" applyBorder="1" applyAlignment="1" applyProtection="1">
      <alignment horizontal="right" vertical="center"/>
    </xf>
    <xf numFmtId="0" fontId="3" fillId="0" borderId="70" xfId="0" applyFont="1" applyBorder="1"/>
    <xf numFmtId="0" fontId="0" fillId="0" borderId="42" xfId="0" applyNumberFormat="1" applyFill="1" applyBorder="1" applyAlignment="1" applyProtection="1">
      <alignment vertical="center"/>
    </xf>
    <xf numFmtId="2" fontId="0" fillId="0" borderId="42" xfId="0" applyNumberFormat="1" applyFill="1" applyBorder="1" applyAlignment="1" applyProtection="1">
      <alignment horizontal="right"/>
    </xf>
    <xf numFmtId="0" fontId="0" fillId="0" borderId="0" xfId="0" applyNumberFormat="1" applyFill="1" applyBorder="1" applyAlignment="1" applyProtection="1">
      <alignment horizontal="left" vertical="center"/>
    </xf>
    <xf numFmtId="0" fontId="2" fillId="0" borderId="51" xfId="0" applyNumberFormat="1" applyFont="1" applyFill="1" applyBorder="1" applyAlignment="1" applyProtection="1">
      <alignment horizontal="center" vertical="center" wrapText="1"/>
    </xf>
    <xf numFmtId="0" fontId="0" fillId="0" borderId="42" xfId="0" applyNumberFormat="1" applyFill="1" applyBorder="1" applyAlignment="1" applyProtection="1">
      <alignment horizontal="left" vertical="center"/>
    </xf>
    <xf numFmtId="0" fontId="0" fillId="0" borderId="71" xfId="0" applyNumberFormat="1" applyFill="1" applyBorder="1" applyAlignment="1" applyProtection="1">
      <alignment horizontal="left" vertical="center"/>
    </xf>
    <xf numFmtId="0" fontId="0" fillId="0" borderId="72" xfId="0" applyNumberFormat="1" applyFill="1" applyBorder="1" applyAlignment="1" applyProtection="1">
      <alignment horizontal="left" vertical="center"/>
    </xf>
    <xf numFmtId="0" fontId="0" fillId="0" borderId="53" xfId="0" applyNumberFormat="1" applyFill="1" applyBorder="1" applyAlignment="1" applyProtection="1">
      <alignment horizontal="left" vertical="center"/>
    </xf>
    <xf numFmtId="0" fontId="2" fillId="0" borderId="50" xfId="0" applyNumberFormat="1" applyFont="1" applyFill="1" applyBorder="1" applyAlignment="1" applyProtection="1">
      <alignment horizontal="center" vertical="center" wrapText="1"/>
    </xf>
    <xf numFmtId="0" fontId="2" fillId="0" borderId="73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0" fillId="0" borderId="74" xfId="0" applyNumberFormat="1" applyFill="1" applyBorder="1" applyAlignment="1" applyProtection="1">
      <alignment horizontal="left" vertical="center"/>
    </xf>
    <xf numFmtId="0" fontId="0" fillId="0" borderId="60" xfId="0" applyNumberFormat="1" applyFill="1" applyBorder="1" applyAlignment="1" applyProtection="1">
      <alignment horizontal="left" vertical="center"/>
    </xf>
    <xf numFmtId="2" fontId="0" fillId="0" borderId="60" xfId="0" applyNumberFormat="1" applyFill="1" applyBorder="1" applyAlignment="1" applyProtection="1"/>
    <xf numFmtId="0" fontId="2" fillId="0" borderId="9" xfId="0" applyNumberFormat="1" applyFont="1" applyFill="1" applyBorder="1" applyAlignment="1" applyProtection="1"/>
    <xf numFmtId="2" fontId="0" fillId="0" borderId="9" xfId="0" applyNumberFormat="1" applyFill="1" applyBorder="1" applyAlignment="1" applyProtection="1"/>
    <xf numFmtId="2" fontId="0" fillId="0" borderId="61" xfId="0" applyNumberFormat="1" applyFill="1" applyBorder="1" applyAlignment="1" applyProtection="1"/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0" fillId="0" borderId="13" xfId="0" applyNumberFormat="1" applyFill="1" applyBorder="1" applyAlignment="1" applyProtection="1">
      <alignment horizontal="left" vertical="center"/>
    </xf>
    <xf numFmtId="0" fontId="0" fillId="0" borderId="41" xfId="0" applyNumberFormat="1" applyFill="1" applyBorder="1" applyAlignment="1" applyProtection="1">
      <alignment horizontal="left" vertical="center"/>
    </xf>
    <xf numFmtId="0" fontId="0" fillId="0" borderId="42" xfId="0" applyNumberFormat="1" applyFill="1" applyBorder="1" applyAlignment="1" applyProtection="1"/>
    <xf numFmtId="164" fontId="0" fillId="0" borderId="42" xfId="0" applyNumberFormat="1" applyFill="1" applyBorder="1" applyAlignment="1" applyProtection="1"/>
    <xf numFmtId="0" fontId="0" fillId="0" borderId="75" xfId="0" applyNumberFormat="1" applyFill="1" applyBorder="1" applyAlignment="1" applyProtection="1"/>
    <xf numFmtId="0" fontId="2" fillId="0" borderId="3" xfId="0" applyNumberFormat="1" applyFont="1" applyFill="1" applyBorder="1" applyAlignment="1" applyProtection="1">
      <alignment horizontal="left" vertical="center"/>
    </xf>
    <xf numFmtId="0" fontId="2" fillId="0" borderId="6" xfId="0" applyNumberFormat="1" applyFont="1" applyFill="1" applyBorder="1" applyAlignment="1" applyProtection="1">
      <alignment horizontal="left" vertical="center"/>
    </xf>
    <xf numFmtId="0" fontId="2" fillId="0" borderId="14" xfId="0" applyNumberFormat="1" applyFont="1" applyFill="1" applyBorder="1" applyAlignment="1" applyProtection="1">
      <alignment horizontal="center" vertical="center" wrapText="1"/>
    </xf>
    <xf numFmtId="0" fontId="4" fillId="0" borderId="76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7" xfId="0" applyFont="1" applyBorder="1" applyAlignment="1">
      <alignment horizontal="center"/>
    </xf>
    <xf numFmtId="0" fontId="0" fillId="0" borderId="17" xfId="0" applyNumberForma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/>
    <xf numFmtId="0" fontId="0" fillId="0" borderId="7" xfId="0" applyNumberFormat="1" applyFill="1" applyBorder="1" applyAlignment="1" applyProtection="1">
      <alignment horizontal="center"/>
    </xf>
    <xf numFmtId="0" fontId="0" fillId="0" borderId="27" xfId="0" applyNumberFormat="1" applyFill="1" applyBorder="1" applyAlignment="1" applyProtection="1">
      <alignment horizontal="center"/>
    </xf>
    <xf numFmtId="0" fontId="0" fillId="0" borderId="13" xfId="0" applyNumberFormat="1" applyFill="1" applyBorder="1" applyAlignment="1" applyProtection="1">
      <alignment horizontal="center"/>
    </xf>
    <xf numFmtId="0" fontId="0" fillId="0" borderId="41" xfId="0" applyNumberFormat="1" applyFill="1" applyBorder="1" applyAlignment="1" applyProtection="1">
      <alignment horizontal="center"/>
    </xf>
    <xf numFmtId="0" fontId="0" fillId="0" borderId="2" xfId="0" applyNumberFormat="1" applyFill="1" applyBorder="1" applyAlignment="1" applyProtection="1">
      <alignment horizontal="center"/>
    </xf>
    <xf numFmtId="0" fontId="0" fillId="0" borderId="16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workbookViewId="0">
      <selection activeCell="T15" sqref="T15"/>
    </sheetView>
  </sheetViews>
  <sheetFormatPr defaultRowHeight="14.4" x14ac:dyDescent="0.3"/>
  <cols>
    <col min="1" max="7" width="9.109375" style="2" customWidth="1"/>
    <col min="8" max="10" width="10.6640625" style="2" customWidth="1"/>
    <col min="11" max="16384" width="8.88671875" style="2"/>
  </cols>
  <sheetData>
    <row r="1" spans="1:15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3">
      <c r="A2" s="15" t="s">
        <v>307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ht="15" thickBot="1" x14ac:dyDescent="0.35">
      <c r="A3" s="26" t="s">
        <v>308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ht="15" thickTop="1" x14ac:dyDescent="0.3">
      <c r="A4" s="4" t="s">
        <v>1</v>
      </c>
      <c r="B4" s="5"/>
      <c r="C4" s="5"/>
      <c r="D4" s="5"/>
      <c r="E4" s="5"/>
      <c r="F4" s="5"/>
      <c r="G4" s="6" t="s">
        <v>2</v>
      </c>
      <c r="H4" s="7"/>
      <c r="I4" s="5" t="s">
        <v>3</v>
      </c>
      <c r="J4" s="5"/>
      <c r="K4" s="5" t="s">
        <v>4</v>
      </c>
      <c r="L4" s="5"/>
      <c r="M4" s="5"/>
      <c r="N4" s="5"/>
      <c r="O4" s="8"/>
    </row>
    <row r="5" spans="1:15" x14ac:dyDescent="0.3">
      <c r="A5" s="9"/>
      <c r="B5" s="10"/>
      <c r="C5" s="11" t="s">
        <v>5</v>
      </c>
      <c r="D5" s="12"/>
      <c r="E5" s="11" t="s">
        <v>6</v>
      </c>
      <c r="F5" s="12"/>
      <c r="G5" s="13"/>
      <c r="H5" s="14"/>
      <c r="I5" s="15"/>
      <c r="J5" s="15"/>
      <c r="K5" s="16"/>
      <c r="L5" s="11" t="s">
        <v>7</v>
      </c>
      <c r="M5" s="12"/>
      <c r="N5" s="11" t="s">
        <v>6</v>
      </c>
      <c r="O5" s="17"/>
    </row>
    <row r="6" spans="1:15" x14ac:dyDescent="0.3">
      <c r="A6" s="18" t="s">
        <v>8</v>
      </c>
      <c r="B6" s="19"/>
      <c r="C6" s="20">
        <v>969500</v>
      </c>
      <c r="D6" s="21"/>
      <c r="E6" s="20">
        <v>1018100</v>
      </c>
      <c r="F6" s="10"/>
      <c r="G6" s="22" t="s">
        <v>9</v>
      </c>
      <c r="H6" s="23">
        <v>44197</v>
      </c>
      <c r="I6" s="22" t="s">
        <v>9</v>
      </c>
      <c r="J6" s="23">
        <v>44134</v>
      </c>
      <c r="K6" s="11" t="s">
        <v>8</v>
      </c>
      <c r="L6" s="19"/>
      <c r="M6" s="16">
        <v>10.24</v>
      </c>
      <c r="N6" s="20">
        <v>11.98</v>
      </c>
      <c r="O6" s="24"/>
    </row>
    <row r="7" spans="1:15" ht="15" thickBot="1" x14ac:dyDescent="0.35">
      <c r="A7" s="144" t="s">
        <v>10</v>
      </c>
      <c r="B7" s="145"/>
      <c r="C7" s="146">
        <v>7362200</v>
      </c>
      <c r="D7" s="47"/>
      <c r="E7" s="146">
        <v>6654300</v>
      </c>
      <c r="F7" s="47"/>
      <c r="G7" s="147" t="s">
        <v>11</v>
      </c>
      <c r="H7" s="148">
        <v>44206</v>
      </c>
      <c r="I7" s="147" t="s">
        <v>11</v>
      </c>
      <c r="J7" s="148">
        <v>44206</v>
      </c>
      <c r="K7" s="149" t="s">
        <v>12</v>
      </c>
      <c r="L7" s="150"/>
      <c r="M7" s="151">
        <v>9.64</v>
      </c>
      <c r="N7" s="146">
        <v>10.79</v>
      </c>
      <c r="O7" s="152"/>
    </row>
    <row r="8" spans="1:15" ht="15" thickTop="1" x14ac:dyDescent="0.3">
      <c r="A8" s="156" t="s">
        <v>13</v>
      </c>
      <c r="B8" s="157"/>
      <c r="C8" s="157"/>
      <c r="D8" s="157"/>
      <c r="E8" s="158" t="s">
        <v>7</v>
      </c>
      <c r="F8" s="158"/>
      <c r="G8" s="158"/>
      <c r="H8" s="158"/>
      <c r="I8" s="158"/>
      <c r="J8" s="158"/>
      <c r="K8" s="158" t="s">
        <v>6</v>
      </c>
      <c r="L8" s="158"/>
      <c r="M8" s="158"/>
      <c r="N8" s="158"/>
      <c r="O8" s="159"/>
    </row>
    <row r="9" spans="1:15" x14ac:dyDescent="0.3">
      <c r="A9" s="160"/>
      <c r="B9" s="26"/>
      <c r="C9" s="26"/>
      <c r="D9" s="26"/>
      <c r="E9" s="11" t="s">
        <v>8</v>
      </c>
      <c r="F9" s="28"/>
      <c r="G9" s="12"/>
      <c r="H9" s="11" t="s">
        <v>14</v>
      </c>
      <c r="I9" s="28"/>
      <c r="J9" s="12"/>
      <c r="K9" s="11" t="s">
        <v>8</v>
      </c>
      <c r="L9" s="12"/>
      <c r="M9" s="11" t="s">
        <v>10</v>
      </c>
      <c r="N9" s="28"/>
      <c r="O9" s="161"/>
    </row>
    <row r="10" spans="1:15" x14ac:dyDescent="0.3">
      <c r="A10" s="160"/>
      <c r="B10" s="26"/>
      <c r="C10" s="26"/>
      <c r="D10" s="26"/>
      <c r="E10" s="11" t="s">
        <v>15</v>
      </c>
      <c r="F10" s="12"/>
      <c r="G10" s="29" t="s">
        <v>16</v>
      </c>
      <c r="H10" s="29" t="s">
        <v>15</v>
      </c>
      <c r="I10" s="11" t="s">
        <v>16</v>
      </c>
      <c r="J10" s="12"/>
      <c r="K10" s="29" t="s">
        <v>17</v>
      </c>
      <c r="L10" s="29" t="s">
        <v>16</v>
      </c>
      <c r="M10" s="11" t="s">
        <v>15</v>
      </c>
      <c r="N10" s="12"/>
      <c r="O10" s="162" t="s">
        <v>16</v>
      </c>
    </row>
    <row r="11" spans="1:15" x14ac:dyDescent="0.3">
      <c r="A11" s="163" t="s">
        <v>18</v>
      </c>
      <c r="B11" s="30"/>
      <c r="C11" s="10"/>
      <c r="D11" s="31" t="s">
        <v>15</v>
      </c>
      <c r="E11" s="20">
        <f>E13-E12</f>
        <v>467007.6</v>
      </c>
      <c r="F11" s="21"/>
      <c r="G11" s="16">
        <f>ROUND(E11/E13%,2)</f>
        <v>48.17</v>
      </c>
      <c r="H11" s="16">
        <f>H13-H12</f>
        <v>3348880.3</v>
      </c>
      <c r="I11" s="20">
        <f>ROUND(H11/H13%,2)</f>
        <v>45.49</v>
      </c>
      <c r="J11" s="21"/>
      <c r="K11" s="16">
        <f>K13-K12</f>
        <v>397979.68999999994</v>
      </c>
      <c r="L11" s="16">
        <f>ROUND(K11/K13%,2)</f>
        <v>39.090000000000003</v>
      </c>
      <c r="M11" s="20">
        <f>M13-M12</f>
        <v>2800326.64</v>
      </c>
      <c r="N11" s="21"/>
      <c r="O11" s="164">
        <f>ROUND(M11/M13%,2)</f>
        <v>42.08</v>
      </c>
    </row>
    <row r="12" spans="1:15" x14ac:dyDescent="0.3">
      <c r="A12" s="163" t="s">
        <v>19</v>
      </c>
      <c r="B12" s="30"/>
      <c r="C12" s="10"/>
      <c r="D12" s="31" t="s">
        <v>17</v>
      </c>
      <c r="E12" s="20">
        <v>502492.4</v>
      </c>
      <c r="F12" s="21"/>
      <c r="G12" s="16">
        <f>ROUND(E12/E13%,2)</f>
        <v>51.83</v>
      </c>
      <c r="H12" s="16">
        <v>4013319.7</v>
      </c>
      <c r="I12" s="20">
        <v>54.5</v>
      </c>
      <c r="J12" s="21"/>
      <c r="K12" s="16">
        <v>620120.31000000006</v>
      </c>
      <c r="L12" s="16">
        <f>ROUND(K12/K13%,2)</f>
        <v>60.91</v>
      </c>
      <c r="M12" s="20">
        <v>3853973.36</v>
      </c>
      <c r="N12" s="21"/>
      <c r="O12" s="164">
        <f>ROUND(M12/M13%,2)</f>
        <v>57.92</v>
      </c>
    </row>
    <row r="13" spans="1:15" x14ac:dyDescent="0.3">
      <c r="A13" s="163" t="s">
        <v>20</v>
      </c>
      <c r="B13" s="30"/>
      <c r="C13" s="10"/>
      <c r="D13" s="31" t="s">
        <v>15</v>
      </c>
      <c r="E13" s="20">
        <v>969500</v>
      </c>
      <c r="F13" s="21"/>
      <c r="G13" s="16">
        <v>100</v>
      </c>
      <c r="H13" s="16">
        <v>7362200</v>
      </c>
      <c r="I13" s="20">
        <v>100</v>
      </c>
      <c r="J13" s="21"/>
      <c r="K13" s="16">
        <v>1018100</v>
      </c>
      <c r="L13" s="16">
        <v>100</v>
      </c>
      <c r="M13" s="20">
        <v>6654300</v>
      </c>
      <c r="N13" s="21"/>
      <c r="O13" s="164">
        <v>100</v>
      </c>
    </row>
    <row r="14" spans="1:15" ht="15" thickBot="1" x14ac:dyDescent="0.35">
      <c r="A14" s="165"/>
      <c r="B14" s="166"/>
      <c r="C14" s="167"/>
      <c r="D14" s="168"/>
      <c r="E14" s="169"/>
      <c r="F14" s="170"/>
      <c r="G14" s="168"/>
      <c r="H14" s="168"/>
      <c r="I14" s="169"/>
      <c r="J14" s="170"/>
      <c r="K14" s="168"/>
      <c r="L14" s="168"/>
      <c r="M14" s="169"/>
      <c r="N14" s="170"/>
      <c r="O14" s="171"/>
    </row>
    <row r="15" spans="1:15" ht="15" thickTop="1" x14ac:dyDescent="0.3">
      <c r="A15" s="153" t="s">
        <v>21</v>
      </c>
      <c r="B15" s="154"/>
      <c r="C15" s="154"/>
      <c r="D15" s="154" t="s">
        <v>22</v>
      </c>
      <c r="E15" s="154" t="s">
        <v>7</v>
      </c>
      <c r="F15" s="154"/>
      <c r="G15" s="154"/>
      <c r="H15" s="154"/>
      <c r="I15" s="154"/>
      <c r="J15" s="154"/>
      <c r="K15" s="154" t="s">
        <v>6</v>
      </c>
      <c r="L15" s="154"/>
      <c r="M15" s="154"/>
      <c r="N15" s="154"/>
      <c r="O15" s="155"/>
    </row>
    <row r="16" spans="1:15" x14ac:dyDescent="0.3">
      <c r="A16" s="36"/>
      <c r="B16" s="1"/>
      <c r="C16" s="1"/>
      <c r="D16" s="1"/>
      <c r="E16" s="15" t="s">
        <v>8</v>
      </c>
      <c r="F16" s="15"/>
      <c r="G16" s="15"/>
      <c r="H16" s="15" t="s">
        <v>14</v>
      </c>
      <c r="I16" s="15"/>
      <c r="J16" s="15"/>
      <c r="K16" s="15" t="s">
        <v>8</v>
      </c>
      <c r="L16" s="15"/>
      <c r="M16" s="15" t="s">
        <v>10</v>
      </c>
      <c r="N16" s="15"/>
      <c r="O16" s="27"/>
    </row>
    <row r="17" spans="1:15" ht="57.6" x14ac:dyDescent="0.3">
      <c r="A17" s="36"/>
      <c r="B17" s="1"/>
      <c r="C17" s="1"/>
      <c r="D17" s="1"/>
      <c r="E17" s="37" t="s">
        <v>23</v>
      </c>
      <c r="F17" s="38" t="s">
        <v>15</v>
      </c>
      <c r="G17" s="38" t="s">
        <v>16</v>
      </c>
      <c r="H17" s="37" t="s">
        <v>23</v>
      </c>
      <c r="I17" s="38" t="s">
        <v>15</v>
      </c>
      <c r="J17" s="38" t="s">
        <v>16</v>
      </c>
      <c r="K17" s="38" t="s">
        <v>17</v>
      </c>
      <c r="L17" s="38" t="s">
        <v>16</v>
      </c>
      <c r="M17" s="38" t="s">
        <v>15</v>
      </c>
      <c r="N17" s="11" t="s">
        <v>16</v>
      </c>
      <c r="O17" s="17"/>
    </row>
    <row r="18" spans="1:15" x14ac:dyDescent="0.3">
      <c r="A18" s="39" t="s">
        <v>24</v>
      </c>
      <c r="B18" s="3"/>
      <c r="C18" s="3"/>
      <c r="D18" s="16" t="s">
        <v>25</v>
      </c>
      <c r="E18" s="16">
        <v>114</v>
      </c>
      <c r="F18" s="16">
        <v>12670</v>
      </c>
      <c r="G18" s="16">
        <v>12.93</v>
      </c>
      <c r="H18" s="16">
        <v>101</v>
      </c>
      <c r="I18" s="16">
        <v>88630</v>
      </c>
      <c r="J18" s="16">
        <v>12.73</v>
      </c>
      <c r="K18" s="16">
        <v>21735</v>
      </c>
      <c r="L18" s="16">
        <v>17.899999999999999</v>
      </c>
      <c r="M18" s="16">
        <v>52030</v>
      </c>
      <c r="N18" s="16">
        <v>14.79</v>
      </c>
      <c r="O18" s="32"/>
    </row>
    <row r="19" spans="1:15" x14ac:dyDescent="0.3">
      <c r="A19" s="39"/>
      <c r="B19" s="3"/>
      <c r="C19" s="3"/>
      <c r="D19" s="16" t="s">
        <v>26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32"/>
    </row>
    <row r="20" spans="1:15" x14ac:dyDescent="0.3">
      <c r="A20" s="39" t="s">
        <v>27</v>
      </c>
      <c r="B20" s="3"/>
      <c r="C20" s="3"/>
      <c r="D20" s="16" t="s">
        <v>28</v>
      </c>
      <c r="E20" s="16">
        <v>110</v>
      </c>
      <c r="F20" s="16">
        <v>79065</v>
      </c>
      <c r="G20" s="16">
        <v>80.7</v>
      </c>
      <c r="H20" s="16">
        <v>98</v>
      </c>
      <c r="I20" s="16">
        <v>542485</v>
      </c>
      <c r="J20" s="16">
        <v>77.92</v>
      </c>
      <c r="K20" s="16">
        <v>91335</v>
      </c>
      <c r="L20" s="16">
        <v>75.2</v>
      </c>
      <c r="M20" s="16">
        <v>267440</v>
      </c>
      <c r="N20" s="16">
        <v>76.02</v>
      </c>
      <c r="O20" s="32"/>
    </row>
    <row r="21" spans="1:15" x14ac:dyDescent="0.3">
      <c r="A21" s="39"/>
      <c r="B21" s="3"/>
      <c r="C21" s="3"/>
      <c r="D21" s="16" t="s">
        <v>29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32"/>
    </row>
    <row r="22" spans="1:15" x14ac:dyDescent="0.3">
      <c r="A22" s="39" t="s">
        <v>30</v>
      </c>
      <c r="B22" s="3"/>
      <c r="C22" s="3"/>
      <c r="D22" s="16" t="s">
        <v>31</v>
      </c>
      <c r="E22" s="16">
        <v>121</v>
      </c>
      <c r="F22" s="16">
        <v>6240</v>
      </c>
      <c r="G22" s="16">
        <v>6.37</v>
      </c>
      <c r="H22" s="16">
        <v>110</v>
      </c>
      <c r="I22" s="16">
        <v>65120</v>
      </c>
      <c r="J22" s="16">
        <v>9.35</v>
      </c>
      <c r="K22" s="16">
        <v>8385</v>
      </c>
      <c r="L22" s="16">
        <v>6.9</v>
      </c>
      <c r="M22" s="16">
        <v>32320</v>
      </c>
      <c r="N22" s="16">
        <v>9.19</v>
      </c>
      <c r="O22" s="32"/>
    </row>
    <row r="23" spans="1:15" x14ac:dyDescent="0.3">
      <c r="A23" s="39"/>
      <c r="B23" s="3"/>
      <c r="C23" s="3"/>
      <c r="D23" s="16" t="s">
        <v>32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32"/>
    </row>
    <row r="24" spans="1:15" x14ac:dyDescent="0.3">
      <c r="A24" s="40" t="s">
        <v>33</v>
      </c>
      <c r="B24" s="41"/>
      <c r="C24" s="42"/>
      <c r="D24" s="16" t="s">
        <v>34</v>
      </c>
      <c r="E24" s="16">
        <v>0</v>
      </c>
      <c r="F24" s="16">
        <v>0</v>
      </c>
      <c r="G24" s="16">
        <v>0</v>
      </c>
      <c r="H24" s="16"/>
      <c r="I24" s="16">
        <v>0</v>
      </c>
      <c r="J24" s="16">
        <v>0</v>
      </c>
      <c r="K24" s="16"/>
      <c r="L24" s="16">
        <v>0</v>
      </c>
      <c r="M24" s="16">
        <v>0</v>
      </c>
      <c r="N24" s="16">
        <v>0</v>
      </c>
      <c r="O24" s="32"/>
    </row>
    <row r="25" spans="1:15" x14ac:dyDescent="0.3">
      <c r="A25" s="43"/>
      <c r="B25" s="44"/>
      <c r="C25" s="45"/>
      <c r="D25" s="16" t="s">
        <v>35</v>
      </c>
      <c r="E25" s="16">
        <v>0</v>
      </c>
      <c r="F25" s="16">
        <v>0</v>
      </c>
      <c r="G25" s="16">
        <v>0</v>
      </c>
      <c r="H25" s="16"/>
      <c r="I25" s="16">
        <v>0</v>
      </c>
      <c r="J25" s="16">
        <v>0</v>
      </c>
      <c r="K25" s="16">
        <v>0</v>
      </c>
      <c r="L25" s="16">
        <v>0</v>
      </c>
      <c r="M25" s="16">
        <v>350000</v>
      </c>
      <c r="N25" s="16">
        <v>100</v>
      </c>
      <c r="O25" s="32"/>
    </row>
    <row r="26" spans="1:15" x14ac:dyDescent="0.3">
      <c r="A26" s="9" t="s">
        <v>36</v>
      </c>
      <c r="B26" s="30"/>
      <c r="C26" s="10"/>
      <c r="D26" s="46"/>
      <c r="E26" s="47"/>
      <c r="F26" s="16">
        <v>97975</v>
      </c>
      <c r="G26" s="16">
        <v>100</v>
      </c>
      <c r="H26" s="16"/>
      <c r="I26" s="16">
        <v>696235</v>
      </c>
      <c r="J26" s="16">
        <v>100</v>
      </c>
      <c r="K26" s="16">
        <v>121455</v>
      </c>
      <c r="L26" s="16">
        <v>100</v>
      </c>
      <c r="M26" s="16">
        <v>701790</v>
      </c>
      <c r="N26" s="16">
        <v>100</v>
      </c>
      <c r="O26" s="32"/>
    </row>
    <row r="27" spans="1:15" x14ac:dyDescent="0.3">
      <c r="A27" s="9" t="s">
        <v>37</v>
      </c>
      <c r="B27" s="30"/>
      <c r="C27" s="10"/>
      <c r="D27" s="48"/>
      <c r="E27" s="49"/>
      <c r="F27" s="16">
        <v>163.88</v>
      </c>
      <c r="G27" s="16"/>
      <c r="H27" s="16"/>
      <c r="I27" s="16">
        <v>2920.17</v>
      </c>
      <c r="J27" s="16"/>
      <c r="K27" s="16">
        <v>413.96</v>
      </c>
      <c r="L27" s="16"/>
      <c r="M27" s="16">
        <v>4490.32</v>
      </c>
      <c r="N27" s="16"/>
      <c r="O27" s="32"/>
    </row>
    <row r="28" spans="1:15" x14ac:dyDescent="0.3">
      <c r="A28" s="9" t="s">
        <v>38</v>
      </c>
      <c r="B28" s="30"/>
      <c r="C28" s="10"/>
      <c r="D28" s="48"/>
      <c r="E28" s="49"/>
      <c r="F28" s="16">
        <f>ROUND(F26-F27,2)</f>
        <v>97811.12</v>
      </c>
      <c r="G28" s="16"/>
      <c r="H28" s="16"/>
      <c r="I28" s="16">
        <v>693314.83</v>
      </c>
      <c r="J28" s="16"/>
      <c r="K28" s="16">
        <v>121041.04</v>
      </c>
      <c r="L28" s="16"/>
      <c r="M28" s="16">
        <v>697299.68</v>
      </c>
      <c r="N28" s="16"/>
      <c r="O28" s="32"/>
    </row>
    <row r="29" spans="1:15" ht="15" thickBot="1" x14ac:dyDescent="0.35">
      <c r="A29" s="50" t="s">
        <v>39</v>
      </c>
      <c r="B29" s="51"/>
      <c r="C29" s="52"/>
      <c r="D29" s="53"/>
      <c r="E29" s="54"/>
      <c r="F29" s="55">
        <v>1420.62</v>
      </c>
      <c r="G29" s="55"/>
      <c r="H29" s="55"/>
      <c r="I29" s="55">
        <v>16669.61</v>
      </c>
      <c r="J29" s="55"/>
      <c r="K29" s="55">
        <v>978.06</v>
      </c>
      <c r="L29" s="55"/>
      <c r="M29" s="55">
        <v>20644.34</v>
      </c>
      <c r="N29" s="55"/>
      <c r="O29" s="56"/>
    </row>
    <row r="30" spans="1:15" ht="15" thickTop="1" x14ac:dyDescent="0.3">
      <c r="A30" s="4" t="s">
        <v>40</v>
      </c>
      <c r="B30" s="5"/>
      <c r="C30" s="5"/>
      <c r="D30" s="5"/>
      <c r="E30" s="5"/>
      <c r="F30" s="5"/>
      <c r="G30" s="5"/>
      <c r="H30" s="5" t="s">
        <v>7</v>
      </c>
      <c r="I30" s="5"/>
      <c r="J30" s="5"/>
      <c r="K30" s="5"/>
      <c r="L30" s="5" t="s">
        <v>6</v>
      </c>
      <c r="M30" s="5"/>
      <c r="N30" s="5"/>
      <c r="O30" s="8"/>
    </row>
    <row r="31" spans="1:15" x14ac:dyDescent="0.3">
      <c r="A31" s="25"/>
      <c r="B31" s="15"/>
      <c r="C31" s="15"/>
      <c r="D31" s="15"/>
      <c r="E31" s="15"/>
      <c r="F31" s="15"/>
      <c r="G31" s="15"/>
      <c r="H31" s="11" t="s">
        <v>8</v>
      </c>
      <c r="I31" s="12"/>
      <c r="J31" s="15" t="s">
        <v>41</v>
      </c>
      <c r="K31" s="15"/>
      <c r="L31" s="15" t="s">
        <v>8</v>
      </c>
      <c r="M31" s="15"/>
      <c r="N31" s="15" t="s">
        <v>41</v>
      </c>
      <c r="O31" s="27"/>
    </row>
    <row r="32" spans="1:15" x14ac:dyDescent="0.3">
      <c r="A32" s="57">
        <v>1</v>
      </c>
      <c r="B32" s="58" t="s">
        <v>42</v>
      </c>
      <c r="C32" s="30"/>
      <c r="D32" s="30"/>
      <c r="E32" s="30"/>
      <c r="F32" s="30"/>
      <c r="G32" s="10"/>
      <c r="H32" s="59" t="s">
        <v>43</v>
      </c>
      <c r="I32" s="60"/>
      <c r="J32" s="59" t="s">
        <v>44</v>
      </c>
      <c r="K32" s="60"/>
      <c r="L32" s="59" t="s">
        <v>43</v>
      </c>
      <c r="M32" s="60"/>
      <c r="N32" s="59" t="s">
        <v>45</v>
      </c>
      <c r="O32" s="61"/>
    </row>
    <row r="33" spans="1:15" x14ac:dyDescent="0.3">
      <c r="A33" s="57">
        <v>2</v>
      </c>
      <c r="B33" s="58" t="s">
        <v>46</v>
      </c>
      <c r="C33" s="30"/>
      <c r="D33" s="30"/>
      <c r="E33" s="30"/>
      <c r="F33" s="30"/>
      <c r="G33" s="10"/>
      <c r="H33" s="59">
        <v>0</v>
      </c>
      <c r="I33" s="60"/>
      <c r="J33" s="59">
        <v>0.55833333333333302</v>
      </c>
      <c r="K33" s="60"/>
      <c r="L33" s="59">
        <v>0</v>
      </c>
      <c r="M33" s="60"/>
      <c r="N33" s="59">
        <v>0</v>
      </c>
      <c r="O33" s="61"/>
    </row>
    <row r="34" spans="1:15" x14ac:dyDescent="0.3">
      <c r="A34" s="57">
        <v>3</v>
      </c>
      <c r="B34" s="58" t="s">
        <v>47</v>
      </c>
      <c r="C34" s="30"/>
      <c r="D34" s="30"/>
      <c r="E34" s="30"/>
      <c r="F34" s="30"/>
      <c r="G34" s="10"/>
      <c r="H34" s="59">
        <v>5.4166666666666703E-2</v>
      </c>
      <c r="I34" s="60"/>
      <c r="J34" s="59">
        <v>0.240972222222222</v>
      </c>
      <c r="K34" s="60"/>
      <c r="L34" s="59">
        <v>1.2500000000000001E-2</v>
      </c>
      <c r="M34" s="60"/>
      <c r="N34" s="59">
        <v>0.24513888888888899</v>
      </c>
      <c r="O34" s="61"/>
    </row>
    <row r="35" spans="1:15" x14ac:dyDescent="0.3">
      <c r="A35" s="57">
        <v>4</v>
      </c>
      <c r="B35" s="58" t="s">
        <v>48</v>
      </c>
      <c r="C35" s="30"/>
      <c r="D35" s="30"/>
      <c r="E35" s="30"/>
      <c r="F35" s="30"/>
      <c r="G35" s="10"/>
      <c r="H35" s="59">
        <v>0</v>
      </c>
      <c r="I35" s="60"/>
      <c r="J35" s="59">
        <v>0</v>
      </c>
      <c r="K35" s="60"/>
      <c r="L35" s="59">
        <v>0</v>
      </c>
      <c r="M35" s="60"/>
      <c r="N35" s="59">
        <v>0</v>
      </c>
      <c r="O35" s="61"/>
    </row>
    <row r="36" spans="1:15" x14ac:dyDescent="0.3">
      <c r="A36" s="57">
        <v>5</v>
      </c>
      <c r="B36" s="58" t="s">
        <v>49</v>
      </c>
      <c r="C36" s="30"/>
      <c r="D36" s="30"/>
      <c r="E36" s="30"/>
      <c r="F36" s="30"/>
      <c r="G36" s="10"/>
      <c r="H36" s="59">
        <v>0</v>
      </c>
      <c r="I36" s="60"/>
      <c r="J36" s="59">
        <v>0.25208333333333299</v>
      </c>
      <c r="K36" s="60"/>
      <c r="L36" s="59">
        <v>0</v>
      </c>
      <c r="M36" s="60"/>
      <c r="N36" s="59">
        <v>0</v>
      </c>
      <c r="O36" s="61"/>
    </row>
    <row r="37" spans="1:15" x14ac:dyDescent="0.3">
      <c r="A37" s="57">
        <v>6</v>
      </c>
      <c r="B37" s="58" t="s">
        <v>50</v>
      </c>
      <c r="C37" s="30"/>
      <c r="D37" s="30"/>
      <c r="E37" s="30"/>
      <c r="F37" s="30"/>
      <c r="G37" s="10"/>
      <c r="H37" s="59">
        <v>0</v>
      </c>
      <c r="I37" s="60"/>
      <c r="J37" s="59">
        <v>1.18055555555556E-2</v>
      </c>
      <c r="K37" s="60"/>
      <c r="L37" s="59">
        <v>1.4583333333333301E-2</v>
      </c>
      <c r="M37" s="60"/>
      <c r="N37" s="59">
        <v>6.1111111111111102E-2</v>
      </c>
      <c r="O37" s="61"/>
    </row>
    <row r="38" spans="1:15" x14ac:dyDescent="0.3">
      <c r="A38" s="57">
        <v>7</v>
      </c>
      <c r="B38" s="58" t="s">
        <v>51</v>
      </c>
      <c r="C38" s="30"/>
      <c r="D38" s="30"/>
      <c r="E38" s="30"/>
      <c r="F38" s="30"/>
      <c r="G38" s="10"/>
      <c r="H38" s="59">
        <v>1.38888888888889E-3</v>
      </c>
      <c r="I38" s="60"/>
      <c r="J38" s="59">
        <v>0.233333333333333</v>
      </c>
      <c r="K38" s="60"/>
      <c r="L38" s="59">
        <v>6.9444444444444404E-4</v>
      </c>
      <c r="M38" s="60"/>
      <c r="N38" s="59">
        <v>1.3194444444444399E-2</v>
      </c>
      <c r="O38" s="61"/>
    </row>
    <row r="39" spans="1:15" x14ac:dyDescent="0.3">
      <c r="A39" s="57">
        <v>8</v>
      </c>
      <c r="B39" s="58" t="s">
        <v>52</v>
      </c>
      <c r="C39" s="30"/>
      <c r="D39" s="30"/>
      <c r="E39" s="30"/>
      <c r="F39" s="30"/>
      <c r="G39" s="10"/>
      <c r="H39" s="59" t="s">
        <v>53</v>
      </c>
      <c r="I39" s="60"/>
      <c r="J39" s="59" t="s">
        <v>54</v>
      </c>
      <c r="K39" s="60"/>
      <c r="L39" s="59" t="s">
        <v>55</v>
      </c>
      <c r="M39" s="60"/>
      <c r="N39" s="59" t="s">
        <v>56</v>
      </c>
      <c r="O39" s="61"/>
    </row>
    <row r="40" spans="1:15" x14ac:dyDescent="0.3">
      <c r="A40" s="57">
        <v>9</v>
      </c>
      <c r="B40" s="58" t="s">
        <v>57</v>
      </c>
      <c r="C40" s="30"/>
      <c r="D40" s="30"/>
      <c r="E40" s="30"/>
      <c r="F40" s="30"/>
      <c r="G40" s="10"/>
      <c r="H40" s="59">
        <v>0.124305555555556</v>
      </c>
      <c r="I40" s="60"/>
      <c r="J40" s="59" t="s">
        <v>58</v>
      </c>
      <c r="K40" s="60"/>
      <c r="L40" s="59">
        <v>0.14444444444444399</v>
      </c>
      <c r="M40" s="60"/>
      <c r="N40" s="59">
        <v>0.69583333333333297</v>
      </c>
      <c r="O40" s="61"/>
    </row>
    <row r="41" spans="1:15" x14ac:dyDescent="0.3">
      <c r="A41" s="57">
        <v>10</v>
      </c>
      <c r="B41" s="58" t="s">
        <v>59</v>
      </c>
      <c r="C41" s="30"/>
      <c r="D41" s="30"/>
      <c r="E41" s="30"/>
      <c r="F41" s="30"/>
      <c r="G41" s="10"/>
      <c r="H41" s="59">
        <v>0</v>
      </c>
      <c r="I41" s="60"/>
      <c r="J41" s="59">
        <v>0</v>
      </c>
      <c r="K41" s="60"/>
      <c r="L41" s="59">
        <v>0</v>
      </c>
      <c r="M41" s="60"/>
      <c r="N41" s="59">
        <v>0</v>
      </c>
      <c r="O41" s="61"/>
    </row>
    <row r="42" spans="1:15" x14ac:dyDescent="0.3">
      <c r="A42" s="57">
        <v>11</v>
      </c>
      <c r="B42" s="58" t="s">
        <v>60</v>
      </c>
      <c r="C42" s="30"/>
      <c r="D42" s="30"/>
      <c r="E42" s="30"/>
      <c r="F42" s="30"/>
      <c r="G42" s="10"/>
      <c r="H42" s="59" t="s">
        <v>61</v>
      </c>
      <c r="I42" s="60"/>
      <c r="J42" s="59" t="s">
        <v>62</v>
      </c>
      <c r="K42" s="60"/>
      <c r="L42" s="59" t="s">
        <v>63</v>
      </c>
      <c r="M42" s="60"/>
      <c r="N42" s="59" t="s">
        <v>64</v>
      </c>
      <c r="O42" s="61"/>
    </row>
    <row r="43" spans="1:15" x14ac:dyDescent="0.3">
      <c r="A43" s="57">
        <v>12</v>
      </c>
      <c r="B43" s="58" t="s">
        <v>65</v>
      </c>
      <c r="C43" s="30"/>
      <c r="D43" s="30"/>
      <c r="E43" s="30"/>
      <c r="F43" s="30"/>
      <c r="G43" s="10"/>
      <c r="H43" s="59" t="s">
        <v>61</v>
      </c>
      <c r="I43" s="60"/>
      <c r="J43" s="59" t="s">
        <v>62</v>
      </c>
      <c r="K43" s="60"/>
      <c r="L43" s="59" t="s">
        <v>63</v>
      </c>
      <c r="M43" s="60"/>
      <c r="N43" s="59" t="s">
        <v>64</v>
      </c>
      <c r="O43" s="61"/>
    </row>
    <row r="44" spans="1:15" x14ac:dyDescent="0.3">
      <c r="A44" s="57">
        <v>13</v>
      </c>
      <c r="B44" s="58" t="s">
        <v>66</v>
      </c>
      <c r="C44" s="30"/>
      <c r="D44" s="30"/>
      <c r="E44" s="30"/>
      <c r="F44" s="30"/>
      <c r="G44" s="10"/>
      <c r="H44" s="20">
        <f>ROUND(H39/H32%,2)</f>
        <v>99.44</v>
      </c>
      <c r="I44" s="21"/>
      <c r="J44" s="20">
        <f>ROUND(J39/J32%,2)</f>
        <v>98.24</v>
      </c>
      <c r="K44" s="21"/>
      <c r="L44" s="20">
        <f>ROUND(L39/L32%,2)</f>
        <v>99.87</v>
      </c>
      <c r="M44" s="21"/>
      <c r="N44" s="20">
        <f>ROUND(N39/N32%,2)</f>
        <v>99.61</v>
      </c>
      <c r="O44" s="24"/>
    </row>
    <row r="45" spans="1:15" x14ac:dyDescent="0.3">
      <c r="A45" s="57">
        <v>14</v>
      </c>
      <c r="B45" s="58" t="s">
        <v>67</v>
      </c>
      <c r="C45" s="30"/>
      <c r="D45" s="30"/>
      <c r="E45" s="30"/>
      <c r="F45" s="30"/>
      <c r="G45" s="10"/>
      <c r="H45" s="20">
        <f>ROUND(H42/H39%,2)</f>
        <v>88.31</v>
      </c>
      <c r="I45" s="21"/>
      <c r="J45" s="20">
        <f>ROUND(J42/J39%,2)</f>
        <v>95.65</v>
      </c>
      <c r="K45" s="21"/>
      <c r="L45" s="20">
        <f>ROUND(L42/L39%,2)</f>
        <v>92.84</v>
      </c>
      <c r="M45" s="21"/>
      <c r="N45" s="20">
        <f>ROUND(N42/N39%,2)</f>
        <v>94.91</v>
      </c>
      <c r="O45" s="24"/>
    </row>
    <row r="46" spans="1:15" x14ac:dyDescent="0.3">
      <c r="A46" s="57">
        <v>15</v>
      </c>
      <c r="B46" s="58" t="s">
        <v>68</v>
      </c>
      <c r="C46" s="30"/>
      <c r="D46" s="30"/>
      <c r="E46" s="30"/>
      <c r="F46" s="30"/>
      <c r="G46" s="10"/>
      <c r="H46" s="20">
        <f>ROUND(H43/H39%,2)</f>
        <v>88.31</v>
      </c>
      <c r="I46" s="21"/>
      <c r="J46" s="20">
        <f>ROUND(J43/J39%,2)</f>
        <v>95.65</v>
      </c>
      <c r="K46" s="21"/>
      <c r="L46" s="20">
        <f>ROUND(L43/L39%,2)</f>
        <v>92.84</v>
      </c>
      <c r="M46" s="21"/>
      <c r="N46" s="20">
        <f>ROUND(N43/N39%,2)</f>
        <v>94.91</v>
      </c>
      <c r="O46" s="24"/>
    </row>
    <row r="47" spans="1:15" x14ac:dyDescent="0.3">
      <c r="A47" s="57">
        <v>16</v>
      </c>
      <c r="B47" s="58" t="s">
        <v>69</v>
      </c>
      <c r="C47" s="30"/>
      <c r="D47" s="30"/>
      <c r="E47" s="30"/>
      <c r="F47" s="30"/>
      <c r="G47" s="10"/>
      <c r="H47" s="20">
        <f>ROUND(C6/H32,2)</f>
        <v>96950</v>
      </c>
      <c r="I47" s="21"/>
      <c r="J47" s="20">
        <f>ROUND(C7/J32,2)</f>
        <v>100852.05</v>
      </c>
      <c r="K47" s="21"/>
      <c r="L47" s="20">
        <f>ROUND(E6/L32,2)</f>
        <v>101810</v>
      </c>
      <c r="M47" s="21"/>
      <c r="N47" s="20">
        <f>ROUND(E7/N32,2)</f>
        <v>100822.73</v>
      </c>
      <c r="O47" s="24"/>
    </row>
    <row r="48" spans="1:15" x14ac:dyDescent="0.3">
      <c r="A48" s="57">
        <v>17</v>
      </c>
      <c r="B48" s="58" t="s">
        <v>70</v>
      </c>
      <c r="C48" s="30"/>
      <c r="D48" s="30"/>
      <c r="E48" s="30"/>
      <c r="F48" s="30"/>
      <c r="G48" s="10"/>
      <c r="H48" s="20">
        <f>ROUND(C6/H39,2)</f>
        <v>97491.62</v>
      </c>
      <c r="I48" s="21"/>
      <c r="J48" s="20">
        <f>ROUND(C7/J39,2)</f>
        <v>102658.74</v>
      </c>
      <c r="K48" s="21"/>
      <c r="L48" s="20">
        <f>ROUND(E6/L39,2)</f>
        <v>101944.51</v>
      </c>
      <c r="M48" s="21"/>
      <c r="N48" s="20">
        <f>ROUND(E7/N39,2)</f>
        <v>101218.91</v>
      </c>
      <c r="O48" s="24"/>
    </row>
    <row r="49" spans="1:15" ht="15" thickBot="1" x14ac:dyDescent="0.35">
      <c r="A49" s="33">
        <v>18</v>
      </c>
      <c r="B49" s="62" t="s">
        <v>71</v>
      </c>
      <c r="C49" s="51"/>
      <c r="D49" s="51"/>
      <c r="E49" s="51"/>
      <c r="F49" s="51"/>
      <c r="G49" s="52"/>
      <c r="H49" s="63">
        <f>ROUND(C6/H42,2)</f>
        <v>110396.96</v>
      </c>
      <c r="I49" s="64"/>
      <c r="J49" s="63">
        <f>ROUND(C7/J42,2)</f>
        <v>107329.39</v>
      </c>
      <c r="K49" s="64"/>
      <c r="L49" s="63">
        <f>ROUND(E6/L42,2)</f>
        <v>109801.08</v>
      </c>
      <c r="M49" s="64"/>
      <c r="N49" s="63">
        <f>ROUND(E7/N42,2)</f>
        <v>106652.48</v>
      </c>
      <c r="O49" s="65"/>
    </row>
    <row r="50" spans="1:15" ht="15" thickTop="1" x14ac:dyDescent="0.3">
      <c r="A50" s="4" t="s">
        <v>72</v>
      </c>
      <c r="B50" s="5"/>
      <c r="C50" s="5"/>
      <c r="D50" s="5"/>
      <c r="E50" s="5"/>
      <c r="F50" s="5"/>
      <c r="G50" s="66" t="s">
        <v>8</v>
      </c>
      <c r="H50" s="66" t="s">
        <v>73</v>
      </c>
      <c r="I50" s="5" t="s">
        <v>72</v>
      </c>
      <c r="J50" s="5"/>
      <c r="K50" s="5"/>
      <c r="L50" s="5"/>
      <c r="M50" s="5"/>
      <c r="N50" s="66" t="s">
        <v>8</v>
      </c>
      <c r="O50" s="67" t="s">
        <v>12</v>
      </c>
    </row>
    <row r="51" spans="1:15" x14ac:dyDescent="0.3">
      <c r="A51" s="25"/>
      <c r="B51" s="15"/>
      <c r="C51" s="15"/>
      <c r="D51" s="15"/>
      <c r="E51" s="15"/>
      <c r="F51" s="15"/>
      <c r="G51" s="11" t="s">
        <v>74</v>
      </c>
      <c r="H51" s="12"/>
      <c r="I51" s="15"/>
      <c r="J51" s="15"/>
      <c r="K51" s="15"/>
      <c r="L51" s="15"/>
      <c r="M51" s="15"/>
      <c r="N51" s="11" t="s">
        <v>74</v>
      </c>
      <c r="O51" s="17"/>
    </row>
    <row r="52" spans="1:15" x14ac:dyDescent="0.3">
      <c r="A52" s="57">
        <v>1</v>
      </c>
      <c r="B52" s="58" t="s">
        <v>75</v>
      </c>
      <c r="C52" s="30"/>
      <c r="D52" s="30"/>
      <c r="E52" s="30"/>
      <c r="F52" s="10"/>
      <c r="G52" s="68">
        <v>0</v>
      </c>
      <c r="H52" s="68">
        <v>5.5555555555555497E-3</v>
      </c>
      <c r="I52" s="58" t="s">
        <v>76</v>
      </c>
      <c r="J52" s="30"/>
      <c r="K52" s="30"/>
      <c r="L52" s="30"/>
      <c r="M52" s="10"/>
      <c r="N52" s="68">
        <v>0</v>
      </c>
      <c r="O52" s="69">
        <v>0</v>
      </c>
    </row>
    <row r="53" spans="1:15" x14ac:dyDescent="0.3">
      <c r="A53" s="57">
        <v>2</v>
      </c>
      <c r="B53" s="58" t="s">
        <v>77</v>
      </c>
      <c r="C53" s="30"/>
      <c r="D53" s="30"/>
      <c r="E53" s="30"/>
      <c r="F53" s="10"/>
      <c r="G53" s="68">
        <v>0</v>
      </c>
      <c r="H53" s="68">
        <v>0</v>
      </c>
      <c r="I53" s="58" t="s">
        <v>78</v>
      </c>
      <c r="J53" s="30"/>
      <c r="K53" s="30"/>
      <c r="L53" s="30"/>
      <c r="M53" s="10"/>
      <c r="N53" s="68">
        <v>0</v>
      </c>
      <c r="O53" s="69">
        <v>0</v>
      </c>
    </row>
    <row r="54" spans="1:15" x14ac:dyDescent="0.3">
      <c r="A54" s="57">
        <v>3</v>
      </c>
      <c r="B54" s="58" t="s">
        <v>79</v>
      </c>
      <c r="C54" s="30"/>
      <c r="D54" s="30"/>
      <c r="E54" s="30"/>
      <c r="F54" s="10"/>
      <c r="G54" s="68">
        <v>0</v>
      </c>
      <c r="H54" s="68" t="s">
        <v>80</v>
      </c>
      <c r="I54" s="58" t="s">
        <v>81</v>
      </c>
      <c r="J54" s="30"/>
      <c r="K54" s="30"/>
      <c r="L54" s="30"/>
      <c r="M54" s="10"/>
      <c r="N54" s="68">
        <v>0.10347222222222199</v>
      </c>
      <c r="O54" s="69">
        <v>0.10347222222222199</v>
      </c>
    </row>
    <row r="55" spans="1:15" x14ac:dyDescent="0.3">
      <c r="A55" s="57">
        <v>4</v>
      </c>
      <c r="B55" s="58" t="s">
        <v>82</v>
      </c>
      <c r="C55" s="30"/>
      <c r="D55" s="30"/>
      <c r="E55" s="30"/>
      <c r="F55" s="10"/>
      <c r="G55" s="68">
        <v>1.18055555555556E-2</v>
      </c>
      <c r="H55" s="68">
        <v>0.13472222222222199</v>
      </c>
      <c r="I55" s="58" t="s">
        <v>83</v>
      </c>
      <c r="J55" s="30"/>
      <c r="K55" s="30"/>
      <c r="L55" s="30"/>
      <c r="M55" s="10"/>
      <c r="N55" s="68">
        <v>0</v>
      </c>
      <c r="O55" s="69">
        <v>0</v>
      </c>
    </row>
    <row r="56" spans="1:15" x14ac:dyDescent="0.3">
      <c r="A56" s="57">
        <v>5</v>
      </c>
      <c r="B56" s="58" t="s">
        <v>84</v>
      </c>
      <c r="C56" s="30"/>
      <c r="D56" s="30"/>
      <c r="E56" s="30"/>
      <c r="F56" s="10"/>
      <c r="G56" s="68">
        <v>1.38888888888889E-3</v>
      </c>
      <c r="H56" s="68">
        <v>1.0416666666666701E-2</v>
      </c>
      <c r="I56" s="58" t="s">
        <v>85</v>
      </c>
      <c r="J56" s="30"/>
      <c r="K56" s="30"/>
      <c r="L56" s="30"/>
      <c r="M56" s="10"/>
      <c r="N56" s="68">
        <v>0</v>
      </c>
      <c r="O56" s="69">
        <v>1.4583333333333301E-2</v>
      </c>
    </row>
    <row r="57" spans="1:15" x14ac:dyDescent="0.3">
      <c r="A57" s="57">
        <v>6</v>
      </c>
      <c r="B57" s="58" t="s">
        <v>86</v>
      </c>
      <c r="C57" s="30"/>
      <c r="D57" s="30"/>
      <c r="E57" s="30"/>
      <c r="F57" s="10"/>
      <c r="G57" s="68">
        <v>0</v>
      </c>
      <c r="H57" s="68">
        <v>1.18055555555556E-2</v>
      </c>
      <c r="I57" s="58" t="s">
        <v>87</v>
      </c>
      <c r="J57" s="30"/>
      <c r="K57" s="30"/>
      <c r="L57" s="30"/>
      <c r="M57" s="10"/>
      <c r="N57" s="68">
        <v>0</v>
      </c>
      <c r="O57" s="69">
        <v>0</v>
      </c>
    </row>
    <row r="58" spans="1:15" x14ac:dyDescent="0.3">
      <c r="A58" s="57">
        <v>7</v>
      </c>
      <c r="B58" s="58" t="s">
        <v>88</v>
      </c>
      <c r="C58" s="30"/>
      <c r="D58" s="30"/>
      <c r="E58" s="30"/>
      <c r="F58" s="10"/>
      <c r="G58" s="68">
        <v>6.9444444444444404E-4</v>
      </c>
      <c r="H58" s="68">
        <v>2.9861111111111099E-2</v>
      </c>
      <c r="I58" s="58" t="s">
        <v>89</v>
      </c>
      <c r="J58" s="30"/>
      <c r="K58" s="30"/>
      <c r="L58" s="30"/>
      <c r="M58" s="10"/>
      <c r="N58" s="68">
        <v>2.7777777777777801E-3</v>
      </c>
      <c r="O58" s="69">
        <v>9.0972222222222204E-2</v>
      </c>
    </row>
    <row r="59" spans="1:15" x14ac:dyDescent="0.3">
      <c r="A59" s="57">
        <v>8</v>
      </c>
      <c r="B59" s="58" t="s">
        <v>90</v>
      </c>
      <c r="C59" s="30"/>
      <c r="D59" s="30"/>
      <c r="E59" s="30"/>
      <c r="F59" s="10"/>
      <c r="G59" s="68">
        <v>0</v>
      </c>
      <c r="H59" s="68">
        <v>0</v>
      </c>
      <c r="I59" s="58" t="s">
        <v>91</v>
      </c>
      <c r="J59" s="30"/>
      <c r="K59" s="30"/>
      <c r="L59" s="30"/>
      <c r="M59" s="10"/>
      <c r="N59" s="68">
        <v>0</v>
      </c>
      <c r="O59" s="69">
        <v>0</v>
      </c>
    </row>
    <row r="60" spans="1:15" x14ac:dyDescent="0.3">
      <c r="A60" s="57">
        <v>9</v>
      </c>
      <c r="B60" s="58" t="s">
        <v>92</v>
      </c>
      <c r="C60" s="30"/>
      <c r="D60" s="30"/>
      <c r="E60" s="30"/>
      <c r="F60" s="10"/>
      <c r="G60" s="68">
        <v>4.8611111111111103E-3</v>
      </c>
      <c r="H60" s="68">
        <v>1.0416666666666701E-2</v>
      </c>
      <c r="I60" s="58" t="s">
        <v>93</v>
      </c>
      <c r="J60" s="30"/>
      <c r="K60" s="30"/>
      <c r="L60" s="30"/>
      <c r="M60" s="10"/>
      <c r="N60" s="68">
        <v>0</v>
      </c>
      <c r="O60" s="69">
        <v>0</v>
      </c>
    </row>
    <row r="61" spans="1:15" x14ac:dyDescent="0.3">
      <c r="A61" s="57">
        <v>10</v>
      </c>
      <c r="B61" s="58" t="s">
        <v>94</v>
      </c>
      <c r="C61" s="30"/>
      <c r="D61" s="30"/>
      <c r="E61" s="30"/>
      <c r="F61" s="10"/>
      <c r="G61" s="68">
        <v>0</v>
      </c>
      <c r="H61" s="68">
        <v>1.38888888888889E-2</v>
      </c>
      <c r="I61" s="58" t="s">
        <v>95</v>
      </c>
      <c r="J61" s="30"/>
      <c r="K61" s="30"/>
      <c r="L61" s="30"/>
      <c r="M61" s="10"/>
      <c r="N61" s="68">
        <v>2.0833333333333298E-3</v>
      </c>
      <c r="O61" s="69">
        <v>2.7777777777777801E-2</v>
      </c>
    </row>
    <row r="62" spans="1:15" x14ac:dyDescent="0.3">
      <c r="A62" s="57">
        <v>11</v>
      </c>
      <c r="B62" s="58" t="s">
        <v>96</v>
      </c>
      <c r="C62" s="30"/>
      <c r="D62" s="30"/>
      <c r="E62" s="30"/>
      <c r="F62" s="10"/>
      <c r="G62" s="68">
        <v>0</v>
      </c>
      <c r="H62" s="68">
        <v>0</v>
      </c>
      <c r="I62" s="58" t="s">
        <v>97</v>
      </c>
      <c r="J62" s="30"/>
      <c r="K62" s="30"/>
      <c r="L62" s="30"/>
      <c r="M62" s="10"/>
      <c r="N62" s="68">
        <v>0</v>
      </c>
      <c r="O62" s="69">
        <v>0</v>
      </c>
    </row>
    <row r="63" spans="1:15" x14ac:dyDescent="0.3">
      <c r="A63" s="57">
        <v>12</v>
      </c>
      <c r="B63" s="58" t="s">
        <v>98</v>
      </c>
      <c r="C63" s="30"/>
      <c r="D63" s="30"/>
      <c r="E63" s="30"/>
      <c r="F63" s="10"/>
      <c r="G63" s="68">
        <v>0</v>
      </c>
      <c r="H63" s="68">
        <v>0</v>
      </c>
      <c r="I63" s="58" t="s">
        <v>99</v>
      </c>
      <c r="J63" s="30"/>
      <c r="K63" s="30"/>
      <c r="L63" s="30"/>
      <c r="M63" s="10"/>
      <c r="N63" s="68">
        <v>0</v>
      </c>
      <c r="O63" s="69">
        <v>0</v>
      </c>
    </row>
    <row r="64" spans="1:15" x14ac:dyDescent="0.3">
      <c r="A64" s="57">
        <v>13</v>
      </c>
      <c r="B64" s="58" t="s">
        <v>100</v>
      </c>
      <c r="C64" s="30"/>
      <c r="D64" s="30"/>
      <c r="E64" s="30"/>
      <c r="F64" s="10"/>
      <c r="G64" s="68">
        <v>0</v>
      </c>
      <c r="H64" s="68">
        <v>0</v>
      </c>
      <c r="I64" s="58" t="s">
        <v>101</v>
      </c>
      <c r="J64" s="30"/>
      <c r="K64" s="30"/>
      <c r="L64" s="30"/>
      <c r="M64" s="10"/>
      <c r="N64" s="68">
        <v>0</v>
      </c>
      <c r="O64" s="69">
        <v>0</v>
      </c>
    </row>
    <row r="65" spans="1:15" x14ac:dyDescent="0.3">
      <c r="A65" s="57">
        <v>14</v>
      </c>
      <c r="B65" s="58" t="s">
        <v>102</v>
      </c>
      <c r="C65" s="30"/>
      <c r="D65" s="30"/>
      <c r="E65" s="30"/>
      <c r="F65" s="10"/>
      <c r="G65" s="68">
        <v>0</v>
      </c>
      <c r="H65" s="68">
        <v>1.38888888888889E-3</v>
      </c>
      <c r="I65" s="58" t="s">
        <v>103</v>
      </c>
      <c r="J65" s="30"/>
      <c r="K65" s="30"/>
      <c r="L65" s="30"/>
      <c r="M65" s="10"/>
      <c r="N65" s="68">
        <v>0.124305555555556</v>
      </c>
      <c r="O65" s="69" t="s">
        <v>58</v>
      </c>
    </row>
    <row r="66" spans="1:15" x14ac:dyDescent="0.3">
      <c r="A66" s="57">
        <v>15</v>
      </c>
      <c r="B66" s="58" t="s">
        <v>104</v>
      </c>
      <c r="C66" s="30"/>
      <c r="D66" s="30"/>
      <c r="E66" s="30"/>
      <c r="F66" s="10"/>
      <c r="G66" s="68">
        <v>0</v>
      </c>
      <c r="H66" s="68">
        <v>0</v>
      </c>
      <c r="I66" s="58" t="s">
        <v>105</v>
      </c>
      <c r="J66" s="30"/>
      <c r="K66" s="30"/>
      <c r="L66" s="30"/>
      <c r="M66" s="10"/>
      <c r="N66" s="68">
        <v>0</v>
      </c>
      <c r="O66" s="69">
        <v>1.18055555555556E-2</v>
      </c>
    </row>
    <row r="67" spans="1:15" x14ac:dyDescent="0.3">
      <c r="A67" s="57">
        <v>16</v>
      </c>
      <c r="B67" s="58" t="s">
        <v>106</v>
      </c>
      <c r="C67" s="30"/>
      <c r="D67" s="30"/>
      <c r="E67" s="30"/>
      <c r="F67" s="10"/>
      <c r="G67" s="68">
        <v>0</v>
      </c>
      <c r="H67" s="68">
        <v>0</v>
      </c>
      <c r="I67" s="70" t="s">
        <v>107</v>
      </c>
      <c r="J67" s="71"/>
      <c r="K67" s="71"/>
      <c r="L67" s="71"/>
      <c r="M67" s="19"/>
      <c r="N67" s="68">
        <v>0.124305555555556</v>
      </c>
      <c r="O67" s="69" t="s">
        <v>108</v>
      </c>
    </row>
    <row r="68" spans="1:15" x14ac:dyDescent="0.3">
      <c r="A68" s="57">
        <v>17</v>
      </c>
      <c r="B68" s="58" t="s">
        <v>109</v>
      </c>
      <c r="C68" s="30"/>
      <c r="D68" s="30"/>
      <c r="E68" s="30"/>
      <c r="F68" s="10"/>
      <c r="G68" s="68">
        <v>0</v>
      </c>
      <c r="H68" s="68">
        <v>0</v>
      </c>
      <c r="I68" s="58" t="s">
        <v>110</v>
      </c>
      <c r="J68" s="30"/>
      <c r="K68" s="30"/>
      <c r="L68" s="30"/>
      <c r="M68" s="10"/>
      <c r="N68" s="68" t="s">
        <v>111</v>
      </c>
      <c r="O68" s="69" t="s">
        <v>112</v>
      </c>
    </row>
    <row r="69" spans="1:15" x14ac:dyDescent="0.3">
      <c r="A69" s="57">
        <v>18</v>
      </c>
      <c r="B69" s="58" t="s">
        <v>113</v>
      </c>
      <c r="C69" s="30"/>
      <c r="D69" s="30"/>
      <c r="E69" s="30"/>
      <c r="F69" s="10"/>
      <c r="G69" s="68">
        <v>0</v>
      </c>
      <c r="H69" s="68">
        <v>0</v>
      </c>
      <c r="I69" s="58" t="s">
        <v>114</v>
      </c>
      <c r="J69" s="30"/>
      <c r="K69" s="30"/>
      <c r="L69" s="30"/>
      <c r="M69" s="10"/>
      <c r="N69" s="68" t="s">
        <v>115</v>
      </c>
      <c r="O69" s="69" t="s">
        <v>116</v>
      </c>
    </row>
    <row r="70" spans="1:15" ht="15" thickBot="1" x14ac:dyDescent="0.35">
      <c r="A70" s="33">
        <v>19</v>
      </c>
      <c r="B70" s="62" t="s">
        <v>117</v>
      </c>
      <c r="C70" s="51"/>
      <c r="D70" s="51"/>
      <c r="E70" s="51"/>
      <c r="F70" s="52"/>
      <c r="G70" s="72">
        <v>0</v>
      </c>
      <c r="H70" s="72">
        <v>0</v>
      </c>
      <c r="I70" s="62" t="s">
        <v>118</v>
      </c>
      <c r="J70" s="51"/>
      <c r="K70" s="51"/>
      <c r="L70" s="51"/>
      <c r="M70" s="52"/>
      <c r="N70" s="72" t="s">
        <v>61</v>
      </c>
      <c r="O70" s="73" t="s">
        <v>62</v>
      </c>
    </row>
    <row r="71" spans="1:15" ht="15" thickTop="1" x14ac:dyDescent="0.3">
      <c r="B71" s="74"/>
      <c r="C71" s="74"/>
      <c r="D71" s="74"/>
    </row>
  </sheetData>
  <mergeCells count="206">
    <mergeCell ref="B71:D71"/>
    <mergeCell ref="E14:F14"/>
    <mergeCell ref="I14:J14"/>
    <mergeCell ref="M14:N14"/>
    <mergeCell ref="A14:C14"/>
    <mergeCell ref="B68:F68"/>
    <mergeCell ref="I68:M68"/>
    <mergeCell ref="B69:F69"/>
    <mergeCell ref="I69:M69"/>
    <mergeCell ref="B70:F70"/>
    <mergeCell ref="I70:M70"/>
    <mergeCell ref="B65:F65"/>
    <mergeCell ref="I65:M65"/>
    <mergeCell ref="B66:F66"/>
    <mergeCell ref="I66:M66"/>
    <mergeCell ref="B67:F67"/>
    <mergeCell ref="I67:M67"/>
    <mergeCell ref="B62:F62"/>
    <mergeCell ref="I62:M62"/>
    <mergeCell ref="B63:F63"/>
    <mergeCell ref="I63:M63"/>
    <mergeCell ref="B64:F64"/>
    <mergeCell ref="I64:M64"/>
    <mergeCell ref="B59:F59"/>
    <mergeCell ref="I59:M59"/>
    <mergeCell ref="B60:F60"/>
    <mergeCell ref="I60:M60"/>
    <mergeCell ref="B61:F61"/>
    <mergeCell ref="I61:M61"/>
    <mergeCell ref="B56:F56"/>
    <mergeCell ref="I56:M56"/>
    <mergeCell ref="B57:F57"/>
    <mergeCell ref="I57:M57"/>
    <mergeCell ref="B58:F58"/>
    <mergeCell ref="I58:M58"/>
    <mergeCell ref="B53:F53"/>
    <mergeCell ref="I53:M53"/>
    <mergeCell ref="B54:F54"/>
    <mergeCell ref="I54:M54"/>
    <mergeCell ref="B55:F55"/>
    <mergeCell ref="I55:M55"/>
    <mergeCell ref="A50:F51"/>
    <mergeCell ref="I50:M51"/>
    <mergeCell ref="G51:H51"/>
    <mergeCell ref="N51:O51"/>
    <mergeCell ref="B52:F52"/>
    <mergeCell ref="I52:M52"/>
    <mergeCell ref="B48:G48"/>
    <mergeCell ref="H48:I48"/>
    <mergeCell ref="J48:K48"/>
    <mergeCell ref="L48:M48"/>
    <mergeCell ref="N48:O48"/>
    <mergeCell ref="B49:G49"/>
    <mergeCell ref="H49:I49"/>
    <mergeCell ref="J49:K49"/>
    <mergeCell ref="L49:M49"/>
    <mergeCell ref="N49:O49"/>
    <mergeCell ref="B46:G46"/>
    <mergeCell ref="H46:I46"/>
    <mergeCell ref="J46:K46"/>
    <mergeCell ref="L46:M46"/>
    <mergeCell ref="N46:O46"/>
    <mergeCell ref="B47:G47"/>
    <mergeCell ref="H47:I47"/>
    <mergeCell ref="J47:K47"/>
    <mergeCell ref="L47:M47"/>
    <mergeCell ref="N47:O47"/>
    <mergeCell ref="B44:G44"/>
    <mergeCell ref="H44:I44"/>
    <mergeCell ref="J44:K44"/>
    <mergeCell ref="L44:M44"/>
    <mergeCell ref="N44:O44"/>
    <mergeCell ref="B45:G45"/>
    <mergeCell ref="H45:I45"/>
    <mergeCell ref="J45:K45"/>
    <mergeCell ref="L45:M45"/>
    <mergeCell ref="N45:O45"/>
    <mergeCell ref="B42:G42"/>
    <mergeCell ref="H42:I42"/>
    <mergeCell ref="J42:K42"/>
    <mergeCell ref="L42:M42"/>
    <mergeCell ref="N42:O42"/>
    <mergeCell ref="B43:G43"/>
    <mergeCell ref="H43:I43"/>
    <mergeCell ref="J43:K43"/>
    <mergeCell ref="L43:M43"/>
    <mergeCell ref="N43:O43"/>
    <mergeCell ref="B40:G40"/>
    <mergeCell ref="H40:I40"/>
    <mergeCell ref="J40:K40"/>
    <mergeCell ref="L40:M40"/>
    <mergeCell ref="N40:O40"/>
    <mergeCell ref="B41:G41"/>
    <mergeCell ref="H41:I41"/>
    <mergeCell ref="J41:K41"/>
    <mergeCell ref="L41:M41"/>
    <mergeCell ref="N41:O41"/>
    <mergeCell ref="B38:G38"/>
    <mergeCell ref="H38:I38"/>
    <mergeCell ref="J38:K38"/>
    <mergeCell ref="L38:M38"/>
    <mergeCell ref="N38:O38"/>
    <mergeCell ref="B39:G39"/>
    <mergeCell ref="H39:I39"/>
    <mergeCell ref="J39:K39"/>
    <mergeCell ref="L39:M39"/>
    <mergeCell ref="N39:O39"/>
    <mergeCell ref="B36:G36"/>
    <mergeCell ref="H36:I36"/>
    <mergeCell ref="J36:K36"/>
    <mergeCell ref="L36:M36"/>
    <mergeCell ref="N36:O36"/>
    <mergeCell ref="B37:G37"/>
    <mergeCell ref="H37:I37"/>
    <mergeCell ref="J37:K37"/>
    <mergeCell ref="L37:M37"/>
    <mergeCell ref="N37:O37"/>
    <mergeCell ref="B34:G34"/>
    <mergeCell ref="H34:I34"/>
    <mergeCell ref="J34:K34"/>
    <mergeCell ref="L34:M34"/>
    <mergeCell ref="N34:O34"/>
    <mergeCell ref="B35:G35"/>
    <mergeCell ref="H35:I35"/>
    <mergeCell ref="J35:K35"/>
    <mergeCell ref="L35:M35"/>
    <mergeCell ref="N35:O35"/>
    <mergeCell ref="B32:G32"/>
    <mergeCell ref="H32:I32"/>
    <mergeCell ref="J32:K32"/>
    <mergeCell ref="L32:M32"/>
    <mergeCell ref="N32:O32"/>
    <mergeCell ref="B33:G33"/>
    <mergeCell ref="H33:I33"/>
    <mergeCell ref="J33:K33"/>
    <mergeCell ref="L33:M33"/>
    <mergeCell ref="N33:O33"/>
    <mergeCell ref="A30:G31"/>
    <mergeCell ref="H30:K30"/>
    <mergeCell ref="L30:O30"/>
    <mergeCell ref="H31:I31"/>
    <mergeCell ref="J31:K31"/>
    <mergeCell ref="L31:M31"/>
    <mergeCell ref="N31:O31"/>
    <mergeCell ref="A18:C19"/>
    <mergeCell ref="A20:C21"/>
    <mergeCell ref="A22:C23"/>
    <mergeCell ref="A24:C25"/>
    <mergeCell ref="A26:C26"/>
    <mergeCell ref="D26:E29"/>
    <mergeCell ref="A27:C27"/>
    <mergeCell ref="A28:C28"/>
    <mergeCell ref="A29:C29"/>
    <mergeCell ref="A15:C17"/>
    <mergeCell ref="D15:D17"/>
    <mergeCell ref="E15:J15"/>
    <mergeCell ref="K15:O15"/>
    <mergeCell ref="E16:G16"/>
    <mergeCell ref="H16:J16"/>
    <mergeCell ref="K16:L16"/>
    <mergeCell ref="M16:O16"/>
    <mergeCell ref="N17:O17"/>
    <mergeCell ref="A12:C12"/>
    <mergeCell ref="E12:F12"/>
    <mergeCell ref="I12:J12"/>
    <mergeCell ref="M12:N12"/>
    <mergeCell ref="A13:C13"/>
    <mergeCell ref="E13:F13"/>
    <mergeCell ref="I13:J13"/>
    <mergeCell ref="M13:N13"/>
    <mergeCell ref="K9:L9"/>
    <mergeCell ref="M9:O9"/>
    <mergeCell ref="E10:F10"/>
    <mergeCell ref="I10:J10"/>
    <mergeCell ref="M10:N10"/>
    <mergeCell ref="A11:C11"/>
    <mergeCell ref="E11:F11"/>
    <mergeCell ref="I11:J11"/>
    <mergeCell ref="M11:N11"/>
    <mergeCell ref="A7:B7"/>
    <mergeCell ref="C7:D7"/>
    <mergeCell ref="E7:F7"/>
    <mergeCell ref="K7:L7"/>
    <mergeCell ref="N7:O7"/>
    <mergeCell ref="A8:D10"/>
    <mergeCell ref="E8:J8"/>
    <mergeCell ref="K8:O8"/>
    <mergeCell ref="E9:G9"/>
    <mergeCell ref="H9:J9"/>
    <mergeCell ref="L5:M5"/>
    <mergeCell ref="N5:O5"/>
    <mergeCell ref="A6:B6"/>
    <mergeCell ref="C6:D6"/>
    <mergeCell ref="E6:F6"/>
    <mergeCell ref="K6:L6"/>
    <mergeCell ref="N6:O6"/>
    <mergeCell ref="A1:O1"/>
    <mergeCell ref="A2:O2"/>
    <mergeCell ref="A3:O3"/>
    <mergeCell ref="A4:F4"/>
    <mergeCell ref="G4:H5"/>
    <mergeCell ref="I4:J5"/>
    <mergeCell ref="K4:O4"/>
    <mergeCell ref="A5:B5"/>
    <mergeCell ref="C5:D5"/>
    <mergeCell ref="E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workbookViewId="0">
      <selection activeCell="O11" sqref="O10:O11"/>
    </sheetView>
  </sheetViews>
  <sheetFormatPr defaultRowHeight="14.4" x14ac:dyDescent="0.3"/>
  <cols>
    <col min="1" max="1" width="2.88671875" style="2" customWidth="1"/>
    <col min="2" max="2" width="19.6640625" style="2" customWidth="1"/>
    <col min="3" max="6" width="8.77734375" style="2" customWidth="1"/>
    <col min="7" max="7" width="10.6640625" style="2" customWidth="1"/>
    <col min="8" max="11" width="8.77734375" style="2" customWidth="1"/>
    <col min="12" max="12" width="10.6640625" style="2" customWidth="1"/>
    <col min="13" max="16384" width="8.88671875" style="2"/>
  </cols>
  <sheetData>
    <row r="1" spans="1:12" ht="15" thickTop="1" x14ac:dyDescent="0.3">
      <c r="A1" s="75"/>
      <c r="B1" s="76"/>
      <c r="C1" s="5" t="s">
        <v>8</v>
      </c>
      <c r="D1" s="5"/>
      <c r="E1" s="5"/>
      <c r="F1" s="5"/>
      <c r="G1" s="5"/>
      <c r="H1" s="5" t="s">
        <v>73</v>
      </c>
      <c r="I1" s="5"/>
      <c r="J1" s="5"/>
      <c r="K1" s="5"/>
      <c r="L1" s="8"/>
    </row>
    <row r="2" spans="1:12" ht="28.8" x14ac:dyDescent="0.3">
      <c r="A2" s="77" t="s">
        <v>119</v>
      </c>
      <c r="B2" s="78"/>
      <c r="C2" s="79" t="s">
        <v>120</v>
      </c>
      <c r="D2" s="79" t="s">
        <v>121</v>
      </c>
      <c r="E2" s="79" t="s">
        <v>122</v>
      </c>
      <c r="F2" s="79" t="s">
        <v>123</v>
      </c>
      <c r="G2" s="79" t="s">
        <v>124</v>
      </c>
      <c r="H2" s="79" t="s">
        <v>120</v>
      </c>
      <c r="I2" s="79" t="s">
        <v>121</v>
      </c>
      <c r="J2" s="79" t="s">
        <v>122</v>
      </c>
      <c r="K2" s="79" t="s">
        <v>125</v>
      </c>
      <c r="L2" s="80" t="s">
        <v>124</v>
      </c>
    </row>
    <row r="3" spans="1:12" x14ac:dyDescent="0.3">
      <c r="A3" s="57">
        <v>1</v>
      </c>
      <c r="B3" s="31" t="s">
        <v>126</v>
      </c>
      <c r="C3" s="81">
        <v>16.47</v>
      </c>
      <c r="D3" s="81">
        <v>13.6</v>
      </c>
      <c r="E3" s="81"/>
      <c r="F3" s="81"/>
      <c r="G3" s="81">
        <v>13</v>
      </c>
      <c r="H3" s="81">
        <v>15.97</v>
      </c>
      <c r="I3" s="81">
        <v>12.95</v>
      </c>
      <c r="J3" s="81"/>
      <c r="K3" s="81"/>
      <c r="L3" s="82">
        <v>13.07</v>
      </c>
    </row>
    <row r="4" spans="1:12" x14ac:dyDescent="0.3">
      <c r="A4" s="57">
        <v>2</v>
      </c>
      <c r="B4" s="31" t="s">
        <v>127</v>
      </c>
      <c r="C4" s="81">
        <v>2.0499999999999998</v>
      </c>
      <c r="D4" s="81">
        <v>1.55</v>
      </c>
      <c r="E4" s="81"/>
      <c r="F4" s="81">
        <v>51.45</v>
      </c>
      <c r="G4" s="81">
        <v>46.51</v>
      </c>
      <c r="H4" s="81">
        <v>2.09</v>
      </c>
      <c r="I4" s="81">
        <v>1.55</v>
      </c>
      <c r="J4" s="81"/>
      <c r="K4" s="81">
        <v>51.56</v>
      </c>
      <c r="L4" s="82">
        <v>46.35</v>
      </c>
    </row>
    <row r="5" spans="1:12" x14ac:dyDescent="0.3">
      <c r="A5" s="57">
        <v>3</v>
      </c>
      <c r="B5" s="31" t="s">
        <v>128</v>
      </c>
      <c r="C5" s="81"/>
      <c r="D5" s="81">
        <v>1.74</v>
      </c>
      <c r="E5" s="81"/>
      <c r="F5" s="81">
        <v>72.010000000000005</v>
      </c>
      <c r="G5" s="81"/>
      <c r="H5" s="81"/>
      <c r="I5" s="81">
        <v>1.72</v>
      </c>
      <c r="J5" s="81"/>
      <c r="K5" s="81">
        <v>71.930000000000007</v>
      </c>
      <c r="L5" s="82"/>
    </row>
    <row r="6" spans="1:12" x14ac:dyDescent="0.3">
      <c r="A6" s="57">
        <v>4</v>
      </c>
      <c r="B6" s="31" t="s">
        <v>129</v>
      </c>
      <c r="C6" s="81">
        <v>19.09</v>
      </c>
      <c r="D6" s="81">
        <v>16.09</v>
      </c>
      <c r="E6" s="81">
        <v>84.28</v>
      </c>
      <c r="F6" s="81"/>
      <c r="G6" s="81"/>
      <c r="H6" s="81">
        <v>18.73</v>
      </c>
      <c r="I6" s="81">
        <v>15.51</v>
      </c>
      <c r="J6" s="81">
        <v>82.81</v>
      </c>
      <c r="K6" s="81"/>
      <c r="L6" s="82"/>
    </row>
    <row r="7" spans="1:12" x14ac:dyDescent="0.3">
      <c r="A7" s="57">
        <v>5</v>
      </c>
      <c r="B7" s="31" t="s">
        <v>130</v>
      </c>
      <c r="C7" s="81">
        <v>1.4770000000000001</v>
      </c>
      <c r="D7" s="81">
        <v>1.1180000000000001</v>
      </c>
      <c r="E7" s="81">
        <v>75.69</v>
      </c>
      <c r="F7" s="83" t="s">
        <v>131</v>
      </c>
      <c r="G7" s="81"/>
      <c r="H7" s="81">
        <v>1.474</v>
      </c>
      <c r="I7" s="81">
        <v>1.093</v>
      </c>
      <c r="J7" s="81">
        <v>74.150000000000006</v>
      </c>
      <c r="K7" s="83" t="s">
        <v>131</v>
      </c>
      <c r="L7" s="82"/>
    </row>
    <row r="8" spans="1:12" x14ac:dyDescent="0.3">
      <c r="A8" s="57">
        <v>6</v>
      </c>
      <c r="B8" s="31" t="s">
        <v>132</v>
      </c>
      <c r="C8" s="81">
        <v>13.51</v>
      </c>
      <c r="D8" s="81">
        <v>11.18</v>
      </c>
      <c r="E8" s="81">
        <v>82.75</v>
      </c>
      <c r="F8" s="81"/>
      <c r="G8" s="81"/>
      <c r="H8" s="81">
        <v>13.5</v>
      </c>
      <c r="I8" s="81">
        <v>10.98</v>
      </c>
      <c r="J8" s="81">
        <v>81.33</v>
      </c>
      <c r="K8" s="81"/>
      <c r="L8" s="82"/>
    </row>
    <row r="9" spans="1:12" x14ac:dyDescent="0.3">
      <c r="A9" s="57">
        <v>7</v>
      </c>
      <c r="B9" s="31" t="s">
        <v>133</v>
      </c>
      <c r="C9" s="81">
        <v>13.22</v>
      </c>
      <c r="D9" s="81">
        <v>10.96</v>
      </c>
      <c r="E9" s="81">
        <v>82.9</v>
      </c>
      <c r="F9" s="81">
        <v>6.98</v>
      </c>
      <c r="G9" s="81"/>
      <c r="H9" s="81">
        <v>13.24</v>
      </c>
      <c r="I9" s="81">
        <v>10.81</v>
      </c>
      <c r="J9" s="81">
        <v>81.650000000000006</v>
      </c>
      <c r="K9" s="81">
        <v>7</v>
      </c>
      <c r="L9" s="82"/>
    </row>
    <row r="10" spans="1:12" x14ac:dyDescent="0.3">
      <c r="A10" s="57">
        <v>8</v>
      </c>
      <c r="B10" s="31" t="s">
        <v>134</v>
      </c>
      <c r="C10" s="81">
        <v>66.150000000000006</v>
      </c>
      <c r="D10" s="81">
        <v>54.64</v>
      </c>
      <c r="E10" s="81">
        <v>82.6</v>
      </c>
      <c r="F10" s="81">
        <v>6.29</v>
      </c>
      <c r="G10" s="81"/>
      <c r="H10" s="81">
        <v>65.709999999999994</v>
      </c>
      <c r="I10" s="81">
        <v>53.32</v>
      </c>
      <c r="J10" s="81">
        <v>81.14</v>
      </c>
      <c r="K10" s="81">
        <v>6.26</v>
      </c>
      <c r="L10" s="82"/>
    </row>
    <row r="11" spans="1:12" x14ac:dyDescent="0.3">
      <c r="A11" s="57">
        <v>9</v>
      </c>
      <c r="B11" s="31" t="s">
        <v>135</v>
      </c>
      <c r="C11" s="81">
        <v>65.290000000000006</v>
      </c>
      <c r="D11" s="81">
        <v>53.72</v>
      </c>
      <c r="E11" s="81">
        <v>82.28</v>
      </c>
      <c r="F11" s="81">
        <v>5.21</v>
      </c>
      <c r="G11" s="81"/>
      <c r="H11" s="81">
        <v>65.040000000000006</v>
      </c>
      <c r="I11" s="81">
        <v>52.56</v>
      </c>
      <c r="J11" s="81">
        <v>80.81</v>
      </c>
      <c r="K11" s="81">
        <v>5.16</v>
      </c>
      <c r="L11" s="82"/>
    </row>
    <row r="12" spans="1:12" x14ac:dyDescent="0.3">
      <c r="A12" s="57">
        <v>10</v>
      </c>
      <c r="B12" s="31" t="s">
        <v>136</v>
      </c>
      <c r="C12" s="81"/>
      <c r="D12" s="81"/>
      <c r="E12" s="81"/>
      <c r="F12" s="81" t="s">
        <v>309</v>
      </c>
      <c r="G12" s="81"/>
      <c r="H12" s="81"/>
      <c r="I12" s="81"/>
      <c r="J12" s="81"/>
      <c r="K12" s="81" t="s">
        <v>309</v>
      </c>
      <c r="L12" s="82"/>
    </row>
    <row r="13" spans="1:12" x14ac:dyDescent="0.3">
      <c r="A13" s="57">
        <v>11</v>
      </c>
      <c r="B13" s="31" t="s">
        <v>137</v>
      </c>
      <c r="C13" s="81">
        <v>86.21</v>
      </c>
      <c r="D13" s="81">
        <v>85.65</v>
      </c>
      <c r="E13" s="81">
        <v>99.35</v>
      </c>
      <c r="F13" s="81"/>
      <c r="G13" s="83" t="s">
        <v>138</v>
      </c>
      <c r="H13" s="81">
        <v>86.45</v>
      </c>
      <c r="I13" s="81">
        <v>85.65</v>
      </c>
      <c r="J13" s="81">
        <v>99.23</v>
      </c>
      <c r="K13" s="81"/>
      <c r="L13" s="84" t="s">
        <v>139</v>
      </c>
    </row>
    <row r="14" spans="1:12" x14ac:dyDescent="0.3">
      <c r="A14" s="57">
        <v>12</v>
      </c>
      <c r="B14" s="31" t="s">
        <v>147</v>
      </c>
      <c r="C14" s="81">
        <v>92.18</v>
      </c>
      <c r="D14" s="81">
        <v>82.51</v>
      </c>
      <c r="E14" s="81">
        <v>89.51</v>
      </c>
      <c r="F14" s="81"/>
      <c r="G14" s="81">
        <v>176850</v>
      </c>
      <c r="H14" s="81">
        <v>92.32</v>
      </c>
      <c r="I14" s="81">
        <v>81.510000000000005</v>
      </c>
      <c r="J14" s="81">
        <v>88.3</v>
      </c>
      <c r="K14" s="81"/>
      <c r="L14" s="82">
        <v>1278261</v>
      </c>
    </row>
    <row r="15" spans="1:12" x14ac:dyDescent="0.3">
      <c r="A15" s="57">
        <v>13</v>
      </c>
      <c r="B15" s="31" t="s">
        <v>148</v>
      </c>
      <c r="C15" s="81">
        <v>79.23</v>
      </c>
      <c r="D15" s="81">
        <v>55.37</v>
      </c>
      <c r="E15" s="81">
        <v>69.89</v>
      </c>
      <c r="F15" s="81"/>
      <c r="G15" s="81"/>
      <c r="H15" s="81">
        <v>79.069999999999993</v>
      </c>
      <c r="I15" s="81">
        <v>55.39</v>
      </c>
      <c r="J15" s="81">
        <v>70.05</v>
      </c>
      <c r="K15" s="81"/>
      <c r="L15" s="82"/>
    </row>
    <row r="16" spans="1:12" x14ac:dyDescent="0.3">
      <c r="A16" s="57">
        <v>14</v>
      </c>
      <c r="B16" s="31" t="s">
        <v>149</v>
      </c>
      <c r="C16" s="81">
        <v>69.2</v>
      </c>
      <c r="D16" s="81">
        <v>63.05</v>
      </c>
      <c r="E16" s="81">
        <v>91.1</v>
      </c>
      <c r="F16" s="81"/>
      <c r="G16" s="81"/>
      <c r="H16" s="81">
        <v>69.3</v>
      </c>
      <c r="I16" s="81">
        <v>62.48</v>
      </c>
      <c r="J16" s="81">
        <v>90.16</v>
      </c>
      <c r="K16" s="81"/>
      <c r="L16" s="82"/>
    </row>
    <row r="17" spans="1:12" x14ac:dyDescent="0.3">
      <c r="A17" s="57">
        <v>15</v>
      </c>
      <c r="B17" s="31" t="s">
        <v>150</v>
      </c>
      <c r="C17" s="81">
        <v>93.89</v>
      </c>
      <c r="D17" s="81">
        <v>70.180000000000007</v>
      </c>
      <c r="E17" s="81">
        <v>74.75</v>
      </c>
      <c r="F17" s="81"/>
      <c r="G17" s="81">
        <v>28000</v>
      </c>
      <c r="H17" s="81">
        <v>93.95</v>
      </c>
      <c r="I17" s="81">
        <v>71.010000000000005</v>
      </c>
      <c r="J17" s="81">
        <v>75.58</v>
      </c>
      <c r="K17" s="81"/>
      <c r="L17" s="82">
        <v>137450</v>
      </c>
    </row>
    <row r="18" spans="1:12" x14ac:dyDescent="0.3">
      <c r="A18" s="57">
        <v>16</v>
      </c>
      <c r="B18" s="31" t="s">
        <v>151</v>
      </c>
      <c r="C18" s="81">
        <v>80.319999999999993</v>
      </c>
      <c r="D18" s="81">
        <v>45.97</v>
      </c>
      <c r="E18" s="81">
        <v>57.24</v>
      </c>
      <c r="F18" s="81"/>
      <c r="G18" s="81"/>
      <c r="H18" s="81">
        <v>80.7</v>
      </c>
      <c r="I18" s="81">
        <v>46.54</v>
      </c>
      <c r="J18" s="81">
        <v>57.67</v>
      </c>
      <c r="K18" s="81"/>
      <c r="L18" s="82"/>
    </row>
    <row r="19" spans="1:12" x14ac:dyDescent="0.3">
      <c r="A19" s="57">
        <v>17</v>
      </c>
      <c r="B19" s="31" t="s">
        <v>140</v>
      </c>
      <c r="C19" s="81">
        <v>0</v>
      </c>
      <c r="D19" s="81">
        <v>0</v>
      </c>
      <c r="E19" s="81">
        <v>0</v>
      </c>
      <c r="F19" s="81"/>
      <c r="G19" s="81">
        <v>0</v>
      </c>
      <c r="H19" s="81">
        <v>0</v>
      </c>
      <c r="I19" s="81">
        <v>0</v>
      </c>
      <c r="J19" s="81">
        <v>0</v>
      </c>
      <c r="K19" s="81"/>
      <c r="L19" s="82">
        <v>0</v>
      </c>
    </row>
    <row r="20" spans="1:12" x14ac:dyDescent="0.3">
      <c r="A20" s="57">
        <v>18</v>
      </c>
      <c r="B20" s="31" t="s">
        <v>141</v>
      </c>
      <c r="C20" s="81">
        <v>0</v>
      </c>
      <c r="D20" s="81">
        <v>0</v>
      </c>
      <c r="E20" s="81">
        <v>0</v>
      </c>
      <c r="F20" s="81"/>
      <c r="G20" s="83"/>
      <c r="H20" s="81">
        <v>0</v>
      </c>
      <c r="I20" s="81">
        <v>0</v>
      </c>
      <c r="J20" s="81">
        <v>0</v>
      </c>
      <c r="K20" s="81"/>
      <c r="L20" s="84"/>
    </row>
    <row r="21" spans="1:12" x14ac:dyDescent="0.3">
      <c r="A21" s="57">
        <v>19</v>
      </c>
      <c r="B21" s="31" t="s">
        <v>142</v>
      </c>
      <c r="C21" s="81">
        <v>0</v>
      </c>
      <c r="D21" s="81">
        <v>0</v>
      </c>
      <c r="E21" s="81">
        <v>0</v>
      </c>
      <c r="F21" s="81"/>
      <c r="G21" s="83"/>
      <c r="H21" s="81">
        <v>0</v>
      </c>
      <c r="I21" s="81">
        <v>0</v>
      </c>
      <c r="J21" s="81">
        <v>0</v>
      </c>
      <c r="K21" s="81"/>
      <c r="L21" s="84"/>
    </row>
    <row r="22" spans="1:12" x14ac:dyDescent="0.3">
      <c r="A22" s="57">
        <v>20</v>
      </c>
      <c r="B22" s="31" t="s">
        <v>143</v>
      </c>
      <c r="C22" s="81">
        <v>0</v>
      </c>
      <c r="D22" s="81">
        <v>0</v>
      </c>
      <c r="E22" s="81">
        <v>0</v>
      </c>
      <c r="F22" s="81"/>
      <c r="G22" s="81">
        <v>0</v>
      </c>
      <c r="H22" s="81">
        <v>0</v>
      </c>
      <c r="I22" s="81">
        <v>0</v>
      </c>
      <c r="J22" s="81"/>
      <c r="K22" s="81"/>
      <c r="L22" s="82">
        <v>0</v>
      </c>
    </row>
    <row r="23" spans="1:12" x14ac:dyDescent="0.3">
      <c r="A23" s="57">
        <v>21</v>
      </c>
      <c r="B23" s="31" t="s">
        <v>144</v>
      </c>
      <c r="C23" s="81">
        <v>0</v>
      </c>
      <c r="D23" s="81">
        <v>0</v>
      </c>
      <c r="E23" s="81">
        <v>0</v>
      </c>
      <c r="F23" s="81"/>
      <c r="G23" s="83"/>
      <c r="H23" s="81">
        <v>0</v>
      </c>
      <c r="I23" s="81">
        <v>0</v>
      </c>
      <c r="J23" s="81">
        <v>0</v>
      </c>
      <c r="K23" s="81"/>
      <c r="L23" s="84"/>
    </row>
    <row r="24" spans="1:12" x14ac:dyDescent="0.3">
      <c r="A24" s="57">
        <v>22</v>
      </c>
      <c r="B24" s="31" t="s">
        <v>145</v>
      </c>
      <c r="C24" s="81">
        <v>0</v>
      </c>
      <c r="D24" s="81">
        <v>0</v>
      </c>
      <c r="E24" s="81">
        <v>0</v>
      </c>
      <c r="F24" s="81"/>
      <c r="G24" s="81">
        <v>0</v>
      </c>
      <c r="H24" s="81">
        <v>0</v>
      </c>
      <c r="I24" s="81">
        <v>0</v>
      </c>
      <c r="J24" s="81">
        <v>0</v>
      </c>
      <c r="K24" s="81"/>
      <c r="L24" s="82">
        <v>0</v>
      </c>
    </row>
    <row r="25" spans="1:12" x14ac:dyDescent="0.3">
      <c r="A25" s="57">
        <v>23</v>
      </c>
      <c r="B25" s="31" t="s">
        <v>146</v>
      </c>
      <c r="C25" s="81">
        <v>0</v>
      </c>
      <c r="D25" s="81">
        <v>0</v>
      </c>
      <c r="E25" s="81">
        <v>0</v>
      </c>
      <c r="F25" s="81"/>
      <c r="G25" s="83"/>
      <c r="H25" s="81">
        <v>0</v>
      </c>
      <c r="I25" s="81">
        <v>0</v>
      </c>
      <c r="J25" s="81">
        <v>0</v>
      </c>
      <c r="K25" s="81"/>
      <c r="L25" s="84"/>
    </row>
    <row r="26" spans="1:12" x14ac:dyDescent="0.3">
      <c r="A26" s="57">
        <v>24</v>
      </c>
      <c r="B26" s="31" t="s">
        <v>154</v>
      </c>
      <c r="C26" s="81">
        <v>94.75</v>
      </c>
      <c r="D26" s="81">
        <v>66.45</v>
      </c>
      <c r="E26" s="81">
        <v>70.14</v>
      </c>
      <c r="F26" s="81"/>
      <c r="G26" s="81">
        <v>85790</v>
      </c>
      <c r="H26" s="81">
        <v>94.74</v>
      </c>
      <c r="I26" s="81">
        <v>66.540000000000006</v>
      </c>
      <c r="J26" s="81">
        <v>70.23</v>
      </c>
      <c r="K26" s="81"/>
      <c r="L26" s="82">
        <v>655595</v>
      </c>
    </row>
    <row r="27" spans="1:12" x14ac:dyDescent="0.3">
      <c r="A27" s="57">
        <v>25</v>
      </c>
      <c r="B27" s="31" t="s">
        <v>155</v>
      </c>
      <c r="C27" s="81">
        <v>87.05</v>
      </c>
      <c r="D27" s="81">
        <v>44.45</v>
      </c>
      <c r="E27" s="81">
        <v>51.06</v>
      </c>
      <c r="F27" s="81"/>
      <c r="G27" s="81"/>
      <c r="H27" s="81">
        <v>87.64</v>
      </c>
      <c r="I27" s="81">
        <v>43.4</v>
      </c>
      <c r="J27" s="81">
        <v>49.52</v>
      </c>
      <c r="K27" s="81"/>
      <c r="L27" s="82"/>
    </row>
    <row r="28" spans="1:12" x14ac:dyDescent="0.3">
      <c r="A28" s="57">
        <v>26</v>
      </c>
      <c r="B28" s="31" t="s">
        <v>152</v>
      </c>
      <c r="C28" s="81">
        <v>0</v>
      </c>
      <c r="D28" s="81">
        <v>0</v>
      </c>
      <c r="E28" s="81">
        <v>0</v>
      </c>
      <c r="F28" s="81"/>
      <c r="G28" s="81">
        <v>0</v>
      </c>
      <c r="H28" s="81">
        <v>0</v>
      </c>
      <c r="I28" s="81">
        <v>0</v>
      </c>
      <c r="J28" s="81">
        <v>0</v>
      </c>
      <c r="K28" s="81"/>
      <c r="L28" s="82">
        <v>0</v>
      </c>
    </row>
    <row r="29" spans="1:12" x14ac:dyDescent="0.3">
      <c r="A29" s="57">
        <v>27</v>
      </c>
      <c r="B29" s="31" t="s">
        <v>153</v>
      </c>
      <c r="C29" s="81">
        <v>0</v>
      </c>
      <c r="D29" s="81">
        <v>0</v>
      </c>
      <c r="E29" s="81">
        <v>0</v>
      </c>
      <c r="F29" s="81"/>
      <c r="G29" s="81"/>
      <c r="H29" s="81">
        <v>0</v>
      </c>
      <c r="I29" s="81">
        <v>0</v>
      </c>
      <c r="J29" s="81">
        <v>0</v>
      </c>
      <c r="K29" s="81"/>
      <c r="L29" s="82"/>
    </row>
    <row r="30" spans="1:12" x14ac:dyDescent="0.3">
      <c r="A30" s="57">
        <v>28</v>
      </c>
      <c r="B30" s="31" t="s">
        <v>156</v>
      </c>
      <c r="C30" s="81">
        <v>0</v>
      </c>
      <c r="D30" s="81">
        <v>0</v>
      </c>
      <c r="E30" s="81">
        <v>0</v>
      </c>
      <c r="F30" s="81"/>
      <c r="G30" s="81">
        <v>0</v>
      </c>
      <c r="H30" s="81">
        <v>0</v>
      </c>
      <c r="I30" s="81">
        <v>0</v>
      </c>
      <c r="J30" s="81">
        <v>0</v>
      </c>
      <c r="K30" s="81"/>
      <c r="L30" s="82">
        <v>0</v>
      </c>
    </row>
    <row r="31" spans="1:12" x14ac:dyDescent="0.3">
      <c r="A31" s="57">
        <v>29</v>
      </c>
      <c r="B31" s="31" t="s">
        <v>157</v>
      </c>
      <c r="C31" s="81">
        <v>86.03</v>
      </c>
      <c r="D31" s="81">
        <v>43.85</v>
      </c>
      <c r="E31" s="81">
        <v>50.97</v>
      </c>
      <c r="F31" s="81"/>
      <c r="G31" s="81"/>
      <c r="H31" s="81">
        <v>86.61</v>
      </c>
      <c r="I31" s="81">
        <v>42.92</v>
      </c>
      <c r="J31" s="81">
        <v>49.56</v>
      </c>
      <c r="K31" s="81"/>
      <c r="L31" s="82"/>
    </row>
    <row r="32" spans="1:12" x14ac:dyDescent="0.3">
      <c r="A32" s="57">
        <v>30</v>
      </c>
      <c r="B32" s="31" t="s">
        <v>158</v>
      </c>
      <c r="C32" s="81">
        <v>0</v>
      </c>
      <c r="D32" s="81">
        <v>0</v>
      </c>
      <c r="E32" s="81">
        <v>0</v>
      </c>
      <c r="F32" s="81"/>
      <c r="G32" s="81"/>
      <c r="H32" s="81">
        <v>0</v>
      </c>
      <c r="I32" s="81">
        <v>0</v>
      </c>
      <c r="J32" s="81">
        <v>0</v>
      </c>
      <c r="K32" s="81"/>
      <c r="L32" s="82"/>
    </row>
    <row r="33" spans="1:28" x14ac:dyDescent="0.3">
      <c r="A33" s="57">
        <v>31</v>
      </c>
      <c r="B33" s="31" t="s">
        <v>159</v>
      </c>
      <c r="C33" s="81">
        <v>0</v>
      </c>
      <c r="D33" s="81">
        <v>0</v>
      </c>
      <c r="E33" s="81">
        <v>0</v>
      </c>
      <c r="F33" s="81"/>
      <c r="G33" s="81"/>
      <c r="H33" s="81">
        <v>0</v>
      </c>
      <c r="I33" s="81">
        <v>0</v>
      </c>
      <c r="J33" s="81">
        <v>0</v>
      </c>
      <c r="K33" s="81"/>
      <c r="L33" s="82"/>
    </row>
    <row r="34" spans="1:28" x14ac:dyDescent="0.3">
      <c r="A34" s="57">
        <v>32</v>
      </c>
      <c r="B34" s="31" t="s">
        <v>160</v>
      </c>
      <c r="C34" s="81">
        <v>0</v>
      </c>
      <c r="D34" s="81">
        <v>0</v>
      </c>
      <c r="E34" s="81">
        <v>0</v>
      </c>
      <c r="F34" s="81"/>
      <c r="G34" s="81"/>
      <c r="H34" s="81">
        <v>0</v>
      </c>
      <c r="I34" s="81">
        <v>0</v>
      </c>
      <c r="J34" s="81">
        <v>0</v>
      </c>
      <c r="K34" s="81"/>
      <c r="L34" s="82"/>
    </row>
    <row r="35" spans="1:28" x14ac:dyDescent="0.3">
      <c r="A35" s="57">
        <v>33</v>
      </c>
      <c r="B35" s="31" t="s">
        <v>161</v>
      </c>
      <c r="C35" s="81">
        <v>98.26</v>
      </c>
      <c r="D35" s="81">
        <v>95.11</v>
      </c>
      <c r="E35" s="81">
        <v>96.8</v>
      </c>
      <c r="F35" s="81"/>
      <c r="G35" s="81"/>
      <c r="H35" s="81">
        <v>98.24</v>
      </c>
      <c r="I35" s="81">
        <v>95.08</v>
      </c>
      <c r="J35" s="81">
        <v>96.78</v>
      </c>
      <c r="K35" s="81"/>
      <c r="L35" s="82"/>
    </row>
    <row r="36" spans="1:28" x14ac:dyDescent="0.3">
      <c r="A36" s="57">
        <v>34</v>
      </c>
      <c r="B36" s="130" t="s">
        <v>162</v>
      </c>
      <c r="C36" s="131">
        <v>12.16</v>
      </c>
      <c r="D36" s="131">
        <v>9.4</v>
      </c>
      <c r="E36" s="131">
        <v>77.3</v>
      </c>
      <c r="F36" s="131" t="s">
        <v>309</v>
      </c>
      <c r="G36" s="131"/>
      <c r="H36" s="131">
        <v>11.21</v>
      </c>
      <c r="I36" s="131">
        <v>8.5399999999999991</v>
      </c>
      <c r="J36" s="131">
        <v>76.180000000000007</v>
      </c>
      <c r="K36" s="131" t="s">
        <v>309</v>
      </c>
      <c r="L36" s="132"/>
    </row>
    <row r="37" spans="1:28" ht="15" thickBot="1" x14ac:dyDescent="0.35">
      <c r="A37" s="57">
        <v>35</v>
      </c>
      <c r="B37" s="126" t="s">
        <v>163</v>
      </c>
      <c r="C37" s="127"/>
      <c r="D37" s="127"/>
      <c r="E37" s="127"/>
      <c r="F37" s="127" t="s">
        <v>309</v>
      </c>
      <c r="G37" s="127"/>
      <c r="H37" s="127"/>
      <c r="I37" s="127"/>
      <c r="J37" s="127"/>
      <c r="K37" s="127" t="s">
        <v>309</v>
      </c>
      <c r="L37" s="128"/>
    </row>
    <row r="38" spans="1:28" ht="15" thickTop="1" x14ac:dyDescent="0.3">
      <c r="A38" s="4" t="s">
        <v>164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8"/>
    </row>
    <row r="39" spans="1:28" x14ac:dyDescent="0.3">
      <c r="A39" s="25" t="s">
        <v>119</v>
      </c>
      <c r="B39" s="15"/>
      <c r="C39" s="15" t="s">
        <v>165</v>
      </c>
      <c r="D39" s="15"/>
      <c r="E39" s="15"/>
      <c r="F39" s="15" t="s">
        <v>166</v>
      </c>
      <c r="G39" s="15"/>
      <c r="H39" s="15"/>
      <c r="I39" s="15" t="s">
        <v>167</v>
      </c>
      <c r="J39" s="15"/>
      <c r="K39" s="15"/>
      <c r="L39" s="27"/>
      <c r="M39" s="87" t="s">
        <v>168</v>
      </c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</row>
    <row r="40" spans="1:28" ht="43.2" x14ac:dyDescent="0.3">
      <c r="A40" s="25"/>
      <c r="B40" s="15"/>
      <c r="C40" s="37" t="s">
        <v>8</v>
      </c>
      <c r="D40" s="37" t="s">
        <v>41</v>
      </c>
      <c r="E40" s="37" t="s">
        <v>169</v>
      </c>
      <c r="F40" s="37" t="s">
        <v>8</v>
      </c>
      <c r="G40" s="37" t="s">
        <v>41</v>
      </c>
      <c r="H40" s="37" t="s">
        <v>169</v>
      </c>
      <c r="I40" s="37" t="s">
        <v>8</v>
      </c>
      <c r="J40" s="37" t="s">
        <v>41</v>
      </c>
      <c r="K40" s="88" t="s">
        <v>170</v>
      </c>
      <c r="L40" s="89"/>
      <c r="M40" s="87" t="s">
        <v>171</v>
      </c>
      <c r="N40" s="87"/>
      <c r="O40" s="87"/>
      <c r="P40" s="87"/>
      <c r="Q40" s="87"/>
      <c r="R40" s="87"/>
      <c r="S40" s="87"/>
      <c r="T40" s="87"/>
      <c r="U40" s="90" t="s">
        <v>172</v>
      </c>
    </row>
    <row r="41" spans="1:28" x14ac:dyDescent="0.3">
      <c r="A41" s="57">
        <v>1</v>
      </c>
      <c r="B41" s="31" t="s">
        <v>173</v>
      </c>
      <c r="C41" s="81" t="s">
        <v>174</v>
      </c>
      <c r="D41" s="81" t="s">
        <v>174</v>
      </c>
      <c r="E41" s="81" t="s">
        <v>174</v>
      </c>
      <c r="F41" s="81" t="s">
        <v>174</v>
      </c>
      <c r="G41" s="81" t="s">
        <v>174</v>
      </c>
      <c r="H41" s="81" t="s">
        <v>174</v>
      </c>
      <c r="I41" s="81" t="s">
        <v>174</v>
      </c>
      <c r="J41" s="81" t="s">
        <v>174</v>
      </c>
      <c r="K41" s="91" t="s">
        <v>174</v>
      </c>
      <c r="L41" s="92"/>
      <c r="M41" s="2" t="s">
        <v>8</v>
      </c>
      <c r="N41" s="2" t="s">
        <v>175</v>
      </c>
      <c r="Q41" s="2" t="s">
        <v>176</v>
      </c>
      <c r="R41" s="2" t="s">
        <v>177</v>
      </c>
    </row>
    <row r="42" spans="1:28" x14ac:dyDescent="0.3">
      <c r="A42" s="57">
        <v>2</v>
      </c>
      <c r="B42" s="31" t="s">
        <v>126</v>
      </c>
      <c r="C42" s="81">
        <v>13.6</v>
      </c>
      <c r="D42" s="81">
        <v>12.95</v>
      </c>
      <c r="E42" s="81">
        <v>13.54</v>
      </c>
      <c r="F42" s="81">
        <f>F43+F44</f>
        <v>100</v>
      </c>
      <c r="G42" s="81">
        <f>G43+G44</f>
        <v>100</v>
      </c>
      <c r="H42" s="81">
        <f>H43+H44</f>
        <v>100</v>
      </c>
      <c r="I42" s="81" t="s">
        <v>174</v>
      </c>
      <c r="J42" s="81" t="s">
        <v>174</v>
      </c>
      <c r="K42" s="91" t="s">
        <v>174</v>
      </c>
      <c r="L42" s="92"/>
      <c r="M42" s="2">
        <f t="shared" ref="M42:M49" si="0">C42</f>
        <v>13.6</v>
      </c>
      <c r="N42" s="2">
        <v>131813.12</v>
      </c>
      <c r="Q42" s="2">
        <f t="shared" ref="Q42:Q49" si="1">D42</f>
        <v>12.95</v>
      </c>
      <c r="R42" s="2">
        <v>953705.24</v>
      </c>
      <c r="U42" s="2">
        <f t="shared" ref="U42:U49" si="2">E42</f>
        <v>13.54</v>
      </c>
      <c r="V42" s="2">
        <v>139005.79</v>
      </c>
      <c r="Z42" s="2">
        <v>900939.8</v>
      </c>
    </row>
    <row r="43" spans="1:28" x14ac:dyDescent="0.3">
      <c r="A43" s="57">
        <v>3</v>
      </c>
      <c r="B43" s="31" t="s">
        <v>132</v>
      </c>
      <c r="C43" s="81">
        <v>13.16</v>
      </c>
      <c r="D43" s="81">
        <v>12.52</v>
      </c>
      <c r="E43" s="81">
        <v>13.08</v>
      </c>
      <c r="F43" s="81">
        <f t="shared" ref="F43:F49" si="3">ROUND(O43,2)</f>
        <v>96.82</v>
      </c>
      <c r="G43" s="81">
        <f t="shared" ref="G43:G49" si="4">ROUND(S43,2)</f>
        <v>96.62</v>
      </c>
      <c r="H43" s="81">
        <f t="shared" ref="H43:H49" si="5">ROUND(W43,2)</f>
        <v>96.59</v>
      </c>
      <c r="I43" s="81">
        <f>I48+I49</f>
        <v>100</v>
      </c>
      <c r="J43" s="81">
        <f>J48+J49</f>
        <v>100</v>
      </c>
      <c r="K43" s="91">
        <f>K48+K49</f>
        <v>100</v>
      </c>
      <c r="L43" s="92"/>
      <c r="M43" s="2">
        <f t="shared" si="0"/>
        <v>13.16</v>
      </c>
      <c r="N43" s="2">
        <v>127617.36</v>
      </c>
      <c r="O43" s="2">
        <f>N43/$N$42%</f>
        <v>96.816887423649476</v>
      </c>
      <c r="P43" s="2">
        <f>+N43</f>
        <v>127617.36</v>
      </c>
      <c r="Q43" s="2">
        <f t="shared" si="1"/>
        <v>12.52</v>
      </c>
      <c r="R43" s="2">
        <v>921463</v>
      </c>
      <c r="S43" s="2">
        <f t="shared" ref="S43:S49" si="6">+R43/$R$42%</f>
        <v>96.619265717780891</v>
      </c>
      <c r="T43" s="2">
        <f>+R43</f>
        <v>921463</v>
      </c>
      <c r="U43" s="2">
        <f t="shared" si="2"/>
        <v>13.08</v>
      </c>
      <c r="V43" s="2">
        <v>134267.79999999999</v>
      </c>
      <c r="W43" s="2">
        <f>V43/$V$42%</f>
        <v>96.591516080013633</v>
      </c>
      <c r="X43" s="2">
        <f>V43</f>
        <v>134267.79999999999</v>
      </c>
      <c r="Y43" s="2">
        <f t="shared" ref="Y43:Y49" si="7">E43</f>
        <v>13.08</v>
      </c>
      <c r="Z43" s="2">
        <v>870607.15</v>
      </c>
      <c r="AA43" s="2">
        <f t="shared" ref="AA43:AA49" si="8">+Z43/$Z$42%</f>
        <v>96.633221220774118</v>
      </c>
      <c r="AB43" s="2">
        <f>+Z43</f>
        <v>870607.15</v>
      </c>
    </row>
    <row r="44" spans="1:28" x14ac:dyDescent="0.3">
      <c r="A44" s="57">
        <v>4</v>
      </c>
      <c r="B44" s="31" t="s">
        <v>127</v>
      </c>
      <c r="C44" s="81">
        <v>0.43</v>
      </c>
      <c r="D44" s="81">
        <v>0.44</v>
      </c>
      <c r="E44" s="81">
        <v>0.46</v>
      </c>
      <c r="F44" s="81">
        <f t="shared" si="3"/>
        <v>3.18</v>
      </c>
      <c r="G44" s="81">
        <f t="shared" si="4"/>
        <v>3.38</v>
      </c>
      <c r="H44" s="81">
        <f t="shared" si="5"/>
        <v>3.41</v>
      </c>
      <c r="I44" s="81" t="s">
        <v>174</v>
      </c>
      <c r="J44" s="81" t="s">
        <v>174</v>
      </c>
      <c r="K44" s="91" t="s">
        <v>174</v>
      </c>
      <c r="L44" s="92"/>
      <c r="M44" s="2">
        <f t="shared" si="0"/>
        <v>0.43</v>
      </c>
      <c r="N44" s="2">
        <v>4195.76</v>
      </c>
      <c r="O44" s="2">
        <f>N44/$N$42%</f>
        <v>3.1831125763505184</v>
      </c>
      <c r="Q44" s="2">
        <f t="shared" si="1"/>
        <v>0.44</v>
      </c>
      <c r="R44" s="2">
        <v>32242.240000000002</v>
      </c>
      <c r="S44" s="2">
        <f t="shared" si="6"/>
        <v>3.3807342822191058</v>
      </c>
      <c r="U44" s="2">
        <f t="shared" si="2"/>
        <v>0.46</v>
      </c>
      <c r="V44" s="2">
        <v>4737.99</v>
      </c>
      <c r="W44" s="2">
        <f>V44/$V$42%</f>
        <v>3.4084839199863541</v>
      </c>
      <c r="Y44" s="2">
        <f t="shared" si="7"/>
        <v>0.46</v>
      </c>
      <c r="Z44" s="2">
        <v>30332.65</v>
      </c>
      <c r="AA44" s="2">
        <f t="shared" si="8"/>
        <v>3.3667787792258705</v>
      </c>
    </row>
    <row r="45" spans="1:28" x14ac:dyDescent="0.3">
      <c r="A45" s="57">
        <v>5</v>
      </c>
      <c r="B45" s="31" t="s">
        <v>128</v>
      </c>
      <c r="C45" s="81">
        <v>0.08</v>
      </c>
      <c r="D45" s="81">
        <v>7.0000000000000007E-2</v>
      </c>
      <c r="E45" s="81">
        <v>0.08</v>
      </c>
      <c r="F45" s="81">
        <f t="shared" si="3"/>
        <v>0.56000000000000005</v>
      </c>
      <c r="G45" s="81">
        <f t="shared" si="4"/>
        <v>0.51</v>
      </c>
      <c r="H45" s="81">
        <f t="shared" si="5"/>
        <v>0.6</v>
      </c>
      <c r="I45" s="81">
        <f>ROUND(P45,2)</f>
        <v>0.57999999999999996</v>
      </c>
      <c r="J45" s="81">
        <f>ROUND(T45,2)</f>
        <v>0.53</v>
      </c>
      <c r="K45" s="91">
        <f>ROUND(AB45,2)</f>
        <v>0.59</v>
      </c>
      <c r="L45" s="92"/>
      <c r="M45" s="2">
        <f t="shared" si="0"/>
        <v>0.08</v>
      </c>
      <c r="N45" s="2">
        <v>741.87</v>
      </c>
      <c r="O45" s="2">
        <f>+N45/$N$42%</f>
        <v>0.56281954330494566</v>
      </c>
      <c r="P45" s="2">
        <f>+N45/$P$43%</f>
        <v>0.58132373213174127</v>
      </c>
      <c r="Q45" s="2">
        <f t="shared" si="1"/>
        <v>7.0000000000000007E-2</v>
      </c>
      <c r="R45" s="2">
        <v>4873.87</v>
      </c>
      <c r="S45" s="2">
        <f t="shared" si="6"/>
        <v>0.51104573987661006</v>
      </c>
      <c r="T45" s="2">
        <f>+R45/$T$43%</f>
        <v>0.52892736876033009</v>
      </c>
      <c r="U45" s="2">
        <f t="shared" si="2"/>
        <v>0.08</v>
      </c>
      <c r="V45" s="2">
        <v>836.91</v>
      </c>
      <c r="W45" s="2">
        <f>+V45/$V$42%</f>
        <v>0.6020684462136433</v>
      </c>
      <c r="X45" s="2">
        <f>+V46/$X$43%</f>
        <v>8.0173355041193801</v>
      </c>
      <c r="Y45" s="2">
        <f t="shared" si="7"/>
        <v>0.08</v>
      </c>
      <c r="Z45" s="2">
        <v>5128.34</v>
      </c>
      <c r="AA45" s="2">
        <f t="shared" si="8"/>
        <v>0.56922116216865981</v>
      </c>
      <c r="AB45" s="2">
        <f>+Z45/$AB$43%</f>
        <v>0.58905328310248772</v>
      </c>
    </row>
    <row r="46" spans="1:28" x14ac:dyDescent="0.3">
      <c r="A46" s="57">
        <v>6</v>
      </c>
      <c r="B46" s="31" t="s">
        <v>157</v>
      </c>
      <c r="C46" s="81">
        <v>2.8</v>
      </c>
      <c r="D46" s="81">
        <v>2.75</v>
      </c>
      <c r="E46" s="81">
        <v>2.14</v>
      </c>
      <c r="F46" s="81">
        <f t="shared" si="3"/>
        <v>20.61</v>
      </c>
      <c r="G46" s="81">
        <f t="shared" si="4"/>
        <v>21.24</v>
      </c>
      <c r="H46" s="81">
        <f t="shared" si="5"/>
        <v>7.74</v>
      </c>
      <c r="I46" s="81">
        <f>ROUND(P46,2)</f>
        <v>21.29</v>
      </c>
      <c r="J46" s="81">
        <f>ROUND(T46,2)</f>
        <v>21.99</v>
      </c>
      <c r="K46" s="91">
        <f>ROUND(AB46,2)</f>
        <v>16.329999999999998</v>
      </c>
      <c r="L46" s="92"/>
      <c r="M46" s="2">
        <f t="shared" si="0"/>
        <v>2.8</v>
      </c>
      <c r="N46" s="2">
        <v>27166.73</v>
      </c>
      <c r="O46" s="2">
        <f>+N46/$N$42%</f>
        <v>20.610034873615007</v>
      </c>
      <c r="P46" s="2">
        <f>+N46/$P$43%</f>
        <v>21.287644564971409</v>
      </c>
      <c r="Q46" s="2">
        <f t="shared" si="1"/>
        <v>2.75</v>
      </c>
      <c r="R46" s="2">
        <v>202610.49</v>
      </c>
      <c r="S46" s="2">
        <f t="shared" si="6"/>
        <v>21.244560845654991</v>
      </c>
      <c r="T46" s="2">
        <f>+R46/$T$43%</f>
        <v>21.987913784926796</v>
      </c>
      <c r="U46" s="2">
        <f t="shared" si="2"/>
        <v>2.14</v>
      </c>
      <c r="V46" s="2">
        <v>10764.7</v>
      </c>
      <c r="W46" s="2">
        <f>+V46/$V$42%</f>
        <v>7.7440659126501137</v>
      </c>
      <c r="X46" s="2">
        <f>+V47/$X$43%</f>
        <v>0.57239338098933623</v>
      </c>
      <c r="Y46" s="2">
        <f t="shared" si="7"/>
        <v>2.14</v>
      </c>
      <c r="Z46" s="2">
        <v>142210.46</v>
      </c>
      <c r="AA46" s="2">
        <f t="shared" si="8"/>
        <v>15.784679509108154</v>
      </c>
      <c r="AB46" s="2">
        <f>Z46/$AB$43%</f>
        <v>16.334630378351473</v>
      </c>
    </row>
    <row r="47" spans="1:28" x14ac:dyDescent="0.3">
      <c r="A47" s="57">
        <v>7</v>
      </c>
      <c r="B47" s="31" t="s">
        <v>178</v>
      </c>
      <c r="C47" s="81">
        <v>0.06</v>
      </c>
      <c r="D47" s="81">
        <v>0.06</v>
      </c>
      <c r="E47" s="81">
        <v>0.09</v>
      </c>
      <c r="F47" s="81">
        <f t="shared" si="3"/>
        <v>0.44</v>
      </c>
      <c r="G47" s="81">
        <f t="shared" si="4"/>
        <v>0.49</v>
      </c>
      <c r="H47" s="81">
        <f t="shared" si="5"/>
        <v>0.55000000000000004</v>
      </c>
      <c r="I47" s="81">
        <f>ROUND(P47,2)</f>
        <v>0.45</v>
      </c>
      <c r="J47" s="81">
        <f>ROUND(T47,2)</f>
        <v>0.51</v>
      </c>
      <c r="K47" s="91">
        <f>ROUND(AB47,2)</f>
        <v>0.69</v>
      </c>
      <c r="L47" s="92"/>
      <c r="M47" s="2">
        <f t="shared" si="0"/>
        <v>0.06</v>
      </c>
      <c r="N47" s="2">
        <f>ROUND(N42-(N44+N45+N46+N49),2)</f>
        <v>574.99</v>
      </c>
      <c r="O47" s="2">
        <f>+N47/$N$42%</f>
        <v>0.43621606104157157</v>
      </c>
      <c r="P47" s="2">
        <f>+N47/$P$43%</f>
        <v>0.45055782379450571</v>
      </c>
      <c r="Q47" s="2">
        <f t="shared" si="1"/>
        <v>0.06</v>
      </c>
      <c r="R47" s="2">
        <f>+ROUND(R42-(R44+R45+R46+R49),2)</f>
        <v>4690.43</v>
      </c>
      <c r="S47" s="2">
        <f t="shared" si="6"/>
        <v>0.49181128542399538</v>
      </c>
      <c r="T47" s="2">
        <f>+R47/$T$43%</f>
        <v>0.50901989553568627</v>
      </c>
      <c r="U47" s="2">
        <f t="shared" si="2"/>
        <v>0.09</v>
      </c>
      <c r="V47" s="2">
        <f>+ROUND(V42-(V44+V45+V46+V49),2)</f>
        <v>768.54</v>
      </c>
      <c r="W47" s="2">
        <f>+V47/$V$42%</f>
        <v>0.55288344463924843</v>
      </c>
      <c r="X47" s="2">
        <f>+N47/$X$43%</f>
        <v>0.42824117174780557</v>
      </c>
      <c r="Y47" s="2">
        <f t="shared" si="7"/>
        <v>0.09</v>
      </c>
      <c r="Z47" s="2">
        <f>+ROUND(Z42-(Z44+Z45+Z46+Z49),2)</f>
        <v>6026.12</v>
      </c>
      <c r="AA47" s="2">
        <f t="shared" si="8"/>
        <v>0.66887043951216263</v>
      </c>
      <c r="AB47" s="2">
        <f>+Z47/$AB$43%</f>
        <v>0.69217442103479165</v>
      </c>
    </row>
    <row r="48" spans="1:28" x14ac:dyDescent="0.3">
      <c r="A48" s="57">
        <v>8</v>
      </c>
      <c r="B48" s="31" t="s">
        <v>179</v>
      </c>
      <c r="C48" s="81">
        <v>3.37</v>
      </c>
      <c r="D48" s="81">
        <v>3.32</v>
      </c>
      <c r="E48" s="81">
        <v>2.76</v>
      </c>
      <c r="F48" s="81">
        <f t="shared" si="3"/>
        <v>24.79</v>
      </c>
      <c r="G48" s="81">
        <f t="shared" si="4"/>
        <v>25.63</v>
      </c>
      <c r="H48" s="81">
        <f t="shared" si="5"/>
        <v>12.31</v>
      </c>
      <c r="I48" s="81">
        <f>ROUND(P48,2)</f>
        <v>22.32</v>
      </c>
      <c r="J48" s="81">
        <f>ROUND(T48,2)</f>
        <v>23.03</v>
      </c>
      <c r="K48" s="91">
        <f>ROUND(AB48,2)</f>
        <v>17.62</v>
      </c>
      <c r="L48" s="92"/>
      <c r="M48" s="2">
        <f t="shared" si="0"/>
        <v>3.37</v>
      </c>
      <c r="N48" s="2">
        <f>SUM(N44:N47)</f>
        <v>32679.350000000002</v>
      </c>
      <c r="O48" s="2">
        <f>+N48/$N$42%</f>
        <v>24.792183054312044</v>
      </c>
      <c r="P48" s="2">
        <f>+(N48-N44)/$P$43%</f>
        <v>22.31952612089766</v>
      </c>
      <c r="Q48" s="2">
        <f t="shared" si="1"/>
        <v>3.32</v>
      </c>
      <c r="R48" s="2">
        <f>SUM(R44:R47)</f>
        <v>244417.02999999997</v>
      </c>
      <c r="S48" s="2">
        <f t="shared" si="6"/>
        <v>25.628152153174703</v>
      </c>
      <c r="T48" s="2">
        <f>+(R48-R44)/$T$43%</f>
        <v>23.025861049222812</v>
      </c>
      <c r="U48" s="2">
        <f t="shared" si="2"/>
        <v>2.76</v>
      </c>
      <c r="V48" s="2">
        <f>SUM(V44:V47)</f>
        <v>17108.14</v>
      </c>
      <c r="W48" s="2">
        <f>+V48/$V$42%</f>
        <v>12.307501723489359</v>
      </c>
      <c r="X48" s="2">
        <f>+(V48-V44)/$X$43%</f>
        <v>9.2130428889130531</v>
      </c>
      <c r="Y48" s="2">
        <f t="shared" si="7"/>
        <v>2.76</v>
      </c>
      <c r="Z48" s="2">
        <f>SUM(Z44:Z47)</f>
        <v>183697.57</v>
      </c>
      <c r="AA48" s="2">
        <f t="shared" si="8"/>
        <v>20.389549890014848</v>
      </c>
      <c r="AB48" s="2">
        <f>+(Z48-Z44)/$AB$43%</f>
        <v>17.615858082488757</v>
      </c>
    </row>
    <row r="49" spans="1:28" ht="15" thickBot="1" x14ac:dyDescent="0.35">
      <c r="A49" s="33">
        <v>9</v>
      </c>
      <c r="B49" s="34" t="s">
        <v>180</v>
      </c>
      <c r="C49" s="85">
        <v>10.23</v>
      </c>
      <c r="D49" s="85">
        <v>9.6300000000000008</v>
      </c>
      <c r="E49" s="85">
        <v>10.78</v>
      </c>
      <c r="F49" s="85">
        <f t="shared" si="3"/>
        <v>75.209999999999994</v>
      </c>
      <c r="G49" s="85">
        <f t="shared" si="4"/>
        <v>74.37</v>
      </c>
      <c r="H49" s="85">
        <f t="shared" si="5"/>
        <v>87.69</v>
      </c>
      <c r="I49" s="85">
        <f>ROUND(P49,2)</f>
        <v>77.680000000000007</v>
      </c>
      <c r="J49" s="85">
        <f>ROUND(T49,2)</f>
        <v>76.97</v>
      </c>
      <c r="K49" s="93">
        <f>ROUND(AB49,2)</f>
        <v>82.38</v>
      </c>
      <c r="L49" s="94"/>
      <c r="M49" s="2">
        <f t="shared" si="0"/>
        <v>10.23</v>
      </c>
      <c r="N49" s="2">
        <v>99133.77</v>
      </c>
      <c r="O49" s="2">
        <f>+N49/$N$42%</f>
        <v>75.207816945687952</v>
      </c>
      <c r="P49" s="2">
        <f>+N49/$P$43%</f>
        <v>77.680473879102337</v>
      </c>
      <c r="Q49" s="2">
        <f t="shared" si="1"/>
        <v>9.6300000000000008</v>
      </c>
      <c r="R49" s="2">
        <v>709288.21</v>
      </c>
      <c r="S49" s="2">
        <f t="shared" si="6"/>
        <v>74.37184784682529</v>
      </c>
      <c r="T49" s="2">
        <f>+R49/$T$43%</f>
        <v>76.974138950777188</v>
      </c>
      <c r="U49" s="2">
        <f t="shared" si="2"/>
        <v>10.78</v>
      </c>
      <c r="V49" s="2">
        <v>121897.65</v>
      </c>
      <c r="W49" s="2">
        <f>+V49/$V$42%</f>
        <v>87.692498276510634</v>
      </c>
      <c r="X49" s="2">
        <f>+N49/$X$43%</f>
        <v>73.832869831783952</v>
      </c>
      <c r="Y49" s="2">
        <f t="shared" si="7"/>
        <v>10.78</v>
      </c>
      <c r="Z49" s="2">
        <v>717242.23</v>
      </c>
      <c r="AA49" s="2">
        <f t="shared" si="8"/>
        <v>79.610450109985138</v>
      </c>
      <c r="AB49" s="2">
        <f>+Z49/$AB$43%</f>
        <v>82.384141917511243</v>
      </c>
    </row>
    <row r="50" spans="1:28" ht="15" thickTop="1" x14ac:dyDescent="0.3">
      <c r="A50" s="4" t="s">
        <v>181</v>
      </c>
      <c r="B50" s="5"/>
      <c r="C50" s="5"/>
      <c r="D50" s="8"/>
      <c r="E50" s="4" t="s">
        <v>7</v>
      </c>
      <c r="F50" s="5"/>
      <c r="G50" s="5"/>
      <c r="H50" s="8"/>
      <c r="I50" s="4" t="s">
        <v>6</v>
      </c>
      <c r="J50" s="5"/>
      <c r="K50" s="5"/>
      <c r="L50" s="8"/>
    </row>
    <row r="51" spans="1:28" x14ac:dyDescent="0.3">
      <c r="A51" s="25"/>
      <c r="B51" s="15"/>
      <c r="C51" s="15"/>
      <c r="D51" s="27"/>
      <c r="E51" s="25" t="s">
        <v>8</v>
      </c>
      <c r="F51" s="15"/>
      <c r="G51" s="15" t="s">
        <v>73</v>
      </c>
      <c r="H51" s="27"/>
      <c r="I51" s="25" t="s">
        <v>8</v>
      </c>
      <c r="J51" s="15"/>
      <c r="K51" s="15" t="s">
        <v>73</v>
      </c>
      <c r="L51" s="27"/>
    </row>
    <row r="52" spans="1:28" x14ac:dyDescent="0.3">
      <c r="A52" s="57">
        <v>1</v>
      </c>
      <c r="B52" s="58" t="s">
        <v>182</v>
      </c>
      <c r="C52" s="30"/>
      <c r="D52" s="95"/>
      <c r="E52" s="96">
        <v>13</v>
      </c>
      <c r="F52" s="97"/>
      <c r="G52" s="91">
        <v>13.07</v>
      </c>
      <c r="H52" s="92"/>
      <c r="I52" s="96">
        <v>13.01</v>
      </c>
      <c r="J52" s="97"/>
      <c r="K52" s="91">
        <v>12.79</v>
      </c>
      <c r="L52" s="92"/>
    </row>
    <row r="53" spans="1:28" x14ac:dyDescent="0.3">
      <c r="A53" s="57">
        <v>2</v>
      </c>
      <c r="B53" s="3" t="s">
        <v>183</v>
      </c>
      <c r="C53" s="3"/>
      <c r="D53" s="98"/>
      <c r="E53" s="96">
        <v>46.14</v>
      </c>
      <c r="F53" s="97"/>
      <c r="G53" s="91">
        <v>42.62</v>
      </c>
      <c r="H53" s="92"/>
      <c r="I53" s="96">
        <v>45.34</v>
      </c>
      <c r="J53" s="97"/>
      <c r="K53" s="91">
        <v>44.58</v>
      </c>
      <c r="L53" s="92"/>
    </row>
    <row r="54" spans="1:28" x14ac:dyDescent="0.3">
      <c r="A54" s="57">
        <v>3</v>
      </c>
      <c r="B54" s="3" t="s">
        <v>184</v>
      </c>
      <c r="C54" s="3"/>
      <c r="D54" s="98"/>
      <c r="E54" s="96">
        <v>354.92</v>
      </c>
      <c r="F54" s="97"/>
      <c r="G54" s="91">
        <v>326.08999999999997</v>
      </c>
      <c r="H54" s="92"/>
      <c r="I54" s="96">
        <v>348.5</v>
      </c>
      <c r="J54" s="97"/>
      <c r="K54" s="91">
        <v>348.55</v>
      </c>
      <c r="L54" s="92"/>
    </row>
    <row r="55" spans="1:28" x14ac:dyDescent="0.3">
      <c r="A55" s="57">
        <v>4</v>
      </c>
      <c r="B55" s="3" t="s">
        <v>185</v>
      </c>
      <c r="C55" s="3"/>
      <c r="D55" s="98"/>
      <c r="E55" s="96">
        <v>74.56</v>
      </c>
      <c r="F55" s="97"/>
      <c r="G55" s="91">
        <v>74.680000000000007</v>
      </c>
      <c r="H55" s="92"/>
      <c r="I55" s="96">
        <v>75.25</v>
      </c>
      <c r="J55" s="97"/>
      <c r="K55" s="91">
        <v>75.010000000000005</v>
      </c>
      <c r="L55" s="92"/>
    </row>
    <row r="56" spans="1:28" x14ac:dyDescent="0.3">
      <c r="A56" s="57">
        <v>5</v>
      </c>
      <c r="B56" s="3" t="s">
        <v>186</v>
      </c>
      <c r="C56" s="3"/>
      <c r="D56" s="98"/>
      <c r="E56" s="96">
        <v>27.96</v>
      </c>
      <c r="F56" s="97"/>
      <c r="G56" s="91">
        <v>28.19</v>
      </c>
      <c r="H56" s="92"/>
      <c r="I56" s="96">
        <v>27.88</v>
      </c>
      <c r="J56" s="97"/>
      <c r="K56" s="91">
        <v>27.36</v>
      </c>
      <c r="L56" s="92"/>
    </row>
    <row r="57" spans="1:28" x14ac:dyDescent="0.3">
      <c r="A57" s="57">
        <v>6</v>
      </c>
      <c r="B57" s="3" t="s">
        <v>187</v>
      </c>
      <c r="C57" s="3"/>
      <c r="D57" s="98"/>
      <c r="E57" s="96">
        <v>1.55</v>
      </c>
      <c r="F57" s="97"/>
      <c r="G57" s="91">
        <v>1.55</v>
      </c>
      <c r="H57" s="92"/>
      <c r="I57" s="96">
        <v>1.67</v>
      </c>
      <c r="J57" s="97"/>
      <c r="K57" s="91">
        <v>1.67</v>
      </c>
      <c r="L57" s="92"/>
    </row>
    <row r="58" spans="1:28" x14ac:dyDescent="0.3">
      <c r="A58" s="57">
        <v>7</v>
      </c>
      <c r="B58" s="3" t="s">
        <v>188</v>
      </c>
      <c r="C58" s="3"/>
      <c r="D58" s="98"/>
      <c r="E58" s="96">
        <v>46.51</v>
      </c>
      <c r="F58" s="97"/>
      <c r="G58" s="91">
        <v>46.35</v>
      </c>
      <c r="H58" s="92"/>
      <c r="I58" s="96">
        <v>46.68</v>
      </c>
      <c r="J58" s="97"/>
      <c r="K58" s="91">
        <v>46.75</v>
      </c>
      <c r="L58" s="92"/>
    </row>
    <row r="59" spans="1:28" x14ac:dyDescent="0.3">
      <c r="A59" s="57">
        <v>8</v>
      </c>
      <c r="B59" s="3" t="s">
        <v>189</v>
      </c>
      <c r="C59" s="3"/>
      <c r="D59" s="98"/>
      <c r="E59" s="96">
        <v>117.7</v>
      </c>
      <c r="F59" s="97"/>
      <c r="G59" s="91">
        <v>113.98</v>
      </c>
      <c r="H59" s="92"/>
      <c r="I59" s="96">
        <v>116.83</v>
      </c>
      <c r="J59" s="97"/>
      <c r="K59" s="91">
        <v>116.64</v>
      </c>
      <c r="L59" s="92"/>
    </row>
    <row r="60" spans="1:28" x14ac:dyDescent="0.3">
      <c r="A60" s="57">
        <v>9</v>
      </c>
      <c r="B60" s="3" t="s">
        <v>190</v>
      </c>
      <c r="C60" s="3"/>
      <c r="D60" s="98"/>
      <c r="E60" s="96">
        <v>86.28</v>
      </c>
      <c r="F60" s="97"/>
      <c r="G60" s="91">
        <v>85.26</v>
      </c>
      <c r="H60" s="92"/>
      <c r="I60" s="96">
        <v>85.94</v>
      </c>
      <c r="J60" s="97"/>
      <c r="K60" s="91">
        <v>86.37</v>
      </c>
      <c r="L60" s="92"/>
    </row>
    <row r="61" spans="1:28" x14ac:dyDescent="0.3">
      <c r="A61" s="57">
        <v>10</v>
      </c>
      <c r="B61" s="3" t="s">
        <v>191</v>
      </c>
      <c r="C61" s="3"/>
      <c r="D61" s="98"/>
      <c r="E61" s="96">
        <v>23.09</v>
      </c>
      <c r="F61" s="97"/>
      <c r="G61" s="91">
        <v>24.07</v>
      </c>
      <c r="H61" s="92"/>
      <c r="I61" s="96">
        <v>24.65</v>
      </c>
      <c r="J61" s="97"/>
      <c r="K61" s="91">
        <v>24.82</v>
      </c>
      <c r="L61" s="92"/>
    </row>
    <row r="62" spans="1:28" x14ac:dyDescent="0.3">
      <c r="A62" s="57">
        <v>11</v>
      </c>
      <c r="B62" s="3" t="s">
        <v>192</v>
      </c>
      <c r="C62" s="3"/>
      <c r="D62" s="98"/>
      <c r="E62" s="96">
        <v>5.54</v>
      </c>
      <c r="F62" s="97"/>
      <c r="G62" s="91">
        <v>12.78</v>
      </c>
      <c r="H62" s="92"/>
      <c r="I62" s="96">
        <v>8.07</v>
      </c>
      <c r="J62" s="97"/>
      <c r="K62" s="91">
        <v>6.57</v>
      </c>
      <c r="L62" s="92"/>
    </row>
    <row r="63" spans="1:28" x14ac:dyDescent="0.3">
      <c r="A63" s="57">
        <v>12</v>
      </c>
      <c r="B63" s="3" t="s">
        <v>193</v>
      </c>
      <c r="C63" s="3"/>
      <c r="D63" s="98"/>
      <c r="E63" s="96">
        <v>97.25</v>
      </c>
      <c r="F63" s="97"/>
      <c r="G63" s="91">
        <v>97.27</v>
      </c>
      <c r="H63" s="92"/>
      <c r="I63" s="96">
        <v>97.91</v>
      </c>
      <c r="J63" s="97"/>
      <c r="K63" s="91">
        <v>97.42</v>
      </c>
      <c r="L63" s="92"/>
    </row>
    <row r="64" spans="1:28" x14ac:dyDescent="0.3">
      <c r="A64" s="57">
        <v>13</v>
      </c>
      <c r="B64" s="3" t="s">
        <v>194</v>
      </c>
      <c r="C64" s="3"/>
      <c r="D64" s="98"/>
      <c r="E64" s="96">
        <v>96.82</v>
      </c>
      <c r="F64" s="97"/>
      <c r="G64" s="91">
        <v>96.62</v>
      </c>
      <c r="H64" s="92"/>
      <c r="I64" s="96">
        <v>96.59</v>
      </c>
      <c r="J64" s="97"/>
      <c r="K64" s="91">
        <v>96.63</v>
      </c>
      <c r="L64" s="92"/>
    </row>
    <row r="65" spans="1:12" x14ac:dyDescent="0.3">
      <c r="A65" s="57">
        <v>14</v>
      </c>
      <c r="B65" s="3" t="s">
        <v>195</v>
      </c>
      <c r="C65" s="3"/>
      <c r="D65" s="98"/>
      <c r="E65" s="96">
        <v>96.96</v>
      </c>
      <c r="F65" s="97"/>
      <c r="G65" s="91">
        <v>96.79</v>
      </c>
      <c r="H65" s="92"/>
      <c r="I65" s="96">
        <v>96.74</v>
      </c>
      <c r="J65" s="97"/>
      <c r="K65" s="91">
        <v>96.72</v>
      </c>
      <c r="L65" s="92"/>
    </row>
    <row r="66" spans="1:12" x14ac:dyDescent="0.3">
      <c r="A66" s="57">
        <v>15</v>
      </c>
      <c r="B66" s="3" t="s">
        <v>196</v>
      </c>
      <c r="C66" s="3"/>
      <c r="D66" s="98"/>
      <c r="E66" s="96">
        <v>84.58</v>
      </c>
      <c r="F66" s="97"/>
      <c r="G66" s="91">
        <v>84.03</v>
      </c>
      <c r="H66" s="92"/>
      <c r="I66" s="96">
        <v>84.59</v>
      </c>
      <c r="J66" s="97"/>
      <c r="K66" s="91">
        <v>84.07</v>
      </c>
      <c r="L66" s="92"/>
    </row>
    <row r="67" spans="1:12" x14ac:dyDescent="0.3">
      <c r="A67" s="57">
        <v>16</v>
      </c>
      <c r="B67" s="3" t="s">
        <v>197</v>
      </c>
      <c r="C67" s="3"/>
      <c r="D67" s="98"/>
      <c r="E67" s="96">
        <v>90.72</v>
      </c>
      <c r="F67" s="97"/>
      <c r="G67" s="91">
        <v>90.7</v>
      </c>
      <c r="H67" s="92"/>
      <c r="I67" s="96">
        <v>90.72</v>
      </c>
      <c r="J67" s="97"/>
      <c r="K67" s="91">
        <v>90.85</v>
      </c>
      <c r="L67" s="92"/>
    </row>
    <row r="68" spans="1:12" x14ac:dyDescent="0.3">
      <c r="A68" s="57">
        <v>17</v>
      </c>
      <c r="B68" s="3" t="s">
        <v>198</v>
      </c>
      <c r="C68" s="3"/>
      <c r="D68" s="98"/>
      <c r="E68" s="96">
        <v>72.67</v>
      </c>
      <c r="F68" s="97"/>
      <c r="G68" s="91">
        <v>72.37</v>
      </c>
      <c r="H68" s="92"/>
      <c r="I68" s="96">
        <v>71.7</v>
      </c>
      <c r="J68" s="97"/>
      <c r="K68" s="91">
        <v>72.17</v>
      </c>
      <c r="L68" s="92"/>
    </row>
    <row r="69" spans="1:12" ht="15" thickBot="1" x14ac:dyDescent="0.35">
      <c r="A69" s="33">
        <v>18</v>
      </c>
      <c r="B69" s="99" t="s">
        <v>199</v>
      </c>
      <c r="C69" s="99"/>
      <c r="D69" s="100"/>
      <c r="E69" s="101">
        <v>71.55</v>
      </c>
      <c r="F69" s="102"/>
      <c r="G69" s="93">
        <v>71.37</v>
      </c>
      <c r="H69" s="94"/>
      <c r="I69" s="101">
        <v>71.489999999999995</v>
      </c>
      <c r="J69" s="102"/>
      <c r="K69" s="93">
        <v>72.05</v>
      </c>
      <c r="L69" s="94"/>
    </row>
  </sheetData>
  <mergeCells count="117">
    <mergeCell ref="B68:D68"/>
    <mergeCell ref="E68:F68"/>
    <mergeCell ref="G68:H68"/>
    <mergeCell ref="I68:J68"/>
    <mergeCell ref="K68:L68"/>
    <mergeCell ref="B69:D69"/>
    <mergeCell ref="E69:F69"/>
    <mergeCell ref="G69:H69"/>
    <mergeCell ref="I69:J69"/>
    <mergeCell ref="K69:L69"/>
    <mergeCell ref="B66:D66"/>
    <mergeCell ref="E66:F66"/>
    <mergeCell ref="G66:H66"/>
    <mergeCell ref="I66:J66"/>
    <mergeCell ref="K66:L66"/>
    <mergeCell ref="B67:D67"/>
    <mergeCell ref="E67:F67"/>
    <mergeCell ref="G67:H67"/>
    <mergeCell ref="I67:J67"/>
    <mergeCell ref="K67:L67"/>
    <mergeCell ref="B64:D64"/>
    <mergeCell ref="E64:F64"/>
    <mergeCell ref="G64:H64"/>
    <mergeCell ref="I64:J64"/>
    <mergeCell ref="K64:L64"/>
    <mergeCell ref="B65:D65"/>
    <mergeCell ref="E65:F65"/>
    <mergeCell ref="G65:H65"/>
    <mergeCell ref="I65:J65"/>
    <mergeCell ref="K65:L65"/>
    <mergeCell ref="B62:D62"/>
    <mergeCell ref="E62:F62"/>
    <mergeCell ref="G62:H62"/>
    <mergeCell ref="I62:J62"/>
    <mergeCell ref="K62:L62"/>
    <mergeCell ref="B63:D63"/>
    <mergeCell ref="E63:F63"/>
    <mergeCell ref="G63:H63"/>
    <mergeCell ref="I63:J63"/>
    <mergeCell ref="K63:L63"/>
    <mergeCell ref="B60:D60"/>
    <mergeCell ref="E60:F60"/>
    <mergeCell ref="G60:H60"/>
    <mergeCell ref="I60:J60"/>
    <mergeCell ref="K60:L60"/>
    <mergeCell ref="B61:D61"/>
    <mergeCell ref="E61:F61"/>
    <mergeCell ref="G61:H61"/>
    <mergeCell ref="I61:J61"/>
    <mergeCell ref="K61:L61"/>
    <mergeCell ref="B58:D58"/>
    <mergeCell ref="E58:F58"/>
    <mergeCell ref="G58:H58"/>
    <mergeCell ref="I58:J58"/>
    <mergeCell ref="K58:L58"/>
    <mergeCell ref="B59:D59"/>
    <mergeCell ref="E59:F59"/>
    <mergeCell ref="G59:H59"/>
    <mergeCell ref="I59:J59"/>
    <mergeCell ref="K59:L59"/>
    <mergeCell ref="B56:D56"/>
    <mergeCell ref="E56:F56"/>
    <mergeCell ref="G56:H56"/>
    <mergeCell ref="I56:J56"/>
    <mergeCell ref="K56:L56"/>
    <mergeCell ref="B57:D57"/>
    <mergeCell ref="E57:F57"/>
    <mergeCell ref="G57:H57"/>
    <mergeCell ref="I57:J57"/>
    <mergeCell ref="K57:L57"/>
    <mergeCell ref="B54:D54"/>
    <mergeCell ref="E54:F54"/>
    <mergeCell ref="G54:H54"/>
    <mergeCell ref="I54:J54"/>
    <mergeCell ref="K54:L54"/>
    <mergeCell ref="B55:D55"/>
    <mergeCell ref="E55:F55"/>
    <mergeCell ref="G55:H55"/>
    <mergeCell ref="I55:J55"/>
    <mergeCell ref="K55:L55"/>
    <mergeCell ref="B52:D52"/>
    <mergeCell ref="E52:F52"/>
    <mergeCell ref="G52:H52"/>
    <mergeCell ref="I52:J52"/>
    <mergeCell ref="K52:L52"/>
    <mergeCell ref="B53:D53"/>
    <mergeCell ref="E53:F53"/>
    <mergeCell ref="G53:H53"/>
    <mergeCell ref="I53:J53"/>
    <mergeCell ref="K53:L53"/>
    <mergeCell ref="A50:D51"/>
    <mergeCell ref="E50:H50"/>
    <mergeCell ref="I50:L50"/>
    <mergeCell ref="E51:F51"/>
    <mergeCell ref="G51:H51"/>
    <mergeCell ref="I51:J51"/>
    <mergeCell ref="K51:L51"/>
    <mergeCell ref="K44:L44"/>
    <mergeCell ref="K45:L45"/>
    <mergeCell ref="K46:L46"/>
    <mergeCell ref="K47:L47"/>
    <mergeCell ref="K48:L48"/>
    <mergeCell ref="K49:L49"/>
    <mergeCell ref="M39:AB39"/>
    <mergeCell ref="K40:L40"/>
    <mergeCell ref="M40:T40"/>
    <mergeCell ref="K41:L41"/>
    <mergeCell ref="K42:L42"/>
    <mergeCell ref="K43:L43"/>
    <mergeCell ref="C1:G1"/>
    <mergeCell ref="H1:L1"/>
    <mergeCell ref="A2:B2"/>
    <mergeCell ref="A38:L38"/>
    <mergeCell ref="A39:B40"/>
    <mergeCell ref="C39:E39"/>
    <mergeCell ref="F39:H39"/>
    <mergeCell ref="I39:L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>
      <selection activeCell="P15" sqref="P15"/>
    </sheetView>
  </sheetViews>
  <sheetFormatPr defaultRowHeight="14.4" x14ac:dyDescent="0.3"/>
  <cols>
    <col min="1" max="1" width="2.88671875" style="2" customWidth="1"/>
    <col min="2" max="2" width="19.88671875" style="2" customWidth="1"/>
    <col min="3" max="4" width="10.77734375" style="2" customWidth="1"/>
    <col min="5" max="5" width="18.44140625" style="2" customWidth="1"/>
    <col min="6" max="6" width="10.77734375" style="2" customWidth="1"/>
    <col min="7" max="7" width="12.33203125" style="2" customWidth="1"/>
    <col min="8" max="12" width="10.77734375" style="2" customWidth="1"/>
    <col min="13" max="16384" width="8.88671875" style="2"/>
  </cols>
  <sheetData>
    <row r="1" spans="1:12" ht="15.6" thickTop="1" thickBot="1" x14ac:dyDescent="0.35">
      <c r="A1" s="4" t="s">
        <v>119</v>
      </c>
      <c r="B1" s="133"/>
      <c r="C1" s="173" t="s">
        <v>200</v>
      </c>
      <c r="D1" s="174"/>
      <c r="E1" s="174"/>
      <c r="F1" s="174"/>
      <c r="G1" s="174"/>
      <c r="H1" s="174"/>
      <c r="I1" s="174"/>
      <c r="J1" s="174"/>
      <c r="K1" s="174"/>
      <c r="L1" s="175"/>
    </row>
    <row r="2" spans="1:12" ht="15" thickTop="1" x14ac:dyDescent="0.3">
      <c r="A2" s="25"/>
      <c r="B2" s="15"/>
      <c r="C2" s="4" t="s">
        <v>8</v>
      </c>
      <c r="D2" s="5"/>
      <c r="E2" s="5"/>
      <c r="F2" s="5"/>
      <c r="G2" s="8"/>
      <c r="H2" s="4" t="s">
        <v>73</v>
      </c>
      <c r="I2" s="5"/>
      <c r="J2" s="5"/>
      <c r="K2" s="5"/>
      <c r="L2" s="8"/>
    </row>
    <row r="3" spans="1:12" ht="30.6" customHeight="1" thickBot="1" x14ac:dyDescent="0.35">
      <c r="A3" s="103"/>
      <c r="B3" s="104"/>
      <c r="C3" s="105" t="s">
        <v>120</v>
      </c>
      <c r="D3" s="106" t="s">
        <v>121</v>
      </c>
      <c r="E3" s="106" t="s">
        <v>122</v>
      </c>
      <c r="F3" s="106" t="s">
        <v>125</v>
      </c>
      <c r="G3" s="107" t="s">
        <v>124</v>
      </c>
      <c r="H3" s="105" t="s">
        <v>120</v>
      </c>
      <c r="I3" s="106" t="s">
        <v>121</v>
      </c>
      <c r="J3" s="106" t="s">
        <v>122</v>
      </c>
      <c r="K3" s="106" t="s">
        <v>125</v>
      </c>
      <c r="L3" s="107" t="s">
        <v>124</v>
      </c>
    </row>
    <row r="4" spans="1:12" ht="15" thickTop="1" x14ac:dyDescent="0.3">
      <c r="A4" s="75">
        <v>1</v>
      </c>
      <c r="B4" s="31" t="s">
        <v>126</v>
      </c>
      <c r="C4" s="109"/>
      <c r="D4" s="81"/>
      <c r="E4" s="81"/>
      <c r="F4" s="81"/>
      <c r="G4" s="82"/>
      <c r="H4" s="109"/>
      <c r="I4" s="81"/>
      <c r="J4" s="81"/>
      <c r="K4" s="81"/>
      <c r="L4" s="82"/>
    </row>
    <row r="5" spans="1:12" x14ac:dyDescent="0.3">
      <c r="A5" s="57">
        <v>2</v>
      </c>
      <c r="B5" s="31" t="s">
        <v>127</v>
      </c>
      <c r="C5" s="109"/>
      <c r="D5" s="81"/>
      <c r="E5" s="81"/>
      <c r="F5" s="81"/>
      <c r="G5" s="82"/>
      <c r="H5" s="109"/>
      <c r="I5" s="81"/>
      <c r="J5" s="81"/>
      <c r="K5" s="81"/>
      <c r="L5" s="82"/>
    </row>
    <row r="6" spans="1:12" x14ac:dyDescent="0.3">
      <c r="A6" s="57">
        <v>3</v>
      </c>
      <c r="B6" s="31" t="s">
        <v>128</v>
      </c>
      <c r="C6" s="109"/>
      <c r="D6" s="81"/>
      <c r="E6" s="81"/>
      <c r="F6" s="81"/>
      <c r="G6" s="82"/>
      <c r="H6" s="109"/>
      <c r="I6" s="81"/>
      <c r="J6" s="81"/>
      <c r="K6" s="81"/>
      <c r="L6" s="82"/>
    </row>
    <row r="7" spans="1:12" x14ac:dyDescent="0.3">
      <c r="A7" s="57">
        <v>4</v>
      </c>
      <c r="B7" s="31" t="s">
        <v>129</v>
      </c>
      <c r="C7" s="109"/>
      <c r="D7" s="81"/>
      <c r="E7" s="81"/>
      <c r="F7" s="81"/>
      <c r="G7" s="82"/>
      <c r="H7" s="109"/>
      <c r="I7" s="81"/>
      <c r="J7" s="81"/>
      <c r="K7" s="81"/>
      <c r="L7" s="82"/>
    </row>
    <row r="8" spans="1:12" x14ac:dyDescent="0.3">
      <c r="A8" s="57">
        <v>5</v>
      </c>
      <c r="B8" s="31" t="s">
        <v>130</v>
      </c>
      <c r="C8" s="109"/>
      <c r="D8" s="81"/>
      <c r="E8" s="81"/>
      <c r="F8" s="83"/>
      <c r="G8" s="82"/>
      <c r="H8" s="109"/>
      <c r="I8" s="81"/>
      <c r="J8" s="81"/>
      <c r="K8" s="83"/>
      <c r="L8" s="82"/>
    </row>
    <row r="9" spans="1:12" x14ac:dyDescent="0.3">
      <c r="A9" s="57">
        <v>6</v>
      </c>
      <c r="B9" s="31" t="s">
        <v>132</v>
      </c>
      <c r="C9" s="109"/>
      <c r="D9" s="81"/>
      <c r="E9" s="81"/>
      <c r="F9" s="81"/>
      <c r="G9" s="82"/>
      <c r="H9" s="109"/>
      <c r="I9" s="81"/>
      <c r="J9" s="81"/>
      <c r="K9" s="81"/>
      <c r="L9" s="82"/>
    </row>
    <row r="10" spans="1:12" x14ac:dyDescent="0.3">
      <c r="A10" s="57">
        <v>7</v>
      </c>
      <c r="B10" s="31" t="s">
        <v>133</v>
      </c>
      <c r="C10" s="109"/>
      <c r="D10" s="81"/>
      <c r="E10" s="81"/>
      <c r="F10" s="81"/>
      <c r="G10" s="82"/>
      <c r="H10" s="109"/>
      <c r="I10" s="81"/>
      <c r="J10" s="81"/>
      <c r="K10" s="81"/>
      <c r="L10" s="82"/>
    </row>
    <row r="11" spans="1:12" x14ac:dyDescent="0.3">
      <c r="A11" s="57">
        <v>8</v>
      </c>
      <c r="B11" s="31" t="s">
        <v>134</v>
      </c>
      <c r="C11" s="109"/>
      <c r="D11" s="81"/>
      <c r="E11" s="81"/>
      <c r="F11" s="81"/>
      <c r="G11" s="82"/>
      <c r="H11" s="109"/>
      <c r="I11" s="81"/>
      <c r="J11" s="81"/>
      <c r="K11" s="81"/>
      <c r="L11" s="82"/>
    </row>
    <row r="12" spans="1:12" x14ac:dyDescent="0.3">
      <c r="A12" s="57">
        <v>9</v>
      </c>
      <c r="B12" s="31" t="s">
        <v>135</v>
      </c>
      <c r="C12" s="109"/>
      <c r="D12" s="81"/>
      <c r="E12" s="81"/>
      <c r="F12" s="81"/>
      <c r="G12" s="82"/>
      <c r="H12" s="109"/>
      <c r="I12" s="81"/>
      <c r="J12" s="81"/>
      <c r="K12" s="81"/>
      <c r="L12" s="82"/>
    </row>
    <row r="13" spans="1:12" x14ac:dyDescent="0.3">
      <c r="A13" s="57">
        <v>10</v>
      </c>
      <c r="B13" s="31" t="s">
        <v>136</v>
      </c>
      <c r="C13" s="109"/>
      <c r="D13" s="81"/>
      <c r="E13" s="81"/>
      <c r="F13" s="81"/>
      <c r="G13" s="82"/>
      <c r="H13" s="109"/>
      <c r="I13" s="81"/>
      <c r="J13" s="81"/>
      <c r="K13" s="81"/>
      <c r="L13" s="82"/>
    </row>
    <row r="14" spans="1:12" x14ac:dyDescent="0.3">
      <c r="A14" s="57">
        <v>11</v>
      </c>
      <c r="B14" s="31" t="s">
        <v>137</v>
      </c>
      <c r="C14" s="109"/>
      <c r="D14" s="81"/>
      <c r="E14" s="81"/>
      <c r="F14" s="81"/>
      <c r="G14" s="84"/>
      <c r="H14" s="109"/>
      <c r="I14" s="81"/>
      <c r="J14" s="81"/>
      <c r="K14" s="81"/>
      <c r="L14" s="84"/>
    </row>
    <row r="15" spans="1:12" x14ac:dyDescent="0.3">
      <c r="A15" s="57">
        <v>12</v>
      </c>
      <c r="B15" s="31" t="s">
        <v>147</v>
      </c>
      <c r="C15" s="109"/>
      <c r="D15" s="81"/>
      <c r="E15" s="81"/>
      <c r="F15" s="81"/>
      <c r="G15" s="84"/>
      <c r="H15" s="109"/>
      <c r="I15" s="81"/>
      <c r="J15" s="81"/>
      <c r="K15" s="81"/>
      <c r="L15" s="84"/>
    </row>
    <row r="16" spans="1:12" x14ac:dyDescent="0.3">
      <c r="A16" s="57">
        <v>13</v>
      </c>
      <c r="B16" s="31" t="s">
        <v>148</v>
      </c>
      <c r="C16" s="109"/>
      <c r="D16" s="81"/>
      <c r="E16" s="81"/>
      <c r="F16" s="81"/>
      <c r="G16" s="84"/>
      <c r="H16" s="109"/>
      <c r="I16" s="81"/>
      <c r="J16" s="81"/>
      <c r="K16" s="81"/>
      <c r="L16" s="84"/>
    </row>
    <row r="17" spans="1:12" x14ac:dyDescent="0.3">
      <c r="A17" s="57">
        <v>14</v>
      </c>
      <c r="B17" s="31" t="s">
        <v>149</v>
      </c>
      <c r="C17" s="109"/>
      <c r="D17" s="81"/>
      <c r="E17" s="81"/>
      <c r="F17" s="81"/>
      <c r="G17" s="82"/>
      <c r="H17" s="109"/>
      <c r="I17" s="81"/>
      <c r="J17" s="81"/>
      <c r="K17" s="81"/>
      <c r="L17" s="82"/>
    </row>
    <row r="18" spans="1:12" x14ac:dyDescent="0.3">
      <c r="A18" s="57">
        <v>15</v>
      </c>
      <c r="B18" s="31" t="s">
        <v>150</v>
      </c>
      <c r="C18" s="109"/>
      <c r="D18" s="81"/>
      <c r="E18" s="81"/>
      <c r="F18" s="81"/>
      <c r="G18" s="84"/>
      <c r="H18" s="109"/>
      <c r="I18" s="81"/>
      <c r="J18" s="81"/>
      <c r="K18" s="81"/>
      <c r="L18" s="84"/>
    </row>
    <row r="19" spans="1:12" x14ac:dyDescent="0.3">
      <c r="A19" s="57">
        <v>16</v>
      </c>
      <c r="B19" s="31" t="s">
        <v>151</v>
      </c>
      <c r="C19" s="109"/>
      <c r="D19" s="81"/>
      <c r="E19" s="81"/>
      <c r="F19" s="81"/>
      <c r="G19" s="82"/>
      <c r="H19" s="109"/>
      <c r="I19" s="81"/>
      <c r="J19" s="81"/>
      <c r="K19" s="81"/>
      <c r="L19" s="82"/>
    </row>
    <row r="20" spans="1:12" x14ac:dyDescent="0.3">
      <c r="A20" s="57">
        <v>17</v>
      </c>
      <c r="B20" s="31" t="s">
        <v>140</v>
      </c>
      <c r="C20" s="109"/>
      <c r="D20" s="81"/>
      <c r="E20" s="81"/>
      <c r="F20" s="81"/>
      <c r="G20" s="84"/>
      <c r="H20" s="109"/>
      <c r="I20" s="81"/>
      <c r="J20" s="81"/>
      <c r="K20" s="81"/>
      <c r="L20" s="84"/>
    </row>
    <row r="21" spans="1:12" x14ac:dyDescent="0.3">
      <c r="A21" s="57">
        <v>18</v>
      </c>
      <c r="B21" s="31" t="s">
        <v>141</v>
      </c>
      <c r="C21" s="109"/>
      <c r="D21" s="81"/>
      <c r="E21" s="81"/>
      <c r="F21" s="81"/>
      <c r="G21" s="84"/>
      <c r="H21" s="109"/>
      <c r="I21" s="81"/>
      <c r="J21" s="81"/>
      <c r="K21" s="81"/>
      <c r="L21" s="84"/>
    </row>
    <row r="22" spans="1:12" x14ac:dyDescent="0.3">
      <c r="A22" s="57">
        <v>19</v>
      </c>
      <c r="B22" s="31" t="s">
        <v>142</v>
      </c>
      <c r="C22" s="109"/>
      <c r="D22" s="81"/>
      <c r="E22" s="81"/>
      <c r="F22" s="81"/>
      <c r="G22" s="82"/>
      <c r="H22" s="109"/>
      <c r="I22" s="81"/>
      <c r="J22" s="81"/>
      <c r="K22" s="81"/>
      <c r="L22" s="82"/>
    </row>
    <row r="23" spans="1:12" x14ac:dyDescent="0.3">
      <c r="A23" s="57">
        <v>20</v>
      </c>
      <c r="B23" s="31" t="s">
        <v>143</v>
      </c>
      <c r="C23" s="109"/>
      <c r="D23" s="81"/>
      <c r="E23" s="81"/>
      <c r="F23" s="81"/>
      <c r="G23" s="82"/>
      <c r="H23" s="109"/>
      <c r="I23" s="81"/>
      <c r="J23" s="81"/>
      <c r="K23" s="81"/>
      <c r="L23" s="82"/>
    </row>
    <row r="24" spans="1:12" x14ac:dyDescent="0.3">
      <c r="A24" s="57">
        <v>21</v>
      </c>
      <c r="B24" s="31" t="s">
        <v>144</v>
      </c>
      <c r="C24" s="109"/>
      <c r="D24" s="81"/>
      <c r="E24" s="81"/>
      <c r="F24" s="81"/>
      <c r="G24" s="82"/>
      <c r="H24" s="109"/>
      <c r="I24" s="81"/>
      <c r="J24" s="81"/>
      <c r="K24" s="81"/>
      <c r="L24" s="82"/>
    </row>
    <row r="25" spans="1:12" x14ac:dyDescent="0.3">
      <c r="A25" s="57">
        <v>22</v>
      </c>
      <c r="B25" s="31" t="s">
        <v>145</v>
      </c>
      <c r="C25" s="109"/>
      <c r="D25" s="81"/>
      <c r="E25" s="81"/>
      <c r="F25" s="81"/>
      <c r="G25" s="82"/>
      <c r="H25" s="109"/>
      <c r="I25" s="81"/>
      <c r="J25" s="81"/>
      <c r="K25" s="81"/>
      <c r="L25" s="82"/>
    </row>
    <row r="26" spans="1:12" x14ac:dyDescent="0.3">
      <c r="A26" s="57">
        <v>23</v>
      </c>
      <c r="B26" s="31" t="s">
        <v>146</v>
      </c>
      <c r="C26" s="109"/>
      <c r="D26" s="81"/>
      <c r="E26" s="81"/>
      <c r="F26" s="81"/>
      <c r="G26" s="82"/>
      <c r="H26" s="109"/>
      <c r="I26" s="81"/>
      <c r="J26" s="81"/>
      <c r="K26" s="81"/>
      <c r="L26" s="82"/>
    </row>
    <row r="27" spans="1:12" x14ac:dyDescent="0.3">
      <c r="A27" s="57">
        <v>24</v>
      </c>
      <c r="B27" s="31" t="s">
        <v>154</v>
      </c>
      <c r="C27" s="109"/>
      <c r="D27" s="81"/>
      <c r="E27" s="81"/>
      <c r="F27" s="81"/>
      <c r="G27" s="82"/>
      <c r="H27" s="109"/>
      <c r="I27" s="81"/>
      <c r="J27" s="81"/>
      <c r="K27" s="81"/>
      <c r="L27" s="82"/>
    </row>
    <row r="28" spans="1:12" x14ac:dyDescent="0.3">
      <c r="A28" s="57">
        <v>25</v>
      </c>
      <c r="B28" s="31" t="s">
        <v>155</v>
      </c>
      <c r="C28" s="109"/>
      <c r="D28" s="81"/>
      <c r="E28" s="81"/>
      <c r="F28" s="81"/>
      <c r="G28" s="82"/>
      <c r="H28" s="109"/>
      <c r="I28" s="81"/>
      <c r="J28" s="81"/>
      <c r="K28" s="81"/>
      <c r="L28" s="82"/>
    </row>
    <row r="29" spans="1:12" x14ac:dyDescent="0.3">
      <c r="A29" s="57">
        <v>26</v>
      </c>
      <c r="B29" s="31" t="s">
        <v>152</v>
      </c>
      <c r="C29" s="109"/>
      <c r="D29" s="81"/>
      <c r="E29" s="81"/>
      <c r="F29" s="81"/>
      <c r="G29" s="82"/>
      <c r="H29" s="109"/>
      <c r="I29" s="81"/>
      <c r="J29" s="81"/>
      <c r="K29" s="81"/>
      <c r="L29" s="82"/>
    </row>
    <row r="30" spans="1:12" x14ac:dyDescent="0.3">
      <c r="A30" s="57">
        <v>27</v>
      </c>
      <c r="B30" s="31" t="s">
        <v>153</v>
      </c>
      <c r="C30" s="109"/>
      <c r="D30" s="81"/>
      <c r="E30" s="81"/>
      <c r="F30" s="81"/>
      <c r="G30" s="82"/>
      <c r="H30" s="109"/>
      <c r="I30" s="81"/>
      <c r="J30" s="81"/>
      <c r="K30" s="81"/>
      <c r="L30" s="82"/>
    </row>
    <row r="31" spans="1:12" x14ac:dyDescent="0.3">
      <c r="A31" s="57">
        <v>28</v>
      </c>
      <c r="B31" s="31" t="s">
        <v>156</v>
      </c>
      <c r="C31" s="109"/>
      <c r="D31" s="81"/>
      <c r="E31" s="81"/>
      <c r="F31" s="81"/>
      <c r="G31" s="82"/>
      <c r="H31" s="109"/>
      <c r="I31" s="81"/>
      <c r="J31" s="81"/>
      <c r="K31" s="81"/>
      <c r="L31" s="82"/>
    </row>
    <row r="32" spans="1:12" x14ac:dyDescent="0.3">
      <c r="A32" s="57">
        <v>29</v>
      </c>
      <c r="B32" s="31" t="s">
        <v>157</v>
      </c>
      <c r="C32" s="109"/>
      <c r="D32" s="81"/>
      <c r="E32" s="81"/>
      <c r="F32" s="81"/>
      <c r="G32" s="82"/>
      <c r="H32" s="109"/>
      <c r="I32" s="81"/>
      <c r="J32" s="81"/>
      <c r="K32" s="81"/>
      <c r="L32" s="82"/>
    </row>
    <row r="33" spans="1:12" x14ac:dyDescent="0.3">
      <c r="A33" s="57">
        <v>30</v>
      </c>
      <c r="B33" s="31" t="s">
        <v>158</v>
      </c>
      <c r="C33" s="109"/>
      <c r="D33" s="81"/>
      <c r="E33" s="81"/>
      <c r="F33" s="81"/>
      <c r="G33" s="82"/>
      <c r="H33" s="109"/>
      <c r="I33" s="81"/>
      <c r="J33" s="81"/>
      <c r="K33" s="81"/>
      <c r="L33" s="82"/>
    </row>
    <row r="34" spans="1:12" x14ac:dyDescent="0.3">
      <c r="A34" s="57">
        <v>31</v>
      </c>
      <c r="B34" s="31" t="s">
        <v>159</v>
      </c>
      <c r="C34" s="109"/>
      <c r="D34" s="81"/>
      <c r="E34" s="81"/>
      <c r="F34" s="81"/>
      <c r="G34" s="82"/>
      <c r="H34" s="109"/>
      <c r="I34" s="81"/>
      <c r="J34" s="81"/>
      <c r="K34" s="81"/>
      <c r="L34" s="82"/>
    </row>
    <row r="35" spans="1:12" x14ac:dyDescent="0.3">
      <c r="A35" s="57">
        <v>32</v>
      </c>
      <c r="B35" s="31" t="s">
        <v>160</v>
      </c>
      <c r="C35" s="109"/>
      <c r="D35" s="81"/>
      <c r="E35" s="81"/>
      <c r="F35" s="81"/>
      <c r="G35" s="82"/>
      <c r="H35" s="109"/>
      <c r="I35" s="81"/>
      <c r="J35" s="81"/>
      <c r="K35" s="81"/>
      <c r="L35" s="82"/>
    </row>
    <row r="36" spans="1:12" x14ac:dyDescent="0.3">
      <c r="A36" s="57">
        <v>33</v>
      </c>
      <c r="B36" s="31" t="s">
        <v>161</v>
      </c>
      <c r="C36" s="109"/>
      <c r="D36" s="81"/>
      <c r="E36" s="81"/>
      <c r="F36" s="81"/>
      <c r="G36" s="82"/>
      <c r="H36" s="109"/>
      <c r="I36" s="81"/>
      <c r="J36" s="81"/>
      <c r="K36" s="81"/>
      <c r="L36" s="82"/>
    </row>
    <row r="37" spans="1:12" x14ac:dyDescent="0.3">
      <c r="A37" s="129">
        <v>34</v>
      </c>
      <c r="B37" s="130" t="s">
        <v>162</v>
      </c>
      <c r="C37" s="136"/>
      <c r="D37" s="131"/>
      <c r="E37" s="131"/>
      <c r="F37" s="131"/>
      <c r="G37" s="132"/>
      <c r="H37" s="136"/>
      <c r="I37" s="131"/>
      <c r="J37" s="131"/>
      <c r="K37" s="131"/>
      <c r="L37" s="132"/>
    </row>
    <row r="38" spans="1:12" ht="15" thickBot="1" x14ac:dyDescent="0.35">
      <c r="A38" s="125">
        <v>35</v>
      </c>
      <c r="B38" s="126" t="s">
        <v>163</v>
      </c>
      <c r="C38" s="135"/>
      <c r="D38" s="127"/>
      <c r="E38" s="127"/>
      <c r="F38" s="127"/>
      <c r="G38" s="128"/>
      <c r="H38" s="135"/>
      <c r="I38" s="127"/>
      <c r="J38" s="127"/>
      <c r="K38" s="127"/>
      <c r="L38" s="128"/>
    </row>
    <row r="39" spans="1:12" ht="15.6" thickTop="1" thickBot="1" x14ac:dyDescent="0.35">
      <c r="A39" s="4" t="s">
        <v>119</v>
      </c>
      <c r="B39" s="5"/>
      <c r="C39" s="4" t="s">
        <v>164</v>
      </c>
      <c r="D39" s="5"/>
      <c r="E39" s="8"/>
      <c r="F39" s="4" t="s">
        <v>201</v>
      </c>
      <c r="G39" s="5"/>
      <c r="H39" s="5"/>
      <c r="I39" s="5"/>
      <c r="J39" s="5"/>
      <c r="K39" s="5"/>
      <c r="L39" s="8"/>
    </row>
    <row r="40" spans="1:12" ht="15" thickTop="1" x14ac:dyDescent="0.3">
      <c r="A40" s="25"/>
      <c r="B40" s="15"/>
      <c r="C40" s="25" t="s">
        <v>15</v>
      </c>
      <c r="D40" s="15"/>
      <c r="E40" s="27"/>
      <c r="F40" s="4" t="s">
        <v>15</v>
      </c>
      <c r="G40" s="5"/>
      <c r="H40" s="8"/>
      <c r="I40" s="4" t="s">
        <v>202</v>
      </c>
      <c r="J40" s="5"/>
      <c r="K40" s="5"/>
      <c r="L40" s="8"/>
    </row>
    <row r="41" spans="1:12" ht="26.4" customHeight="1" thickBot="1" x14ac:dyDescent="0.35">
      <c r="A41" s="103"/>
      <c r="B41" s="104"/>
      <c r="C41" s="105" t="s">
        <v>8</v>
      </c>
      <c r="D41" s="106" t="s">
        <v>41</v>
      </c>
      <c r="E41" s="107" t="s">
        <v>169</v>
      </c>
      <c r="F41" s="105" t="s">
        <v>8</v>
      </c>
      <c r="G41" s="106" t="s">
        <v>73</v>
      </c>
      <c r="H41" s="107" t="s">
        <v>169</v>
      </c>
      <c r="I41" s="105" t="s">
        <v>8</v>
      </c>
      <c r="J41" s="106" t="s">
        <v>41</v>
      </c>
      <c r="K41" s="112" t="s">
        <v>203</v>
      </c>
      <c r="L41" s="113"/>
    </row>
    <row r="42" spans="1:12" ht="15" thickTop="1" x14ac:dyDescent="0.3">
      <c r="A42" s="75">
        <v>1</v>
      </c>
      <c r="B42" s="108" t="s">
        <v>173</v>
      </c>
      <c r="C42" s="109"/>
      <c r="D42" s="81"/>
      <c r="E42" s="82"/>
      <c r="F42" s="109">
        <v>447360</v>
      </c>
      <c r="G42" s="81">
        <v>3137540</v>
      </c>
      <c r="H42" s="82">
        <v>2966780</v>
      </c>
      <c r="I42" s="109">
        <v>46.14</v>
      </c>
      <c r="J42" s="81">
        <v>42.62</v>
      </c>
      <c r="K42" s="91">
        <v>44.58</v>
      </c>
      <c r="L42" s="92"/>
    </row>
    <row r="43" spans="1:12" x14ac:dyDescent="0.3">
      <c r="A43" s="57">
        <v>2</v>
      </c>
      <c r="B43" s="110" t="s">
        <v>126</v>
      </c>
      <c r="C43" s="109">
        <v>131813.12</v>
      </c>
      <c r="D43" s="81">
        <v>953705.24</v>
      </c>
      <c r="E43" s="82">
        <v>900939.8</v>
      </c>
      <c r="F43" s="109">
        <v>969500</v>
      </c>
      <c r="G43" s="81">
        <v>7362200</v>
      </c>
      <c r="H43" s="82">
        <v>6654300</v>
      </c>
      <c r="I43" s="109">
        <v>100</v>
      </c>
      <c r="J43" s="81">
        <v>100</v>
      </c>
      <c r="K43" s="91">
        <v>100</v>
      </c>
      <c r="L43" s="92"/>
    </row>
    <row r="44" spans="1:12" x14ac:dyDescent="0.3">
      <c r="A44" s="57">
        <v>3</v>
      </c>
      <c r="B44" s="110" t="s">
        <v>204</v>
      </c>
      <c r="C44" s="109">
        <v>127617.36</v>
      </c>
      <c r="D44" s="81">
        <v>921463</v>
      </c>
      <c r="E44" s="82">
        <v>870607.15</v>
      </c>
      <c r="F44" s="109">
        <v>1141084.6200000001</v>
      </c>
      <c r="G44" s="81">
        <v>8391729.3300000001</v>
      </c>
      <c r="H44" s="82">
        <v>7761283.7800000003</v>
      </c>
      <c r="I44" s="109">
        <v>117.7</v>
      </c>
      <c r="J44" s="81">
        <v>113.98</v>
      </c>
      <c r="K44" s="91">
        <v>116.64</v>
      </c>
      <c r="L44" s="92"/>
    </row>
    <row r="45" spans="1:12" x14ac:dyDescent="0.3">
      <c r="A45" s="57">
        <v>4</v>
      </c>
      <c r="B45" s="110" t="s">
        <v>127</v>
      </c>
      <c r="C45" s="109">
        <v>4195.76</v>
      </c>
      <c r="D45" s="81">
        <v>32242.240000000002</v>
      </c>
      <c r="E45" s="82">
        <v>30332.65</v>
      </c>
      <c r="F45" s="109">
        <v>271027.62</v>
      </c>
      <c r="G45" s="81">
        <v>2075569.75</v>
      </c>
      <c r="H45" s="82">
        <v>1820667.3</v>
      </c>
      <c r="I45" s="109">
        <v>27.96</v>
      </c>
      <c r="J45" s="81">
        <v>28.19</v>
      </c>
      <c r="K45" s="91">
        <v>27.36</v>
      </c>
      <c r="L45" s="92"/>
    </row>
    <row r="46" spans="1:12" x14ac:dyDescent="0.3">
      <c r="A46" s="57">
        <v>5</v>
      </c>
      <c r="B46" s="110" t="s">
        <v>128</v>
      </c>
      <c r="C46" s="109">
        <v>741.87</v>
      </c>
      <c r="D46" s="81">
        <v>4873.87</v>
      </c>
      <c r="E46" s="82">
        <v>5128.34</v>
      </c>
      <c r="F46" s="109">
        <v>42561</v>
      </c>
      <c r="G46" s="81">
        <v>282708</v>
      </c>
      <c r="H46" s="82">
        <v>285006</v>
      </c>
      <c r="I46" s="109">
        <v>4.45</v>
      </c>
      <c r="J46" s="81">
        <v>4.28</v>
      </c>
      <c r="K46" s="91">
        <v>4.28</v>
      </c>
      <c r="L46" s="92"/>
    </row>
    <row r="47" spans="1:12" x14ac:dyDescent="0.3">
      <c r="A47" s="57">
        <v>6</v>
      </c>
      <c r="B47" s="110" t="s">
        <v>205</v>
      </c>
      <c r="C47" s="109">
        <v>27166.73</v>
      </c>
      <c r="D47" s="81">
        <v>202610.49</v>
      </c>
      <c r="E47" s="82">
        <v>142210.46</v>
      </c>
      <c r="F47" s="109">
        <v>61953.78</v>
      </c>
      <c r="G47" s="81">
        <v>472065.45</v>
      </c>
      <c r="H47" s="82">
        <v>374238.04</v>
      </c>
      <c r="I47" s="109">
        <v>4.0199999999999996</v>
      </c>
      <c r="J47" s="81">
        <v>5.62</v>
      </c>
      <c r="K47" s="91">
        <v>5.62</v>
      </c>
      <c r="L47" s="92"/>
    </row>
    <row r="48" spans="1:12" x14ac:dyDescent="0.3">
      <c r="A48" s="57">
        <v>7</v>
      </c>
      <c r="B48" s="110" t="s">
        <v>178</v>
      </c>
      <c r="C48" s="109">
        <v>574.99</v>
      </c>
      <c r="D48" s="81">
        <v>4690.43</v>
      </c>
      <c r="E48" s="82">
        <v>6026.12</v>
      </c>
      <c r="F48" s="109" t="s">
        <v>174</v>
      </c>
      <c r="G48" s="81" t="s">
        <v>174</v>
      </c>
      <c r="H48" s="82" t="s">
        <v>174</v>
      </c>
      <c r="I48" s="109" t="s">
        <v>174</v>
      </c>
      <c r="J48" s="81" t="s">
        <v>174</v>
      </c>
      <c r="K48" s="91" t="s">
        <v>174</v>
      </c>
      <c r="L48" s="92"/>
    </row>
    <row r="49" spans="1:12" x14ac:dyDescent="0.3">
      <c r="A49" s="57">
        <v>8</v>
      </c>
      <c r="B49" s="110" t="s">
        <v>179</v>
      </c>
      <c r="C49" s="109">
        <v>32679.35</v>
      </c>
      <c r="D49" s="81">
        <v>244417.03</v>
      </c>
      <c r="E49" s="82">
        <v>183697.57</v>
      </c>
      <c r="F49" s="109" t="s">
        <v>174</v>
      </c>
      <c r="G49" s="81" t="s">
        <v>174</v>
      </c>
      <c r="H49" s="82" t="s">
        <v>174</v>
      </c>
      <c r="I49" s="109" t="s">
        <v>174</v>
      </c>
      <c r="J49" s="81" t="s">
        <v>174</v>
      </c>
      <c r="K49" s="91" t="s">
        <v>174</v>
      </c>
      <c r="L49" s="92"/>
    </row>
    <row r="50" spans="1:12" ht="15" thickBot="1" x14ac:dyDescent="0.35">
      <c r="A50" s="33">
        <v>9</v>
      </c>
      <c r="B50" s="35" t="s">
        <v>206</v>
      </c>
      <c r="C50" s="111">
        <v>99133.77</v>
      </c>
      <c r="D50" s="85">
        <v>709288.21</v>
      </c>
      <c r="E50" s="86">
        <v>717242.23</v>
      </c>
      <c r="F50" s="111">
        <v>99231.74</v>
      </c>
      <c r="G50" s="85">
        <v>709984.44</v>
      </c>
      <c r="H50" s="86">
        <v>717944.02</v>
      </c>
      <c r="I50" s="111">
        <v>11.98</v>
      </c>
      <c r="J50" s="85">
        <v>10.79</v>
      </c>
      <c r="K50" s="93">
        <v>10.79</v>
      </c>
      <c r="L50" s="94"/>
    </row>
    <row r="51" spans="1:12" ht="15" thickTop="1" x14ac:dyDescent="0.3">
      <c r="A51" s="4" t="s">
        <v>207</v>
      </c>
      <c r="B51" s="5"/>
      <c r="C51" s="5"/>
      <c r="D51" s="5"/>
      <c r="E51" s="133"/>
      <c r="F51" s="4" t="s">
        <v>7</v>
      </c>
      <c r="G51" s="8"/>
      <c r="H51" s="4" t="s">
        <v>6</v>
      </c>
      <c r="I51" s="5"/>
      <c r="J51" s="5"/>
      <c r="K51" s="5"/>
      <c r="L51" s="8"/>
    </row>
    <row r="52" spans="1:12" ht="15" thickBot="1" x14ac:dyDescent="0.35">
      <c r="A52" s="103"/>
      <c r="B52" s="104"/>
      <c r="C52" s="104"/>
      <c r="D52" s="104"/>
      <c r="E52" s="134"/>
      <c r="F52" s="172" t="s">
        <v>8</v>
      </c>
      <c r="G52" s="114" t="s">
        <v>41</v>
      </c>
      <c r="H52" s="103" t="s">
        <v>8</v>
      </c>
      <c r="I52" s="104"/>
      <c r="J52" s="104" t="s">
        <v>41</v>
      </c>
      <c r="K52" s="104"/>
      <c r="L52" s="115"/>
    </row>
    <row r="53" spans="1:12" ht="15" thickTop="1" x14ac:dyDescent="0.3">
      <c r="A53" s="75">
        <v>1</v>
      </c>
      <c r="B53" s="116" t="s">
        <v>208</v>
      </c>
      <c r="C53" s="116"/>
      <c r="D53" s="116"/>
      <c r="E53" s="117"/>
      <c r="F53" s="81">
        <v>0.41</v>
      </c>
      <c r="G53" s="82">
        <v>0.39</v>
      </c>
      <c r="H53" s="96">
        <v>0.54</v>
      </c>
      <c r="I53" s="97"/>
      <c r="J53" s="91">
        <v>0.5</v>
      </c>
      <c r="K53" s="118"/>
      <c r="L53" s="92"/>
    </row>
    <row r="54" spans="1:12" x14ac:dyDescent="0.3">
      <c r="A54" s="57">
        <v>2</v>
      </c>
      <c r="B54" s="3" t="s">
        <v>209</v>
      </c>
      <c r="C54" s="3"/>
      <c r="D54" s="3"/>
      <c r="E54" s="98"/>
      <c r="F54" s="81">
        <v>10.23</v>
      </c>
      <c r="G54" s="82">
        <v>9.6300000000000008</v>
      </c>
      <c r="H54" s="96">
        <v>11.97</v>
      </c>
      <c r="I54" s="97"/>
      <c r="J54" s="91">
        <v>10.78</v>
      </c>
      <c r="K54" s="118"/>
      <c r="L54" s="92"/>
    </row>
    <row r="55" spans="1:12" x14ac:dyDescent="0.3">
      <c r="A55" s="57">
        <v>3</v>
      </c>
      <c r="B55" s="3" t="s">
        <v>210</v>
      </c>
      <c r="C55" s="3"/>
      <c r="D55" s="3"/>
      <c r="E55" s="98"/>
      <c r="F55" s="81">
        <v>99.26</v>
      </c>
      <c r="G55" s="82">
        <v>99.28</v>
      </c>
      <c r="H55" s="96">
        <v>99.06</v>
      </c>
      <c r="I55" s="97"/>
      <c r="J55" s="91">
        <v>98.82</v>
      </c>
      <c r="K55" s="118"/>
      <c r="L55" s="92"/>
    </row>
    <row r="56" spans="1:12" x14ac:dyDescent="0.3">
      <c r="A56" s="57">
        <v>4</v>
      </c>
      <c r="B56" s="3" t="s">
        <v>211</v>
      </c>
      <c r="C56" s="3"/>
      <c r="D56" s="3"/>
      <c r="E56" s="98"/>
      <c r="F56" s="81">
        <v>78.87</v>
      </c>
      <c r="G56" s="82">
        <v>77.95</v>
      </c>
      <c r="H56" s="96">
        <v>80.209999999999994</v>
      </c>
      <c r="I56" s="97"/>
      <c r="J56" s="91">
        <v>79.349999999999994</v>
      </c>
      <c r="K56" s="118"/>
      <c r="L56" s="92"/>
    </row>
    <row r="57" spans="1:12" x14ac:dyDescent="0.3">
      <c r="A57" s="57">
        <v>5</v>
      </c>
      <c r="B57" s="3" t="s">
        <v>212</v>
      </c>
      <c r="C57" s="3"/>
      <c r="D57" s="3"/>
      <c r="E57" s="98"/>
      <c r="F57" s="81">
        <v>99.9</v>
      </c>
      <c r="G57" s="82">
        <v>99.9</v>
      </c>
      <c r="H57" s="96">
        <v>99.9</v>
      </c>
      <c r="I57" s="97"/>
      <c r="J57" s="91">
        <v>99.7</v>
      </c>
      <c r="K57" s="118"/>
      <c r="L57" s="92"/>
    </row>
    <row r="58" spans="1:12" x14ac:dyDescent="0.3">
      <c r="A58" s="57">
        <v>6</v>
      </c>
      <c r="B58" s="3" t="s">
        <v>213</v>
      </c>
      <c r="C58" s="3"/>
      <c r="D58" s="3"/>
      <c r="E58" s="98"/>
      <c r="F58" s="81">
        <v>77.760000000000005</v>
      </c>
      <c r="G58" s="82">
        <v>77.05</v>
      </c>
      <c r="H58" s="96">
        <v>90.88</v>
      </c>
      <c r="I58" s="97"/>
      <c r="J58" s="91">
        <v>82.46</v>
      </c>
      <c r="K58" s="118"/>
      <c r="L58" s="92"/>
    </row>
    <row r="59" spans="1:12" x14ac:dyDescent="0.3">
      <c r="A59" s="57">
        <v>7</v>
      </c>
      <c r="B59" s="3" t="s">
        <v>214</v>
      </c>
      <c r="C59" s="3"/>
      <c r="D59" s="3"/>
      <c r="E59" s="98"/>
      <c r="F59" s="81">
        <v>81.17</v>
      </c>
      <c r="G59" s="82">
        <v>82.36</v>
      </c>
      <c r="H59" s="96">
        <v>92.14</v>
      </c>
      <c r="I59" s="97"/>
      <c r="J59" s="91">
        <v>86.05</v>
      </c>
      <c r="K59" s="118"/>
      <c r="L59" s="92"/>
    </row>
    <row r="60" spans="1:12" x14ac:dyDescent="0.3">
      <c r="A60" s="57">
        <v>8</v>
      </c>
      <c r="B60" s="3" t="s">
        <v>215</v>
      </c>
      <c r="C60" s="3"/>
      <c r="D60" s="3"/>
      <c r="E60" s="98"/>
      <c r="F60" s="81">
        <v>81.03</v>
      </c>
      <c r="G60" s="82">
        <v>82.15</v>
      </c>
      <c r="H60" s="96">
        <v>91.98</v>
      </c>
      <c r="I60" s="97"/>
      <c r="J60" s="91">
        <v>85.74</v>
      </c>
      <c r="K60" s="118"/>
      <c r="L60" s="92"/>
    </row>
    <row r="61" spans="1:12" x14ac:dyDescent="0.3">
      <c r="A61" s="57">
        <v>9</v>
      </c>
      <c r="B61" s="3" t="s">
        <v>216</v>
      </c>
      <c r="C61" s="3"/>
      <c r="D61" s="3"/>
      <c r="E61" s="98"/>
      <c r="F61" s="81">
        <v>75.290000000000006</v>
      </c>
      <c r="G61" s="82">
        <v>74.45</v>
      </c>
      <c r="H61" s="96">
        <v>87.78</v>
      </c>
      <c r="I61" s="97"/>
      <c r="J61" s="91">
        <v>79.680000000000007</v>
      </c>
      <c r="K61" s="118"/>
      <c r="L61" s="92"/>
    </row>
    <row r="62" spans="1:12" x14ac:dyDescent="0.3">
      <c r="A62" s="57">
        <v>10</v>
      </c>
      <c r="B62" s="3" t="s">
        <v>217</v>
      </c>
      <c r="C62" s="3"/>
      <c r="D62" s="3"/>
      <c r="E62" s="98"/>
      <c r="F62" s="81">
        <v>78.7</v>
      </c>
      <c r="G62" s="82">
        <v>79.72</v>
      </c>
      <c r="H62" s="96">
        <v>89.14</v>
      </c>
      <c r="I62" s="97"/>
      <c r="J62" s="91">
        <v>83.23</v>
      </c>
      <c r="K62" s="118"/>
      <c r="L62" s="92"/>
    </row>
    <row r="63" spans="1:12" x14ac:dyDescent="0.3">
      <c r="A63" s="57">
        <v>11</v>
      </c>
      <c r="B63" s="3" t="s">
        <v>218</v>
      </c>
      <c r="C63" s="3"/>
      <c r="D63" s="3"/>
      <c r="E63" s="98"/>
      <c r="F63" s="81">
        <v>51.62</v>
      </c>
      <c r="G63" s="82">
        <v>49.99</v>
      </c>
      <c r="H63" s="96">
        <v>30.82</v>
      </c>
      <c r="I63" s="97"/>
      <c r="J63" s="91">
        <v>44.15</v>
      </c>
      <c r="K63" s="118"/>
      <c r="L63" s="92"/>
    </row>
    <row r="64" spans="1:12" x14ac:dyDescent="0.3">
      <c r="A64" s="57">
        <v>12</v>
      </c>
      <c r="B64" s="3" t="s">
        <v>219</v>
      </c>
      <c r="C64" s="3"/>
      <c r="D64" s="3"/>
      <c r="E64" s="98"/>
      <c r="F64" s="81">
        <v>6.39</v>
      </c>
      <c r="G64" s="82">
        <v>6.41</v>
      </c>
      <c r="H64" s="96">
        <v>4.0199999999999996</v>
      </c>
      <c r="I64" s="97"/>
      <c r="J64" s="91">
        <v>5.62</v>
      </c>
      <c r="K64" s="118"/>
      <c r="L64" s="92"/>
    </row>
    <row r="65" spans="1:12" x14ac:dyDescent="0.3">
      <c r="A65" s="57">
        <v>13</v>
      </c>
      <c r="B65" s="3" t="s">
        <v>220</v>
      </c>
      <c r="C65" s="3"/>
      <c r="D65" s="3"/>
      <c r="E65" s="98"/>
      <c r="F65" s="81">
        <v>4.3899999999999997</v>
      </c>
      <c r="G65" s="82">
        <v>3.84</v>
      </c>
      <c r="H65" s="96">
        <v>4.45</v>
      </c>
      <c r="I65" s="97"/>
      <c r="J65" s="91">
        <v>4.28</v>
      </c>
      <c r="K65" s="118"/>
      <c r="L65" s="92"/>
    </row>
    <row r="66" spans="1:12" x14ac:dyDescent="0.3">
      <c r="A66" s="57">
        <v>14</v>
      </c>
      <c r="B66" s="3" t="s">
        <v>221</v>
      </c>
      <c r="C66" s="3"/>
      <c r="D66" s="3"/>
      <c r="E66" s="98"/>
      <c r="F66" s="81">
        <v>100.01</v>
      </c>
      <c r="G66" s="82">
        <v>99.88</v>
      </c>
      <c r="H66" s="96">
        <v>100.01</v>
      </c>
      <c r="I66" s="97"/>
      <c r="J66" s="91">
        <v>101.84</v>
      </c>
      <c r="K66" s="118"/>
      <c r="L66" s="92"/>
    </row>
    <row r="67" spans="1:12" x14ac:dyDescent="0.3">
      <c r="A67" s="57">
        <v>15</v>
      </c>
      <c r="B67" s="3" t="s">
        <v>222</v>
      </c>
      <c r="C67" s="3"/>
      <c r="D67" s="3"/>
      <c r="E67" s="98"/>
      <c r="F67" s="81">
        <v>84.52</v>
      </c>
      <c r="G67" s="82">
        <v>83.49</v>
      </c>
      <c r="H67" s="96">
        <v>84.42</v>
      </c>
      <c r="I67" s="97"/>
      <c r="J67" s="91">
        <v>84.63</v>
      </c>
      <c r="K67" s="118"/>
      <c r="L67" s="92"/>
    </row>
    <row r="68" spans="1:12" x14ac:dyDescent="0.3">
      <c r="A68" s="57">
        <v>16</v>
      </c>
      <c r="B68" s="3" t="s">
        <v>223</v>
      </c>
      <c r="C68" s="3"/>
      <c r="D68" s="3"/>
      <c r="E68" s="98"/>
      <c r="F68" s="81">
        <v>6.3897679215999998</v>
      </c>
      <c r="G68" s="82">
        <v>6.4195356007699997</v>
      </c>
      <c r="H68" s="96">
        <v>4.0214615460100003</v>
      </c>
      <c r="I68" s="97"/>
      <c r="J68" s="91">
        <v>5.5226020768500002</v>
      </c>
      <c r="K68" s="118"/>
      <c r="L68" s="92"/>
    </row>
    <row r="69" spans="1:12" x14ac:dyDescent="0.3">
      <c r="A69" s="57">
        <v>17</v>
      </c>
      <c r="B69" s="3" t="s">
        <v>224</v>
      </c>
      <c r="C69" s="3"/>
      <c r="D69" s="3"/>
      <c r="E69" s="98"/>
      <c r="F69" s="81">
        <v>100.01</v>
      </c>
      <c r="G69" s="82">
        <v>99.88</v>
      </c>
      <c r="H69" s="96">
        <v>100.01</v>
      </c>
      <c r="I69" s="97"/>
      <c r="J69" s="91">
        <v>101.84</v>
      </c>
      <c r="K69" s="118"/>
      <c r="L69" s="92"/>
    </row>
    <row r="70" spans="1:12" x14ac:dyDescent="0.3">
      <c r="A70" s="57">
        <v>18</v>
      </c>
      <c r="B70" s="3" t="s">
        <v>225</v>
      </c>
      <c r="C70" s="3"/>
      <c r="D70" s="3"/>
      <c r="E70" s="98"/>
      <c r="F70" s="81">
        <v>1.6</v>
      </c>
      <c r="G70" s="82">
        <v>2.14</v>
      </c>
      <c r="H70" s="96">
        <v>4.9400000000000004</v>
      </c>
      <c r="I70" s="97"/>
      <c r="J70" s="91">
        <v>3.1</v>
      </c>
      <c r="K70" s="118"/>
      <c r="L70" s="92"/>
    </row>
    <row r="71" spans="1:12" x14ac:dyDescent="0.3">
      <c r="A71" s="57">
        <v>19</v>
      </c>
      <c r="B71" s="3" t="s">
        <v>226</v>
      </c>
      <c r="C71" s="3"/>
      <c r="D71" s="3"/>
      <c r="E71" s="98"/>
      <c r="F71" s="81">
        <v>22063</v>
      </c>
      <c r="G71" s="82">
        <v>172130</v>
      </c>
      <c r="H71" s="96">
        <v>26175</v>
      </c>
      <c r="I71" s="97"/>
      <c r="J71" s="91">
        <v>150609</v>
      </c>
      <c r="K71" s="118"/>
      <c r="L71" s="92"/>
    </row>
    <row r="72" spans="1:12" x14ac:dyDescent="0.3">
      <c r="A72" s="57">
        <v>20</v>
      </c>
      <c r="B72" s="3" t="s">
        <v>227</v>
      </c>
      <c r="C72" s="3"/>
      <c r="D72" s="3"/>
      <c r="E72" s="98"/>
      <c r="F72" s="81">
        <v>17317</v>
      </c>
      <c r="G72" s="82">
        <v>121972</v>
      </c>
      <c r="H72" s="96">
        <v>17338</v>
      </c>
      <c r="I72" s="97"/>
      <c r="J72" s="91">
        <v>114987</v>
      </c>
      <c r="K72" s="118"/>
      <c r="L72" s="92"/>
    </row>
    <row r="73" spans="1:12" x14ac:dyDescent="0.3">
      <c r="A73" s="57">
        <v>21</v>
      </c>
      <c r="B73" s="3" t="s">
        <v>228</v>
      </c>
      <c r="C73" s="3"/>
      <c r="D73" s="3"/>
      <c r="E73" s="98"/>
      <c r="F73" s="81">
        <v>703</v>
      </c>
      <c r="G73" s="82">
        <v>1865</v>
      </c>
      <c r="H73" s="96">
        <v>1262</v>
      </c>
      <c r="I73" s="97"/>
      <c r="J73" s="91">
        <v>3932</v>
      </c>
      <c r="K73" s="118"/>
      <c r="L73" s="92"/>
    </row>
    <row r="74" spans="1:12" x14ac:dyDescent="0.3">
      <c r="A74" s="57">
        <v>22</v>
      </c>
      <c r="B74" s="3" t="s">
        <v>229</v>
      </c>
      <c r="C74" s="3"/>
      <c r="D74" s="3"/>
      <c r="E74" s="98"/>
      <c r="F74" s="81">
        <v>9180</v>
      </c>
      <c r="G74" s="82">
        <v>79340</v>
      </c>
      <c r="H74" s="96">
        <v>10160</v>
      </c>
      <c r="I74" s="97"/>
      <c r="J74" s="91">
        <v>84290</v>
      </c>
      <c r="K74" s="118"/>
      <c r="L74" s="92"/>
    </row>
    <row r="75" spans="1:12" x14ac:dyDescent="0.3">
      <c r="A75" s="57">
        <v>23</v>
      </c>
      <c r="B75" s="3" t="s">
        <v>230</v>
      </c>
      <c r="C75" s="3"/>
      <c r="D75" s="3"/>
      <c r="E75" s="98"/>
      <c r="F75" s="81">
        <v>42.29</v>
      </c>
      <c r="G75" s="82">
        <v>41.28</v>
      </c>
      <c r="H75" s="96">
        <v>44.98</v>
      </c>
      <c r="I75" s="97"/>
      <c r="J75" s="91">
        <v>41.77</v>
      </c>
      <c r="K75" s="118"/>
      <c r="L75" s="92"/>
    </row>
    <row r="76" spans="1:12" x14ac:dyDescent="0.3">
      <c r="A76" s="57">
        <v>24</v>
      </c>
      <c r="B76" s="3" t="s">
        <v>231</v>
      </c>
      <c r="C76" s="3"/>
      <c r="D76" s="3"/>
      <c r="E76" s="98"/>
      <c r="F76" s="81">
        <v>41.34</v>
      </c>
      <c r="G76" s="82">
        <v>40.200000000000003</v>
      </c>
      <c r="H76" s="96">
        <v>43.98</v>
      </c>
      <c r="I76" s="97"/>
      <c r="J76" s="91">
        <v>40.5</v>
      </c>
      <c r="K76" s="118"/>
      <c r="L76" s="92"/>
    </row>
    <row r="77" spans="1:12" x14ac:dyDescent="0.3">
      <c r="A77" s="57">
        <v>25</v>
      </c>
      <c r="B77" s="3" t="s">
        <v>232</v>
      </c>
      <c r="C77" s="3"/>
      <c r="D77" s="3"/>
      <c r="E77" s="98"/>
      <c r="F77" s="81">
        <v>41.85</v>
      </c>
      <c r="G77" s="82">
        <v>43.65</v>
      </c>
      <c r="H77" s="96">
        <v>39.61</v>
      </c>
      <c r="I77" s="97"/>
      <c r="J77" s="91">
        <v>39.61</v>
      </c>
      <c r="K77" s="118"/>
      <c r="L77" s="92"/>
    </row>
    <row r="78" spans="1:12" x14ac:dyDescent="0.3">
      <c r="A78" s="57">
        <v>26</v>
      </c>
      <c r="B78" s="3" t="s">
        <v>233</v>
      </c>
      <c r="C78" s="3"/>
      <c r="D78" s="3"/>
      <c r="E78" s="98"/>
      <c r="F78" s="81">
        <v>40.909999999999997</v>
      </c>
      <c r="G78" s="82">
        <v>42.51</v>
      </c>
      <c r="H78" s="96">
        <v>36.869999999999997</v>
      </c>
      <c r="I78" s="97"/>
      <c r="J78" s="91">
        <v>38.409999999999997</v>
      </c>
      <c r="K78" s="118"/>
      <c r="L78" s="92"/>
    </row>
    <row r="79" spans="1:12" x14ac:dyDescent="0.3">
      <c r="A79" s="57">
        <v>27</v>
      </c>
      <c r="B79" s="3" t="s">
        <v>234</v>
      </c>
      <c r="C79" s="3"/>
      <c r="D79" s="3"/>
      <c r="E79" s="98"/>
      <c r="F79" s="81"/>
      <c r="G79" s="82"/>
      <c r="H79" s="96"/>
      <c r="I79" s="97"/>
      <c r="J79" s="91"/>
      <c r="K79" s="118"/>
      <c r="L79" s="92"/>
    </row>
    <row r="80" spans="1:12" x14ac:dyDescent="0.3">
      <c r="A80" s="57">
        <v>28</v>
      </c>
      <c r="B80" s="3" t="s">
        <v>235</v>
      </c>
      <c r="C80" s="3"/>
      <c r="D80" s="3"/>
      <c r="E80" s="98"/>
      <c r="F80" s="81">
        <v>0</v>
      </c>
      <c r="G80" s="82">
        <v>0</v>
      </c>
      <c r="H80" s="96">
        <v>0</v>
      </c>
      <c r="I80" s="97"/>
      <c r="J80" s="91">
        <v>0</v>
      </c>
      <c r="K80" s="118"/>
      <c r="L80" s="92"/>
    </row>
    <row r="81" spans="1:12" x14ac:dyDescent="0.3">
      <c r="A81" s="57">
        <v>29</v>
      </c>
      <c r="B81" s="3" t="s">
        <v>236</v>
      </c>
      <c r="C81" s="3"/>
      <c r="D81" s="3"/>
      <c r="E81" s="98"/>
      <c r="F81" s="81"/>
      <c r="G81" s="82"/>
      <c r="H81" s="96"/>
      <c r="I81" s="97"/>
      <c r="J81" s="91"/>
      <c r="K81" s="118"/>
      <c r="L81" s="92"/>
    </row>
    <row r="82" spans="1:12" x14ac:dyDescent="0.3">
      <c r="A82" s="57">
        <v>30</v>
      </c>
      <c r="B82" s="3" t="s">
        <v>237</v>
      </c>
      <c r="C82" s="3"/>
      <c r="D82" s="3"/>
      <c r="E82" s="98"/>
      <c r="F82" s="81">
        <v>0</v>
      </c>
      <c r="G82" s="82">
        <v>0</v>
      </c>
      <c r="H82" s="96">
        <v>14227.5</v>
      </c>
      <c r="I82" s="97"/>
      <c r="J82" s="91">
        <v>40170.6</v>
      </c>
      <c r="K82" s="118"/>
      <c r="L82" s="92"/>
    </row>
    <row r="83" spans="1:12" x14ac:dyDescent="0.3">
      <c r="A83" s="57">
        <v>31</v>
      </c>
      <c r="B83" s="3" t="s">
        <v>238</v>
      </c>
      <c r="C83" s="3"/>
      <c r="D83" s="3"/>
      <c r="E83" s="98"/>
      <c r="F83" s="81"/>
      <c r="G83" s="82"/>
      <c r="H83" s="96"/>
      <c r="I83" s="97"/>
      <c r="J83" s="91"/>
      <c r="K83" s="118"/>
      <c r="L83" s="92"/>
    </row>
    <row r="84" spans="1:12" x14ac:dyDescent="0.3">
      <c r="A84" s="57">
        <v>32</v>
      </c>
      <c r="B84" s="3" t="s">
        <v>310</v>
      </c>
      <c r="C84" s="3"/>
      <c r="D84" s="3"/>
      <c r="E84" s="98"/>
      <c r="F84" s="81"/>
      <c r="G84" s="82"/>
      <c r="H84" s="96"/>
      <c r="I84" s="97"/>
      <c r="J84" s="91"/>
      <c r="K84" s="118"/>
      <c r="L84" s="92"/>
    </row>
    <row r="85" spans="1:12" x14ac:dyDescent="0.3">
      <c r="A85" s="57">
        <v>33</v>
      </c>
      <c r="B85" s="3" t="s">
        <v>239</v>
      </c>
      <c r="C85" s="3"/>
      <c r="D85" s="3"/>
      <c r="E85" s="98"/>
      <c r="F85" s="81">
        <v>1976622</v>
      </c>
      <c r="G85" s="82">
        <v>15963485</v>
      </c>
      <c r="H85" s="96">
        <v>2260020</v>
      </c>
      <c r="I85" s="97"/>
      <c r="J85" s="91">
        <v>14900898</v>
      </c>
      <c r="K85" s="118"/>
      <c r="L85" s="92"/>
    </row>
    <row r="86" spans="1:12" x14ac:dyDescent="0.3">
      <c r="A86" s="57">
        <v>34</v>
      </c>
      <c r="B86" s="3" t="s">
        <v>240</v>
      </c>
      <c r="C86" s="3"/>
      <c r="D86" s="3"/>
      <c r="E86" s="98"/>
      <c r="F86" s="81">
        <v>20.39</v>
      </c>
      <c r="G86" s="82">
        <v>21.68</v>
      </c>
      <c r="H86" s="96">
        <v>22.2</v>
      </c>
      <c r="I86" s="97"/>
      <c r="J86" s="91">
        <v>22.39</v>
      </c>
      <c r="K86" s="118"/>
      <c r="L86" s="92"/>
    </row>
    <row r="87" spans="1:12" ht="15" thickBot="1" x14ac:dyDescent="0.35">
      <c r="A87" s="33">
        <v>35</v>
      </c>
      <c r="B87" s="99" t="s">
        <v>241</v>
      </c>
      <c r="C87" s="99"/>
      <c r="D87" s="99"/>
      <c r="E87" s="100"/>
      <c r="F87" s="85">
        <v>20.170000000000002</v>
      </c>
      <c r="G87" s="86">
        <v>22.93</v>
      </c>
      <c r="H87" s="101">
        <v>18.61</v>
      </c>
      <c r="I87" s="102"/>
      <c r="J87" s="93">
        <v>21.23</v>
      </c>
      <c r="K87" s="119"/>
      <c r="L87" s="94"/>
    </row>
  </sheetData>
  <mergeCells count="130">
    <mergeCell ref="B87:E87"/>
    <mergeCell ref="H87:I87"/>
    <mergeCell ref="J87:L87"/>
    <mergeCell ref="B85:E85"/>
    <mergeCell ref="H85:I85"/>
    <mergeCell ref="J85:L85"/>
    <mergeCell ref="B86:E86"/>
    <mergeCell ref="H86:I86"/>
    <mergeCell ref="J86:L86"/>
    <mergeCell ref="B83:E83"/>
    <mergeCell ref="H83:I83"/>
    <mergeCell ref="J83:L83"/>
    <mergeCell ref="B84:E84"/>
    <mergeCell ref="H84:I84"/>
    <mergeCell ref="J84:L84"/>
    <mergeCell ref="B81:E81"/>
    <mergeCell ref="H81:I81"/>
    <mergeCell ref="J81:L81"/>
    <mergeCell ref="B82:E82"/>
    <mergeCell ref="H82:I82"/>
    <mergeCell ref="J82:L82"/>
    <mergeCell ref="B79:E79"/>
    <mergeCell ref="H79:I79"/>
    <mergeCell ref="J79:L79"/>
    <mergeCell ref="B80:E80"/>
    <mergeCell ref="H80:I80"/>
    <mergeCell ref="J80:L80"/>
    <mergeCell ref="B77:E77"/>
    <mergeCell ref="H77:I77"/>
    <mergeCell ref="J77:L77"/>
    <mergeCell ref="B78:E78"/>
    <mergeCell ref="H78:I78"/>
    <mergeCell ref="J78:L78"/>
    <mergeCell ref="B75:E75"/>
    <mergeCell ref="H75:I75"/>
    <mergeCell ref="J75:L75"/>
    <mergeCell ref="B76:E76"/>
    <mergeCell ref="H76:I76"/>
    <mergeCell ref="J76:L76"/>
    <mergeCell ref="B73:E73"/>
    <mergeCell ref="H73:I73"/>
    <mergeCell ref="J73:L73"/>
    <mergeCell ref="B74:E74"/>
    <mergeCell ref="H74:I74"/>
    <mergeCell ref="J74:L74"/>
    <mergeCell ref="B71:E71"/>
    <mergeCell ref="H71:I71"/>
    <mergeCell ref="J71:L71"/>
    <mergeCell ref="B72:E72"/>
    <mergeCell ref="H72:I72"/>
    <mergeCell ref="J72:L72"/>
    <mergeCell ref="B69:E69"/>
    <mergeCell ref="H69:I69"/>
    <mergeCell ref="J69:L69"/>
    <mergeCell ref="B70:E70"/>
    <mergeCell ref="H70:I70"/>
    <mergeCell ref="J70:L70"/>
    <mergeCell ref="B67:E67"/>
    <mergeCell ref="H67:I67"/>
    <mergeCell ref="J67:L67"/>
    <mergeCell ref="B68:E68"/>
    <mergeCell ref="H68:I68"/>
    <mergeCell ref="J68:L68"/>
    <mergeCell ref="B65:E65"/>
    <mergeCell ref="H65:I65"/>
    <mergeCell ref="J65:L65"/>
    <mergeCell ref="B66:E66"/>
    <mergeCell ref="H66:I66"/>
    <mergeCell ref="J66:L66"/>
    <mergeCell ref="B63:E63"/>
    <mergeCell ref="H63:I63"/>
    <mergeCell ref="J63:L63"/>
    <mergeCell ref="B64:E64"/>
    <mergeCell ref="H64:I64"/>
    <mergeCell ref="J64:L64"/>
    <mergeCell ref="B61:E61"/>
    <mergeCell ref="H61:I61"/>
    <mergeCell ref="J61:L61"/>
    <mergeCell ref="B62:E62"/>
    <mergeCell ref="H62:I62"/>
    <mergeCell ref="J62:L62"/>
    <mergeCell ref="B59:E59"/>
    <mergeCell ref="H59:I59"/>
    <mergeCell ref="J59:L59"/>
    <mergeCell ref="B60:E60"/>
    <mergeCell ref="H60:I60"/>
    <mergeCell ref="J60:L60"/>
    <mergeCell ref="B57:E57"/>
    <mergeCell ref="H57:I57"/>
    <mergeCell ref="J57:L57"/>
    <mergeCell ref="B58:E58"/>
    <mergeCell ref="H58:I58"/>
    <mergeCell ref="J58:L58"/>
    <mergeCell ref="B55:E55"/>
    <mergeCell ref="H55:I55"/>
    <mergeCell ref="J55:L55"/>
    <mergeCell ref="B56:E56"/>
    <mergeCell ref="H56:I56"/>
    <mergeCell ref="J56:L56"/>
    <mergeCell ref="B53:E53"/>
    <mergeCell ref="H53:I53"/>
    <mergeCell ref="J53:L53"/>
    <mergeCell ref="B54:E54"/>
    <mergeCell ref="H54:I54"/>
    <mergeCell ref="J54:L54"/>
    <mergeCell ref="K47:L47"/>
    <mergeCell ref="K48:L48"/>
    <mergeCell ref="K49:L49"/>
    <mergeCell ref="K50:L50"/>
    <mergeCell ref="A51:E52"/>
    <mergeCell ref="F51:G51"/>
    <mergeCell ref="H51:L51"/>
    <mergeCell ref="H52:I52"/>
    <mergeCell ref="J52:L52"/>
    <mergeCell ref="K41:L41"/>
    <mergeCell ref="K42:L42"/>
    <mergeCell ref="K43:L43"/>
    <mergeCell ref="K44:L44"/>
    <mergeCell ref="K45:L45"/>
    <mergeCell ref="K46:L46"/>
    <mergeCell ref="A1:B3"/>
    <mergeCell ref="C1:L1"/>
    <mergeCell ref="C2:G2"/>
    <mergeCell ref="H2:L2"/>
    <mergeCell ref="A39:B41"/>
    <mergeCell ref="C39:E39"/>
    <mergeCell ref="F39:L39"/>
    <mergeCell ref="C40:E40"/>
    <mergeCell ref="F40:H40"/>
    <mergeCell ref="I40:L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P10" sqref="P10"/>
    </sheetView>
  </sheetViews>
  <sheetFormatPr defaultRowHeight="14.4" x14ac:dyDescent="0.3"/>
  <cols>
    <col min="1" max="1" width="9.109375" style="229" customWidth="1"/>
    <col min="2" max="4" width="9.109375" style="2" customWidth="1"/>
    <col min="5" max="5" width="12.33203125" style="2" customWidth="1"/>
    <col min="6" max="6" width="9.6640625" style="2" customWidth="1"/>
    <col min="7" max="8" width="9.109375" style="2" customWidth="1"/>
    <col min="9" max="9" width="6.5546875" style="2" customWidth="1"/>
    <col min="10" max="10" width="6.77734375" style="2" customWidth="1"/>
    <col min="11" max="11" width="6.88671875" style="2" customWidth="1"/>
    <col min="12" max="16384" width="8.88671875" style="2"/>
  </cols>
  <sheetData>
    <row r="1" spans="1:13" ht="15" thickTop="1" x14ac:dyDescent="0.3">
      <c r="A1" s="176" t="s">
        <v>242</v>
      </c>
      <c r="B1" s="177"/>
      <c r="C1" s="177"/>
      <c r="D1" s="177"/>
      <c r="E1" s="178" t="s">
        <v>8</v>
      </c>
      <c r="F1" s="178" t="s">
        <v>73</v>
      </c>
      <c r="G1" s="176" t="s">
        <v>242</v>
      </c>
      <c r="H1" s="177"/>
      <c r="I1" s="177"/>
      <c r="J1" s="177"/>
      <c r="K1" s="177"/>
      <c r="L1" s="178" t="s">
        <v>8</v>
      </c>
      <c r="M1" s="179" t="s">
        <v>73</v>
      </c>
    </row>
    <row r="2" spans="1:13" x14ac:dyDescent="0.3">
      <c r="A2" s="223">
        <v>1</v>
      </c>
      <c r="B2" s="3" t="s">
        <v>243</v>
      </c>
      <c r="C2" s="3"/>
      <c r="D2" s="3"/>
      <c r="E2" s="31">
        <v>44.43</v>
      </c>
      <c r="F2" s="110">
        <v>19.22</v>
      </c>
      <c r="G2" s="9" t="s">
        <v>244</v>
      </c>
      <c r="H2" s="30"/>
      <c r="I2" s="30"/>
      <c r="J2" s="180" t="s">
        <v>25</v>
      </c>
      <c r="K2" s="180" t="s">
        <v>245</v>
      </c>
      <c r="L2" s="180">
        <v>36</v>
      </c>
      <c r="M2" s="181">
        <v>36</v>
      </c>
    </row>
    <row r="3" spans="1:13" x14ac:dyDescent="0.3">
      <c r="A3" s="223">
        <v>2</v>
      </c>
      <c r="B3" s="3" t="s">
        <v>246</v>
      </c>
      <c r="C3" s="3"/>
      <c r="D3" s="3"/>
      <c r="E3" s="31">
        <v>343.21</v>
      </c>
      <c r="F3" s="110">
        <v>315.85000000000002</v>
      </c>
      <c r="G3" s="9"/>
      <c r="H3" s="30"/>
      <c r="I3" s="30"/>
      <c r="J3" s="180" t="s">
        <v>28</v>
      </c>
      <c r="K3" s="180" t="s">
        <v>245</v>
      </c>
      <c r="L3" s="180">
        <v>41</v>
      </c>
      <c r="M3" s="181">
        <v>37</v>
      </c>
    </row>
    <row r="4" spans="1:13" x14ac:dyDescent="0.3">
      <c r="A4" s="223">
        <v>3</v>
      </c>
      <c r="B4" s="3" t="s">
        <v>247</v>
      </c>
      <c r="C4" s="3"/>
      <c r="D4" s="3"/>
      <c r="E4" s="31">
        <v>622.88</v>
      </c>
      <c r="F4" s="110">
        <v>618.74</v>
      </c>
      <c r="G4" s="9"/>
      <c r="H4" s="30"/>
      <c r="I4" s="30"/>
      <c r="J4" s="180" t="s">
        <v>31</v>
      </c>
      <c r="K4" s="180" t="s">
        <v>245</v>
      </c>
      <c r="L4" s="180">
        <v>56</v>
      </c>
      <c r="M4" s="181">
        <v>54</v>
      </c>
    </row>
    <row r="5" spans="1:13" x14ac:dyDescent="0.3">
      <c r="A5" s="223">
        <v>4</v>
      </c>
      <c r="B5" s="3" t="s">
        <v>248</v>
      </c>
      <c r="C5" s="3"/>
      <c r="D5" s="3"/>
      <c r="E5" s="31">
        <v>25</v>
      </c>
      <c r="F5" s="110">
        <v>25</v>
      </c>
      <c r="G5" s="9"/>
      <c r="H5" s="30"/>
      <c r="I5" s="30"/>
      <c r="J5" s="180" t="s">
        <v>249</v>
      </c>
      <c r="K5" s="180" t="s">
        <v>245</v>
      </c>
      <c r="L5" s="180" t="s">
        <v>174</v>
      </c>
      <c r="M5" s="181" t="s">
        <v>174</v>
      </c>
    </row>
    <row r="6" spans="1:13" x14ac:dyDescent="0.3">
      <c r="A6" s="223">
        <v>5</v>
      </c>
      <c r="B6" s="3" t="s">
        <v>250</v>
      </c>
      <c r="C6" s="3"/>
      <c r="D6" s="3"/>
      <c r="E6" s="31">
        <v>7.99</v>
      </c>
      <c r="F6" s="110">
        <v>8.0399999999999991</v>
      </c>
      <c r="G6" s="9" t="s">
        <v>251</v>
      </c>
      <c r="H6" s="30"/>
      <c r="I6" s="30"/>
      <c r="J6" s="180" t="s">
        <v>25</v>
      </c>
      <c r="K6" s="180" t="s">
        <v>252</v>
      </c>
      <c r="L6" s="180">
        <v>95</v>
      </c>
      <c r="M6" s="181">
        <v>90</v>
      </c>
    </row>
    <row r="7" spans="1:13" x14ac:dyDescent="0.3">
      <c r="A7" s="223">
        <v>6</v>
      </c>
      <c r="B7" s="3" t="s">
        <v>253</v>
      </c>
      <c r="C7" s="3"/>
      <c r="D7" s="3"/>
      <c r="E7" s="31">
        <v>8.84</v>
      </c>
      <c r="F7" s="110">
        <v>9.09</v>
      </c>
      <c r="G7" s="9"/>
      <c r="H7" s="30"/>
      <c r="I7" s="30"/>
      <c r="J7" s="180" t="s">
        <v>28</v>
      </c>
      <c r="K7" s="180" t="s">
        <v>252</v>
      </c>
      <c r="L7" s="180">
        <v>95</v>
      </c>
      <c r="M7" s="181">
        <v>89</v>
      </c>
    </row>
    <row r="8" spans="1:13" x14ac:dyDescent="0.3">
      <c r="A8" s="223">
        <v>7</v>
      </c>
      <c r="B8" s="3" t="s">
        <v>254</v>
      </c>
      <c r="C8" s="3"/>
      <c r="D8" s="3"/>
      <c r="E8" s="31">
        <v>7.38</v>
      </c>
      <c r="F8" s="110">
        <v>7.48</v>
      </c>
      <c r="G8" s="9"/>
      <c r="H8" s="30"/>
      <c r="I8" s="30"/>
      <c r="J8" s="180" t="s">
        <v>31</v>
      </c>
      <c r="K8" s="180" t="s">
        <v>252</v>
      </c>
      <c r="L8" s="180">
        <v>98</v>
      </c>
      <c r="M8" s="181">
        <v>97</v>
      </c>
    </row>
    <row r="9" spans="1:13" x14ac:dyDescent="0.3">
      <c r="A9" s="223">
        <v>8</v>
      </c>
      <c r="B9" s="3" t="s">
        <v>255</v>
      </c>
      <c r="C9" s="3"/>
      <c r="D9" s="3"/>
      <c r="E9" s="31">
        <v>0.77</v>
      </c>
      <c r="F9" s="110">
        <v>1.01</v>
      </c>
      <c r="G9" s="9"/>
      <c r="H9" s="30"/>
      <c r="I9" s="30"/>
      <c r="J9" s="180" t="s">
        <v>249</v>
      </c>
      <c r="K9" s="180" t="s">
        <v>252</v>
      </c>
      <c r="L9" s="180" t="s">
        <v>174</v>
      </c>
      <c r="M9" s="181" t="s">
        <v>174</v>
      </c>
    </row>
    <row r="10" spans="1:13" x14ac:dyDescent="0.3">
      <c r="A10" s="223">
        <v>9</v>
      </c>
      <c r="B10" s="3" t="s">
        <v>256</v>
      </c>
      <c r="C10" s="3"/>
      <c r="D10" s="3"/>
      <c r="E10" s="31">
        <v>5.42</v>
      </c>
      <c r="F10" s="110">
        <v>5.43</v>
      </c>
      <c r="G10" s="9" t="s">
        <v>257</v>
      </c>
      <c r="H10" s="30"/>
      <c r="I10" s="30"/>
      <c r="J10" s="180" t="s">
        <v>258</v>
      </c>
      <c r="K10" s="180" t="s">
        <v>252</v>
      </c>
      <c r="L10" s="180">
        <v>0.03</v>
      </c>
      <c r="M10" s="181">
        <v>2.9000000000000001E-2</v>
      </c>
    </row>
    <row r="11" spans="1:13" x14ac:dyDescent="0.3">
      <c r="A11" s="223">
        <v>10</v>
      </c>
      <c r="B11" s="3" t="s">
        <v>259</v>
      </c>
      <c r="C11" s="3"/>
      <c r="D11" s="3"/>
      <c r="E11" s="31">
        <v>5.46</v>
      </c>
      <c r="F11" s="110">
        <v>5.47</v>
      </c>
      <c r="G11" s="9" t="s">
        <v>260</v>
      </c>
      <c r="H11" s="30"/>
      <c r="I11" s="30"/>
      <c r="J11" s="180" t="s">
        <v>258</v>
      </c>
      <c r="K11" s="180" t="s">
        <v>252</v>
      </c>
      <c r="L11" s="180"/>
      <c r="M11" s="181"/>
    </row>
    <row r="12" spans="1:13" ht="15" thickBot="1" x14ac:dyDescent="0.35">
      <c r="A12" s="224"/>
      <c r="B12" s="3"/>
      <c r="C12" s="3"/>
      <c r="D12" s="3"/>
      <c r="E12" s="31"/>
      <c r="F12" s="110"/>
      <c r="G12" s="182"/>
      <c r="H12" s="183"/>
      <c r="I12" s="183"/>
      <c r="J12" s="183"/>
      <c r="K12" s="183"/>
      <c r="L12" s="183"/>
      <c r="M12" s="184"/>
    </row>
    <row r="13" spans="1:13" ht="15" thickTop="1" x14ac:dyDescent="0.3">
      <c r="A13" s="4" t="s">
        <v>261</v>
      </c>
      <c r="B13" s="5"/>
      <c r="C13" s="5"/>
      <c r="D13" s="5"/>
      <c r="E13" s="5" t="s">
        <v>8</v>
      </c>
      <c r="F13" s="5"/>
      <c r="G13" s="5" t="s">
        <v>262</v>
      </c>
      <c r="H13" s="5"/>
      <c r="I13" s="5" t="s">
        <v>6</v>
      </c>
      <c r="J13" s="5"/>
      <c r="K13" s="5"/>
      <c r="L13" s="5"/>
      <c r="M13" s="8"/>
    </row>
    <row r="14" spans="1:13" x14ac:dyDescent="0.3">
      <c r="A14" s="25"/>
      <c r="B14" s="15"/>
      <c r="C14" s="15"/>
      <c r="D14" s="15"/>
      <c r="E14" s="22" t="s">
        <v>263</v>
      </c>
      <c r="F14" s="22" t="s">
        <v>264</v>
      </c>
      <c r="G14" s="22" t="s">
        <v>265</v>
      </c>
      <c r="H14" s="22" t="s">
        <v>264</v>
      </c>
      <c r="I14" s="15" t="s">
        <v>266</v>
      </c>
      <c r="J14" s="15"/>
      <c r="K14" s="15"/>
      <c r="L14" s="15" t="s">
        <v>267</v>
      </c>
      <c r="M14" s="27"/>
    </row>
    <row r="15" spans="1:13" x14ac:dyDescent="0.3">
      <c r="A15" s="225">
        <v>1</v>
      </c>
      <c r="B15" s="138" t="s">
        <v>311</v>
      </c>
      <c r="C15" s="138"/>
      <c r="D15" s="137"/>
      <c r="E15" s="120"/>
      <c r="F15" s="120"/>
      <c r="G15" s="120"/>
      <c r="H15" s="120"/>
      <c r="I15" s="121"/>
      <c r="J15" s="121"/>
      <c r="K15" s="121"/>
      <c r="L15" s="121"/>
      <c r="M15" s="185"/>
    </row>
    <row r="16" spans="1:13" x14ac:dyDescent="0.3">
      <c r="A16" s="225">
        <v>2</v>
      </c>
      <c r="B16" s="139" t="s">
        <v>268</v>
      </c>
      <c r="C16" s="139"/>
      <c r="D16" s="137"/>
      <c r="E16" s="120">
        <v>2000</v>
      </c>
      <c r="F16" s="120">
        <v>0.21</v>
      </c>
      <c r="G16" s="120">
        <v>14450</v>
      </c>
      <c r="H16" s="120">
        <v>0.2</v>
      </c>
      <c r="I16" s="121">
        <v>0.19</v>
      </c>
      <c r="J16" s="121"/>
      <c r="K16" s="121"/>
      <c r="L16" s="121">
        <v>0.08</v>
      </c>
      <c r="M16" s="185"/>
    </row>
    <row r="17" spans="1:13" x14ac:dyDescent="0.3">
      <c r="A17" s="225">
        <v>3</v>
      </c>
      <c r="B17" s="139" t="s">
        <v>269</v>
      </c>
      <c r="C17" s="139"/>
      <c r="D17" s="137"/>
      <c r="E17" s="120">
        <v>187</v>
      </c>
      <c r="F17" s="120">
        <v>0.02</v>
      </c>
      <c r="G17" s="120">
        <v>1407</v>
      </c>
      <c r="H17" s="120">
        <v>0.02</v>
      </c>
      <c r="I17" s="121">
        <v>0.03</v>
      </c>
      <c r="J17" s="121"/>
      <c r="K17" s="121"/>
      <c r="L17" s="121">
        <v>0.03</v>
      </c>
      <c r="M17" s="185"/>
    </row>
    <row r="18" spans="1:13" x14ac:dyDescent="0.3">
      <c r="A18" s="225">
        <v>4</v>
      </c>
      <c r="B18" s="138" t="s">
        <v>270</v>
      </c>
      <c r="C18" s="138"/>
      <c r="D18" s="137"/>
      <c r="E18" s="120">
        <v>866</v>
      </c>
      <c r="F18" s="120">
        <v>0.09</v>
      </c>
      <c r="G18" s="120">
        <v>7970</v>
      </c>
      <c r="H18" s="120">
        <v>0.11</v>
      </c>
      <c r="I18" s="121">
        <v>0.13</v>
      </c>
      <c r="J18" s="121"/>
      <c r="K18" s="121"/>
      <c r="L18" s="121">
        <v>0.1</v>
      </c>
      <c r="M18" s="185"/>
    </row>
    <row r="19" spans="1:13" x14ac:dyDescent="0.3">
      <c r="A19" s="225">
        <v>5</v>
      </c>
      <c r="B19" s="139" t="s">
        <v>271</v>
      </c>
      <c r="C19" s="139"/>
      <c r="D19" s="137"/>
      <c r="E19" s="120">
        <v>2411</v>
      </c>
      <c r="F19" s="120">
        <v>0.25</v>
      </c>
      <c r="G19" s="120">
        <v>15582.5</v>
      </c>
      <c r="H19" s="120">
        <v>0.21</v>
      </c>
      <c r="I19" s="121">
        <v>0.23</v>
      </c>
      <c r="J19" s="121"/>
      <c r="K19" s="121"/>
      <c r="L19" s="121">
        <v>0.2</v>
      </c>
      <c r="M19" s="185"/>
    </row>
    <row r="20" spans="1:13" x14ac:dyDescent="0.3">
      <c r="A20" s="225">
        <v>6</v>
      </c>
      <c r="B20" s="138" t="s">
        <v>272</v>
      </c>
      <c r="C20" s="138"/>
      <c r="D20" s="137"/>
      <c r="E20" s="120">
        <v>1030.5</v>
      </c>
      <c r="F20" s="120">
        <v>0.11</v>
      </c>
      <c r="G20" s="120">
        <v>12513</v>
      </c>
      <c r="H20" s="120">
        <v>0.17</v>
      </c>
      <c r="I20" s="121">
        <v>0.13</v>
      </c>
      <c r="J20" s="121"/>
      <c r="K20" s="121"/>
      <c r="L20" s="121">
        <v>0.13</v>
      </c>
      <c r="M20" s="185"/>
    </row>
    <row r="21" spans="1:13" x14ac:dyDescent="0.3">
      <c r="A21" s="225">
        <v>7</v>
      </c>
      <c r="B21" s="139" t="s">
        <v>273</v>
      </c>
      <c r="C21" s="139"/>
      <c r="D21" s="137"/>
      <c r="E21" s="120">
        <v>0</v>
      </c>
      <c r="F21" s="120">
        <v>0</v>
      </c>
      <c r="G21" s="120">
        <v>0</v>
      </c>
      <c r="H21" s="120">
        <v>0</v>
      </c>
      <c r="I21" s="121">
        <v>0</v>
      </c>
      <c r="J21" s="121"/>
      <c r="K21" s="121"/>
      <c r="L21" s="121">
        <v>0</v>
      </c>
      <c r="M21" s="185"/>
    </row>
    <row r="22" spans="1:13" x14ac:dyDescent="0.3">
      <c r="A22" s="225">
        <v>8</v>
      </c>
      <c r="B22" s="139" t="s">
        <v>312</v>
      </c>
      <c r="C22" s="138"/>
      <c r="D22" s="137"/>
      <c r="E22" s="120"/>
      <c r="F22" s="120"/>
      <c r="G22" s="120"/>
      <c r="H22" s="120"/>
      <c r="I22" s="121"/>
      <c r="J22" s="121"/>
      <c r="K22" s="121"/>
      <c r="L22" s="121"/>
      <c r="M22" s="185"/>
    </row>
    <row r="23" spans="1:13" x14ac:dyDescent="0.3">
      <c r="A23" s="225">
        <v>9</v>
      </c>
      <c r="B23" s="139" t="s">
        <v>274</v>
      </c>
      <c r="C23" s="139"/>
      <c r="D23" s="137"/>
      <c r="E23" s="120">
        <v>717.5</v>
      </c>
      <c r="F23" s="120">
        <v>7.0000000000000007E-2</v>
      </c>
      <c r="G23" s="120">
        <v>4183</v>
      </c>
      <c r="H23" s="120">
        <v>0.06</v>
      </c>
      <c r="I23" s="121">
        <v>0.05</v>
      </c>
      <c r="J23" s="121"/>
      <c r="K23" s="121"/>
      <c r="L23" s="121">
        <v>0.03</v>
      </c>
      <c r="M23" s="185"/>
    </row>
    <row r="24" spans="1:13" ht="15" thickBot="1" x14ac:dyDescent="0.35">
      <c r="A24" s="226">
        <v>10</v>
      </c>
      <c r="B24" s="189" t="s">
        <v>313</v>
      </c>
      <c r="C24" s="189"/>
      <c r="D24" s="190"/>
      <c r="E24" s="191">
        <v>2125</v>
      </c>
      <c r="F24" s="191">
        <v>0.22</v>
      </c>
      <c r="G24" s="186">
        <v>11780</v>
      </c>
      <c r="H24" s="186">
        <v>0.16</v>
      </c>
      <c r="I24" s="187">
        <v>0.11</v>
      </c>
      <c r="J24" s="187"/>
      <c r="K24" s="187"/>
      <c r="L24" s="187">
        <v>0.1</v>
      </c>
      <c r="M24" s="188">
        <v>0</v>
      </c>
    </row>
    <row r="25" spans="1:13" ht="39.6" customHeight="1" thickTop="1" x14ac:dyDescent="0.3">
      <c r="A25" s="198" t="s">
        <v>275</v>
      </c>
      <c r="B25" s="193"/>
      <c r="C25" s="193"/>
      <c r="D25" s="193"/>
      <c r="E25" s="193"/>
      <c r="F25" s="199"/>
      <c r="G25" s="207" t="s">
        <v>276</v>
      </c>
      <c r="H25" s="200"/>
      <c r="I25" s="208" t="s">
        <v>139</v>
      </c>
      <c r="J25" s="208" t="s">
        <v>120</v>
      </c>
      <c r="K25" s="208" t="s">
        <v>122</v>
      </c>
      <c r="L25" s="208" t="s">
        <v>277</v>
      </c>
      <c r="M25" s="209" t="s">
        <v>278</v>
      </c>
    </row>
    <row r="26" spans="1:13" x14ac:dyDescent="0.3">
      <c r="A26" s="197"/>
      <c r="B26" s="3"/>
      <c r="C26" s="3"/>
      <c r="D26" s="3"/>
      <c r="E26" s="22" t="s">
        <v>8</v>
      </c>
      <c r="F26" s="204" t="s">
        <v>73</v>
      </c>
      <c r="G26" s="39" t="s">
        <v>132</v>
      </c>
      <c r="H26" s="3"/>
      <c r="I26" s="31">
        <v>0</v>
      </c>
      <c r="J26" s="122">
        <v>0</v>
      </c>
      <c r="K26" s="122">
        <v>0</v>
      </c>
      <c r="L26" s="31">
        <v>0</v>
      </c>
      <c r="M26" s="110">
        <v>0</v>
      </c>
    </row>
    <row r="27" spans="1:13" x14ac:dyDescent="0.3">
      <c r="A27" s="197" t="s">
        <v>279</v>
      </c>
      <c r="B27" s="3"/>
      <c r="C27" s="3"/>
      <c r="D27" s="3"/>
      <c r="E27" s="123">
        <v>1420.62</v>
      </c>
      <c r="F27" s="205">
        <v>16669.61</v>
      </c>
      <c r="G27" s="39" t="s">
        <v>133</v>
      </c>
      <c r="H27" s="3"/>
      <c r="I27" s="31">
        <v>0</v>
      </c>
      <c r="J27" s="122">
        <v>0</v>
      </c>
      <c r="K27" s="122">
        <v>0</v>
      </c>
      <c r="L27" s="31">
        <v>0</v>
      </c>
      <c r="M27" s="110">
        <v>0</v>
      </c>
    </row>
    <row r="28" spans="1:13" x14ac:dyDescent="0.3">
      <c r="A28" s="197" t="s">
        <v>280</v>
      </c>
      <c r="B28" s="3"/>
      <c r="C28" s="3"/>
      <c r="D28" s="3"/>
      <c r="E28" s="123">
        <v>163.88</v>
      </c>
      <c r="F28" s="205">
        <v>2920.17</v>
      </c>
      <c r="G28" s="39" t="s">
        <v>281</v>
      </c>
      <c r="H28" s="3"/>
      <c r="I28" s="31">
        <v>0</v>
      </c>
      <c r="J28" s="122">
        <v>0</v>
      </c>
      <c r="K28" s="122">
        <v>0</v>
      </c>
      <c r="L28" s="31">
        <v>0</v>
      </c>
      <c r="M28" s="110">
        <v>0</v>
      </c>
    </row>
    <row r="29" spans="1:13" x14ac:dyDescent="0.3">
      <c r="A29" s="197" t="s">
        <v>282</v>
      </c>
      <c r="B29" s="3"/>
      <c r="C29" s="3"/>
      <c r="D29" s="3"/>
      <c r="E29" s="123">
        <v>60378.85</v>
      </c>
      <c r="F29" s="205">
        <v>457339.35</v>
      </c>
      <c r="G29" s="39" t="s">
        <v>137</v>
      </c>
      <c r="H29" s="3"/>
      <c r="I29" s="31">
        <v>0</v>
      </c>
      <c r="J29" s="122">
        <v>0</v>
      </c>
      <c r="K29" s="122">
        <v>0</v>
      </c>
      <c r="L29" s="31">
        <v>0</v>
      </c>
      <c r="M29" s="110">
        <v>0</v>
      </c>
    </row>
    <row r="30" spans="1:13" x14ac:dyDescent="0.3">
      <c r="A30" s="197" t="s">
        <v>283</v>
      </c>
      <c r="B30" s="3"/>
      <c r="C30" s="3"/>
      <c r="D30" s="3"/>
      <c r="E30" s="123">
        <v>1612.05</v>
      </c>
      <c r="F30" s="205">
        <v>15463.98</v>
      </c>
      <c r="G30" s="210" t="s">
        <v>136</v>
      </c>
      <c r="H30" s="124"/>
      <c r="I30" s="31">
        <v>0</v>
      </c>
      <c r="J30" s="122">
        <v>0</v>
      </c>
      <c r="K30" s="122">
        <v>0</v>
      </c>
      <c r="L30" s="31">
        <v>0</v>
      </c>
      <c r="M30" s="110">
        <v>0</v>
      </c>
    </row>
    <row r="31" spans="1:13" x14ac:dyDescent="0.3">
      <c r="A31" s="197" t="s">
        <v>284</v>
      </c>
      <c r="B31" s="3"/>
      <c r="C31" s="3"/>
      <c r="D31" s="3"/>
      <c r="E31" s="123">
        <f>ROUND(E29+E30,2)</f>
        <v>61990.9</v>
      </c>
      <c r="F31" s="205">
        <f>ROUND(F29+F30,2)</f>
        <v>472803.33</v>
      </c>
      <c r="G31" s="210" t="s">
        <v>140</v>
      </c>
      <c r="H31" s="124"/>
      <c r="I31" s="31">
        <v>0</v>
      </c>
      <c r="J31" s="122">
        <v>0</v>
      </c>
      <c r="K31" s="122">
        <v>0</v>
      </c>
      <c r="L31" s="31">
        <v>0</v>
      </c>
      <c r="M31" s="110">
        <v>0</v>
      </c>
    </row>
    <row r="32" spans="1:13" x14ac:dyDescent="0.3">
      <c r="A32" s="197" t="s">
        <v>285</v>
      </c>
      <c r="B32" s="3"/>
      <c r="C32" s="3"/>
      <c r="D32" s="3"/>
      <c r="E32" s="123">
        <v>37.119999999999997</v>
      </c>
      <c r="F32" s="205">
        <v>737.88</v>
      </c>
      <c r="G32" s="210" t="s">
        <v>141</v>
      </c>
      <c r="H32" s="124"/>
      <c r="I32" s="31">
        <v>0</v>
      </c>
      <c r="J32" s="122">
        <v>0</v>
      </c>
      <c r="K32" s="122">
        <v>0</v>
      </c>
      <c r="L32" s="31">
        <v>0</v>
      </c>
      <c r="M32" s="110">
        <v>0</v>
      </c>
    </row>
    <row r="33" spans="1:13" x14ac:dyDescent="0.3">
      <c r="A33" s="197" t="s">
        <v>286</v>
      </c>
      <c r="B33" s="3"/>
      <c r="C33" s="3"/>
      <c r="D33" s="3"/>
      <c r="E33" s="123">
        <f>ROUND(E31-E32,2)</f>
        <v>61953.78</v>
      </c>
      <c r="F33" s="205">
        <f>ROUND(F31-F32,2)</f>
        <v>472065.45</v>
      </c>
      <c r="G33" s="210" t="s">
        <v>143</v>
      </c>
      <c r="H33" s="124"/>
      <c r="I33" s="31">
        <v>0</v>
      </c>
      <c r="J33" s="122">
        <v>0</v>
      </c>
      <c r="K33" s="122">
        <v>0</v>
      </c>
      <c r="L33" s="31">
        <v>0</v>
      </c>
      <c r="M33" s="110">
        <v>0</v>
      </c>
    </row>
    <row r="34" spans="1:13" ht="15" thickBot="1" x14ac:dyDescent="0.35">
      <c r="A34" s="201" t="s">
        <v>287</v>
      </c>
      <c r="B34" s="202"/>
      <c r="C34" s="202"/>
      <c r="D34" s="202"/>
      <c r="E34" s="203">
        <v>6.39</v>
      </c>
      <c r="F34" s="206">
        <v>6.41</v>
      </c>
      <c r="G34" s="210" t="s">
        <v>144</v>
      </c>
      <c r="H34" s="124"/>
      <c r="I34" s="31">
        <v>0</v>
      </c>
      <c r="J34" s="122">
        <v>0</v>
      </c>
      <c r="K34" s="122">
        <v>0</v>
      </c>
      <c r="L34" s="31">
        <v>0</v>
      </c>
      <c r="M34" s="110">
        <v>0</v>
      </c>
    </row>
    <row r="35" spans="1:13" ht="15" thickTop="1" x14ac:dyDescent="0.3">
      <c r="A35" s="195"/>
      <c r="B35" s="196"/>
      <c r="C35" s="196"/>
      <c r="D35" s="196"/>
      <c r="E35" s="196"/>
      <c r="F35" s="196"/>
      <c r="G35" s="210" t="s">
        <v>145</v>
      </c>
      <c r="H35" s="124"/>
      <c r="I35" s="31">
        <v>0</v>
      </c>
      <c r="J35" s="122">
        <v>0</v>
      </c>
      <c r="K35" s="122">
        <v>0</v>
      </c>
      <c r="L35" s="31">
        <v>0</v>
      </c>
      <c r="M35" s="110">
        <v>0</v>
      </c>
    </row>
    <row r="36" spans="1:13" x14ac:dyDescent="0.3">
      <c r="A36" s="48"/>
      <c r="B36" s="192"/>
      <c r="C36" s="192"/>
      <c r="D36" s="192"/>
      <c r="E36" s="192"/>
      <c r="F36" s="192"/>
      <c r="G36" s="210" t="s">
        <v>146</v>
      </c>
      <c r="H36" s="124"/>
      <c r="I36" s="31">
        <v>0</v>
      </c>
      <c r="J36" s="122">
        <v>0</v>
      </c>
      <c r="K36" s="122">
        <v>0</v>
      </c>
      <c r="L36" s="31">
        <v>0</v>
      </c>
      <c r="M36" s="110">
        <v>0</v>
      </c>
    </row>
    <row r="37" spans="1:13" x14ac:dyDescent="0.3">
      <c r="A37" s="48"/>
      <c r="B37" s="192"/>
      <c r="C37" s="192"/>
      <c r="D37" s="192"/>
      <c r="E37" s="192"/>
      <c r="F37" s="192"/>
      <c r="G37" s="39" t="s">
        <v>147</v>
      </c>
      <c r="H37" s="3"/>
      <c r="I37" s="31">
        <v>0</v>
      </c>
      <c r="J37" s="122">
        <v>0</v>
      </c>
      <c r="K37" s="122">
        <v>0</v>
      </c>
      <c r="L37" s="31">
        <v>0</v>
      </c>
      <c r="M37" s="110">
        <v>0</v>
      </c>
    </row>
    <row r="38" spans="1:13" x14ac:dyDescent="0.3">
      <c r="A38" s="48"/>
      <c r="B38" s="192"/>
      <c r="C38" s="192"/>
      <c r="D38" s="192"/>
      <c r="E38" s="192"/>
      <c r="F38" s="192"/>
      <c r="G38" s="39" t="s">
        <v>148</v>
      </c>
      <c r="H38" s="3"/>
      <c r="I38" s="31">
        <v>0</v>
      </c>
      <c r="J38" s="122">
        <v>0</v>
      </c>
      <c r="K38" s="122">
        <v>0</v>
      </c>
      <c r="L38" s="31">
        <v>0</v>
      </c>
      <c r="M38" s="110">
        <v>0</v>
      </c>
    </row>
    <row r="39" spans="1:13" x14ac:dyDescent="0.3">
      <c r="A39" s="48"/>
      <c r="B39" s="192"/>
      <c r="C39" s="192"/>
      <c r="D39" s="192"/>
      <c r="E39" s="192"/>
      <c r="F39" s="192"/>
      <c r="G39" s="39" t="s">
        <v>149</v>
      </c>
      <c r="H39" s="3"/>
      <c r="I39" s="31">
        <v>0</v>
      </c>
      <c r="J39" s="122">
        <v>0</v>
      </c>
      <c r="K39" s="122">
        <v>0</v>
      </c>
      <c r="L39" s="31">
        <v>0</v>
      </c>
      <c r="M39" s="110">
        <v>0</v>
      </c>
    </row>
    <row r="40" spans="1:13" x14ac:dyDescent="0.3">
      <c r="A40" s="48"/>
      <c r="B40" s="192"/>
      <c r="C40" s="192"/>
      <c r="D40" s="192"/>
      <c r="E40" s="192"/>
      <c r="F40" s="192"/>
      <c r="G40" s="39" t="s">
        <v>154</v>
      </c>
      <c r="H40" s="3"/>
      <c r="I40" s="31">
        <v>0</v>
      </c>
      <c r="J40" s="122">
        <v>0</v>
      </c>
      <c r="K40" s="122">
        <v>0</v>
      </c>
      <c r="L40" s="31">
        <v>0</v>
      </c>
      <c r="M40" s="110">
        <v>0</v>
      </c>
    </row>
    <row r="41" spans="1:13" x14ac:dyDescent="0.3">
      <c r="A41" s="48"/>
      <c r="B41" s="192"/>
      <c r="C41" s="192"/>
      <c r="D41" s="192"/>
      <c r="E41" s="192"/>
      <c r="F41" s="192"/>
      <c r="G41" s="39" t="s">
        <v>155</v>
      </c>
      <c r="H41" s="3"/>
      <c r="I41" s="31">
        <v>0</v>
      </c>
      <c r="J41" s="122">
        <v>0</v>
      </c>
      <c r="K41" s="122">
        <v>0</v>
      </c>
      <c r="L41" s="31">
        <v>0</v>
      </c>
      <c r="M41" s="110">
        <v>0</v>
      </c>
    </row>
    <row r="42" spans="1:13" x14ac:dyDescent="0.3">
      <c r="A42" s="48"/>
      <c r="B42" s="192"/>
      <c r="C42" s="192"/>
      <c r="D42" s="192"/>
      <c r="E42" s="192"/>
      <c r="F42" s="192"/>
      <c r="G42" s="39" t="s">
        <v>156</v>
      </c>
      <c r="H42" s="3"/>
      <c r="I42" s="31">
        <v>0</v>
      </c>
      <c r="J42" s="122">
        <v>0</v>
      </c>
      <c r="K42" s="122">
        <v>0</v>
      </c>
      <c r="L42" s="31">
        <v>0</v>
      </c>
      <c r="M42" s="110">
        <v>0</v>
      </c>
    </row>
    <row r="43" spans="1:13" x14ac:dyDescent="0.3">
      <c r="A43" s="48"/>
      <c r="B43" s="192"/>
      <c r="C43" s="192"/>
      <c r="D43" s="192"/>
      <c r="E43" s="192"/>
      <c r="F43" s="192"/>
      <c r="G43" s="39" t="s">
        <v>158</v>
      </c>
      <c r="H43" s="3"/>
      <c r="I43" s="31">
        <v>0</v>
      </c>
      <c r="J43" s="122">
        <v>0</v>
      </c>
      <c r="K43" s="122">
        <v>0</v>
      </c>
      <c r="L43" s="31">
        <v>0</v>
      </c>
      <c r="M43" s="110">
        <v>0</v>
      </c>
    </row>
    <row r="44" spans="1:13" x14ac:dyDescent="0.3">
      <c r="A44" s="48"/>
      <c r="B44" s="192"/>
      <c r="C44" s="192"/>
      <c r="D44" s="192"/>
      <c r="E44" s="192"/>
      <c r="F44" s="192"/>
      <c r="G44" s="39" t="s">
        <v>288</v>
      </c>
      <c r="H44" s="3"/>
      <c r="I44" s="31">
        <v>0</v>
      </c>
      <c r="J44" s="122">
        <v>0</v>
      </c>
      <c r="K44" s="122">
        <v>0</v>
      </c>
      <c r="L44" s="31">
        <v>0</v>
      </c>
      <c r="M44" s="110">
        <v>0</v>
      </c>
    </row>
    <row r="45" spans="1:13" x14ac:dyDescent="0.3">
      <c r="A45" s="48"/>
      <c r="B45" s="192"/>
      <c r="C45" s="192"/>
      <c r="D45" s="192"/>
      <c r="E45" s="192"/>
      <c r="F45" s="192"/>
      <c r="G45" s="39" t="s">
        <v>289</v>
      </c>
      <c r="H45" s="3"/>
      <c r="I45" s="31">
        <v>0</v>
      </c>
      <c r="J45" s="122">
        <v>0</v>
      </c>
      <c r="K45" s="122">
        <v>0</v>
      </c>
      <c r="L45" s="31">
        <v>0</v>
      </c>
      <c r="M45" s="110">
        <v>0</v>
      </c>
    </row>
    <row r="46" spans="1:13" x14ac:dyDescent="0.3">
      <c r="A46" s="48"/>
      <c r="B46" s="192"/>
      <c r="C46" s="192"/>
      <c r="D46" s="192"/>
      <c r="E46" s="192"/>
      <c r="F46" s="192"/>
      <c r="G46" s="39" t="s">
        <v>290</v>
      </c>
      <c r="H46" s="3"/>
      <c r="I46" s="31">
        <v>0</v>
      </c>
      <c r="J46" s="122">
        <v>0</v>
      </c>
      <c r="K46" s="122">
        <v>0</v>
      </c>
      <c r="L46" s="31">
        <v>0</v>
      </c>
      <c r="M46" s="110">
        <v>0</v>
      </c>
    </row>
    <row r="47" spans="1:13" ht="15" thickBot="1" x14ac:dyDescent="0.35">
      <c r="A47" s="48"/>
      <c r="B47" s="192"/>
      <c r="C47" s="192"/>
      <c r="D47" s="192"/>
      <c r="E47" s="192"/>
      <c r="F47" s="192"/>
      <c r="G47" s="211" t="s">
        <v>291</v>
      </c>
      <c r="H47" s="194"/>
      <c r="I47" s="212">
        <v>0</v>
      </c>
      <c r="J47" s="213">
        <v>0</v>
      </c>
      <c r="K47" s="213">
        <v>0</v>
      </c>
      <c r="L47" s="212">
        <f>SUM(L26:L36)</f>
        <v>0</v>
      </c>
      <c r="M47" s="214">
        <f>SUM(M26:M36)</f>
        <v>0</v>
      </c>
    </row>
    <row r="48" spans="1:13" ht="15" thickTop="1" x14ac:dyDescent="0.3">
      <c r="A48" s="227"/>
      <c r="B48" s="215" t="s">
        <v>292</v>
      </c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6"/>
    </row>
    <row r="49" spans="1:13" ht="26.55" customHeight="1" x14ac:dyDescent="0.3">
      <c r="A49" s="225"/>
      <c r="B49" s="78" t="s">
        <v>293</v>
      </c>
      <c r="C49" s="78"/>
      <c r="D49" s="78"/>
      <c r="E49" s="37" t="s">
        <v>15</v>
      </c>
      <c r="F49" s="37" t="s">
        <v>120</v>
      </c>
      <c r="G49" s="37" t="s">
        <v>294</v>
      </c>
      <c r="H49" s="37" t="s">
        <v>122</v>
      </c>
      <c r="I49" s="78" t="s">
        <v>295</v>
      </c>
      <c r="J49" s="78"/>
      <c r="K49" s="78"/>
      <c r="L49" s="78" t="s">
        <v>296</v>
      </c>
      <c r="M49" s="217"/>
    </row>
    <row r="50" spans="1:13" x14ac:dyDescent="0.3">
      <c r="A50" s="225"/>
      <c r="B50" s="140" t="s">
        <v>314</v>
      </c>
      <c r="C50" s="141"/>
      <c r="D50" s="142"/>
      <c r="E50" s="31"/>
      <c r="F50" s="31"/>
      <c r="G50" s="31"/>
      <c r="H50" s="31"/>
      <c r="I50" s="26"/>
      <c r="J50" s="26"/>
      <c r="K50" s="26"/>
      <c r="L50" s="31"/>
      <c r="M50" s="110"/>
    </row>
    <row r="51" spans="1:13" x14ac:dyDescent="0.3">
      <c r="A51" s="225"/>
      <c r="B51" s="140" t="s">
        <v>315</v>
      </c>
      <c r="C51" s="141"/>
      <c r="D51" s="142"/>
      <c r="E51" s="31">
        <v>0</v>
      </c>
      <c r="F51" s="31"/>
      <c r="G51" s="31"/>
      <c r="H51" s="31"/>
      <c r="I51" s="26"/>
      <c r="J51" s="26"/>
      <c r="K51" s="26"/>
      <c r="L51" s="31"/>
      <c r="M51" s="110"/>
    </row>
    <row r="52" spans="1:13" x14ac:dyDescent="0.3">
      <c r="A52" s="225"/>
      <c r="B52" s="140" t="s">
        <v>316</v>
      </c>
      <c r="C52" s="141"/>
      <c r="D52" s="142"/>
      <c r="E52" s="31">
        <v>2745</v>
      </c>
      <c r="F52" s="31"/>
      <c r="G52" s="31"/>
      <c r="H52" s="31"/>
      <c r="I52" s="26"/>
      <c r="J52" s="26"/>
      <c r="K52" s="26"/>
      <c r="L52" s="31"/>
      <c r="M52" s="110"/>
    </row>
    <row r="53" spans="1:13" x14ac:dyDescent="0.3">
      <c r="A53" s="225"/>
      <c r="B53" s="140" t="s">
        <v>317</v>
      </c>
      <c r="C53" s="141"/>
      <c r="D53" s="142"/>
      <c r="E53" s="31"/>
      <c r="F53" s="31"/>
      <c r="G53" s="31"/>
      <c r="H53" s="31"/>
      <c r="I53" s="26"/>
      <c r="J53" s="26"/>
      <c r="K53" s="26"/>
      <c r="L53" s="31"/>
      <c r="M53" s="110"/>
    </row>
    <row r="54" spans="1:13" ht="15" thickBot="1" x14ac:dyDescent="0.35">
      <c r="A54" s="228"/>
      <c r="B54" s="218" t="s">
        <v>291</v>
      </c>
      <c r="C54" s="219"/>
      <c r="D54" s="220"/>
      <c r="E54" s="34"/>
      <c r="F54" s="34"/>
      <c r="G54" s="34"/>
      <c r="H54" s="34"/>
      <c r="I54" s="221"/>
      <c r="J54" s="221"/>
      <c r="K54" s="221"/>
      <c r="L54" s="34"/>
      <c r="M54" s="35"/>
    </row>
    <row r="55" spans="1:13" ht="15" thickTop="1" x14ac:dyDescent="0.3">
      <c r="A55" s="4" t="s">
        <v>297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8"/>
    </row>
    <row r="56" spans="1:13" x14ac:dyDescent="0.3">
      <c r="A56" s="225"/>
      <c r="B56" s="15" t="s">
        <v>298</v>
      </c>
      <c r="C56" s="15"/>
      <c r="D56" s="15"/>
      <c r="E56" s="15"/>
      <c r="F56" s="15"/>
      <c r="G56" s="15"/>
      <c r="H56" s="15" t="s">
        <v>299</v>
      </c>
      <c r="I56" s="15"/>
      <c r="J56" s="15"/>
      <c r="K56" s="15"/>
      <c r="L56" s="15" t="s">
        <v>300</v>
      </c>
      <c r="M56" s="27"/>
    </row>
    <row r="57" spans="1:13" x14ac:dyDescent="0.3">
      <c r="A57" s="225"/>
      <c r="B57" s="15"/>
      <c r="C57" s="15"/>
      <c r="D57" s="15"/>
      <c r="E57" s="15"/>
      <c r="F57" s="15"/>
      <c r="G57" s="15"/>
      <c r="H57" s="15" t="s">
        <v>8</v>
      </c>
      <c r="I57" s="15"/>
      <c r="J57" s="15" t="s">
        <v>41</v>
      </c>
      <c r="K57" s="15"/>
      <c r="L57" s="22" t="s">
        <v>8</v>
      </c>
      <c r="M57" s="222" t="s">
        <v>41</v>
      </c>
    </row>
    <row r="58" spans="1:13" x14ac:dyDescent="0.3">
      <c r="A58" s="225">
        <v>1</v>
      </c>
      <c r="B58" s="3" t="s">
        <v>301</v>
      </c>
      <c r="C58" s="3"/>
      <c r="D58" s="3"/>
      <c r="E58" s="58"/>
      <c r="F58" s="30"/>
      <c r="G58" s="10"/>
      <c r="H58" s="26"/>
      <c r="I58" s="26"/>
      <c r="J58" s="26"/>
      <c r="K58" s="26"/>
      <c r="L58" s="31"/>
      <c r="M58" s="110"/>
    </row>
    <row r="59" spans="1:13" x14ac:dyDescent="0.3">
      <c r="A59" s="225">
        <v>2</v>
      </c>
      <c r="B59" s="3" t="s">
        <v>302</v>
      </c>
      <c r="C59" s="3"/>
      <c r="D59" s="3"/>
      <c r="E59" s="3"/>
      <c r="F59" s="3"/>
      <c r="G59" s="3"/>
      <c r="H59" s="26"/>
      <c r="I59" s="26"/>
      <c r="J59" s="26"/>
      <c r="K59" s="26"/>
      <c r="L59" s="31"/>
      <c r="M59" s="110"/>
    </row>
    <row r="60" spans="1:13" x14ac:dyDescent="0.3">
      <c r="A60" s="225">
        <v>3</v>
      </c>
      <c r="B60" s="3" t="s">
        <v>303</v>
      </c>
      <c r="C60" s="3"/>
      <c r="D60" s="3"/>
      <c r="E60" s="3"/>
      <c r="F60" s="3"/>
      <c r="G60" s="3"/>
      <c r="H60" s="26"/>
      <c r="I60" s="26"/>
      <c r="J60" s="26"/>
      <c r="K60" s="26"/>
      <c r="L60" s="31"/>
      <c r="M60" s="110"/>
    </row>
    <row r="61" spans="1:13" x14ac:dyDescent="0.3">
      <c r="A61" s="225">
        <v>4</v>
      </c>
      <c r="B61" s="3" t="s">
        <v>304</v>
      </c>
      <c r="C61" s="3"/>
      <c r="D61" s="3"/>
      <c r="E61" s="3"/>
      <c r="F61" s="3"/>
      <c r="G61" s="3"/>
      <c r="H61" s="26"/>
      <c r="I61" s="26"/>
      <c r="J61" s="26"/>
      <c r="K61" s="26"/>
      <c r="L61" s="31"/>
      <c r="M61" s="110"/>
    </row>
    <row r="62" spans="1:13" ht="15" thickBot="1" x14ac:dyDescent="0.35">
      <c r="A62" s="228">
        <v>5</v>
      </c>
      <c r="B62" s="99" t="s">
        <v>305</v>
      </c>
      <c r="C62" s="99"/>
      <c r="D62" s="99"/>
      <c r="E62" s="99"/>
      <c r="F62" s="99"/>
      <c r="G62" s="99"/>
      <c r="H62" s="221"/>
      <c r="I62" s="221"/>
      <c r="J62" s="221"/>
      <c r="K62" s="221"/>
      <c r="L62" s="34"/>
      <c r="M62" s="35"/>
    </row>
    <row r="63" spans="1:13" ht="15" thickTop="1" x14ac:dyDescent="0.3"/>
    <row r="68" spans="1:11" x14ac:dyDescent="0.3">
      <c r="A68" s="230" t="s">
        <v>318</v>
      </c>
      <c r="D68" s="90" t="s">
        <v>319</v>
      </c>
      <c r="F68" s="90" t="s">
        <v>320</v>
      </c>
      <c r="H68" s="143" t="s">
        <v>321</v>
      </c>
      <c r="K68" s="90" t="s">
        <v>306</v>
      </c>
    </row>
  </sheetData>
  <mergeCells count="110">
    <mergeCell ref="B62:D62"/>
    <mergeCell ref="E62:G62"/>
    <mergeCell ref="H62:I62"/>
    <mergeCell ref="J62:K62"/>
    <mergeCell ref="B54:D54"/>
    <mergeCell ref="I54:K54"/>
    <mergeCell ref="E60:G60"/>
    <mergeCell ref="E61:G61"/>
    <mergeCell ref="B60:D60"/>
    <mergeCell ref="H60:I60"/>
    <mergeCell ref="J60:K60"/>
    <mergeCell ref="B61:D61"/>
    <mergeCell ref="H61:I61"/>
    <mergeCell ref="J61:K61"/>
    <mergeCell ref="B58:D58"/>
    <mergeCell ref="E58:G58"/>
    <mergeCell ref="H58:I58"/>
    <mergeCell ref="J58:K58"/>
    <mergeCell ref="B59:D59"/>
    <mergeCell ref="E59:G59"/>
    <mergeCell ref="H59:I59"/>
    <mergeCell ref="J59:K59"/>
    <mergeCell ref="A55:M55"/>
    <mergeCell ref="B56:G57"/>
    <mergeCell ref="H56:K56"/>
    <mergeCell ref="L56:M56"/>
    <mergeCell ref="H57:I57"/>
    <mergeCell ref="J57:K57"/>
    <mergeCell ref="B51:D51"/>
    <mergeCell ref="I51:K51"/>
    <mergeCell ref="B52:D52"/>
    <mergeCell ref="I52:K52"/>
    <mergeCell ref="B53:D53"/>
    <mergeCell ref="I53:K53"/>
    <mergeCell ref="B48:M48"/>
    <mergeCell ref="B49:D49"/>
    <mergeCell ref="I49:K49"/>
    <mergeCell ref="L49:M49"/>
    <mergeCell ref="B50:D50"/>
    <mergeCell ref="I50:K50"/>
    <mergeCell ref="A34:D34"/>
    <mergeCell ref="G41:H41"/>
    <mergeCell ref="A35:F47"/>
    <mergeCell ref="G42:H42"/>
    <mergeCell ref="G43:H43"/>
    <mergeCell ref="G44:H44"/>
    <mergeCell ref="G45:H45"/>
    <mergeCell ref="G46:H46"/>
    <mergeCell ref="G47:H47"/>
    <mergeCell ref="A31:D31"/>
    <mergeCell ref="G38:H38"/>
    <mergeCell ref="A32:D32"/>
    <mergeCell ref="G39:H39"/>
    <mergeCell ref="A33:D33"/>
    <mergeCell ref="G40:H40"/>
    <mergeCell ref="A28:D28"/>
    <mergeCell ref="G28:H28"/>
    <mergeCell ref="A29:D29"/>
    <mergeCell ref="G29:H29"/>
    <mergeCell ref="A30:D30"/>
    <mergeCell ref="G37:H37"/>
    <mergeCell ref="A25:F25"/>
    <mergeCell ref="G25:H25"/>
    <mergeCell ref="A26:D26"/>
    <mergeCell ref="G26:H26"/>
    <mergeCell ref="A27:D27"/>
    <mergeCell ref="G27:H27"/>
    <mergeCell ref="I23:K23"/>
    <mergeCell ref="L23:M23"/>
    <mergeCell ref="I24:K24"/>
    <mergeCell ref="L24:M24"/>
    <mergeCell ref="I21:K21"/>
    <mergeCell ref="L21:M21"/>
    <mergeCell ref="I22:K22"/>
    <mergeCell ref="L22:M22"/>
    <mergeCell ref="I19:K19"/>
    <mergeCell ref="L19:M19"/>
    <mergeCell ref="I20:K20"/>
    <mergeCell ref="L20:M20"/>
    <mergeCell ref="I17:K17"/>
    <mergeCell ref="L17:M17"/>
    <mergeCell ref="I18:K18"/>
    <mergeCell ref="L18:M18"/>
    <mergeCell ref="I15:K15"/>
    <mergeCell ref="L15:M15"/>
    <mergeCell ref="I16:K16"/>
    <mergeCell ref="L16:M16"/>
    <mergeCell ref="B11:D11"/>
    <mergeCell ref="G11:I11"/>
    <mergeCell ref="A13:D14"/>
    <mergeCell ref="E13:F13"/>
    <mergeCell ref="G13:H13"/>
    <mergeCell ref="I13:M13"/>
    <mergeCell ref="I14:K14"/>
    <mergeCell ref="L14:M14"/>
    <mergeCell ref="B12:D12"/>
    <mergeCell ref="B6:D6"/>
    <mergeCell ref="G6:I9"/>
    <mergeCell ref="B7:D7"/>
    <mergeCell ref="B8:D8"/>
    <mergeCell ref="B9:D9"/>
    <mergeCell ref="B10:D10"/>
    <mergeCell ref="G10:I10"/>
    <mergeCell ref="A1:D1"/>
    <mergeCell ref="G1:K1"/>
    <mergeCell ref="B2:D2"/>
    <mergeCell ref="G2:I5"/>
    <mergeCell ref="B3:D3"/>
    <mergeCell ref="B4:D4"/>
    <mergeCell ref="B5:D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2021-01-11T06:17:35Z</dcterms:modified>
</cp:coreProperties>
</file>