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psztorc\Dropbox (Personal)\Work\workspace\hivemind-site\"/>
    </mc:Choice>
  </mc:AlternateContent>
  <xr:revisionPtr revIDLastSave="0" documentId="13_ncr:1_{42D28200-08B9-41DE-8C9F-0C77A89AD80B}" xr6:coauthVersionLast="45" xr6:coauthVersionMax="45" xr10:uidLastSave="{00000000-0000-0000-0000-000000000000}"/>
  <bookViews>
    <workbookView xWindow="5475" yWindow="4425" windowWidth="23310" windowHeight="15405" xr2:uid="{0C9A73DF-C518-475A-A804-7B2DA4F0670E}"/>
  </bookViews>
  <sheets>
    <sheet name="Front Page" sheetId="3" r:id="rId1"/>
    <sheet name="Details (via an Example)" sheetId="2" r:id="rId2"/>
    <sheet name="Incentive Compatibility"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41" i="1" l="1"/>
  <c r="I41" i="1"/>
  <c r="I40" i="1"/>
  <c r="H40" i="1"/>
  <c r="K135" i="2"/>
  <c r="F53" i="2"/>
  <c r="J137" i="2" s="1"/>
  <c r="E53" i="2"/>
  <c r="N52" i="2"/>
  <c r="K52" i="2"/>
  <c r="E85" i="2" s="1"/>
  <c r="D85" i="2" s="1"/>
  <c r="G52" i="2"/>
  <c r="G51" i="2"/>
  <c r="G85" i="2" l="1"/>
  <c r="H85" i="2" s="1"/>
  <c r="E89" i="2" s="1"/>
  <c r="H45" i="1" s="1"/>
  <c r="G53" i="2"/>
  <c r="G56" i="2"/>
  <c r="I70" i="2" s="1"/>
  <c r="G55" i="2"/>
  <c r="F90" i="2" l="1"/>
  <c r="I46" i="1" s="1"/>
  <c r="F89" i="2"/>
  <c r="I45" i="1" s="1"/>
  <c r="E90" i="2"/>
  <c r="H46" i="1" s="1"/>
  <c r="D80" i="2"/>
  <c r="I69" i="2"/>
  <c r="F91" i="2" l="1"/>
  <c r="G93" i="2" s="1"/>
  <c r="I100" i="2" s="1"/>
  <c r="G89" i="2"/>
  <c r="E91" i="2"/>
  <c r="G90" i="2"/>
  <c r="G94" i="2" s="1"/>
  <c r="F104" i="2" s="1"/>
  <c r="F101" i="2" l="1"/>
  <c r="H103" i="2" s="1"/>
  <c r="H104" i="2" s="1"/>
  <c r="C116" i="2" s="1"/>
  <c r="G116" i="2" s="1"/>
  <c r="H116" i="2" s="1"/>
  <c r="F121" i="2" s="1"/>
  <c r="I52" i="1" s="1"/>
  <c r="G91" i="2"/>
  <c r="E120" i="2" l="1"/>
  <c r="H51" i="1" s="1"/>
  <c r="F120" i="2"/>
  <c r="I51" i="1" s="1"/>
  <c r="E121" i="2"/>
  <c r="H52" i="1" s="1"/>
  <c r="E122" i="2" l="1"/>
  <c r="G120" i="2"/>
  <c r="G121" i="2"/>
  <c r="G125" i="2" s="1"/>
  <c r="F122" i="2"/>
  <c r="G139" i="2" s="1"/>
  <c r="H139" i="2" s="1"/>
  <c r="G124" i="2" l="1"/>
  <c r="G122" i="2"/>
  <c r="E143" i="2"/>
  <c r="H57" i="1" s="1"/>
  <c r="F144" i="2"/>
  <c r="I58" i="1" s="1"/>
  <c r="E144" i="2"/>
  <c r="H58" i="1" s="1"/>
  <c r="F143" i="2"/>
  <c r="I57" i="1" s="1"/>
  <c r="E145" i="2" l="1"/>
  <c r="G143" i="2"/>
  <c r="F145" i="2"/>
  <c r="G147" i="2" s="1"/>
  <c r="G144" i="2"/>
  <c r="G148" i="2" s="1"/>
  <c r="G145" i="2" l="1"/>
  <c r="AF46" i="1" l="1"/>
  <c r="AF47" i="1"/>
  <c r="W50" i="1" s="1"/>
  <c r="X50" i="1" s="1"/>
  <c r="AG46" i="1" l="1"/>
  <c r="AG47" i="1"/>
  <c r="N41" i="1" l="1"/>
  <c r="N52" i="1"/>
  <c r="N58" i="1"/>
  <c r="N46" i="1"/>
  <c r="N51" i="1"/>
  <c r="N57" i="1"/>
  <c r="N40" i="1"/>
  <c r="N45" i="1"/>
  <c r="M51" i="1"/>
  <c r="M57" i="1"/>
  <c r="M40" i="1"/>
  <c r="M45" i="1"/>
  <c r="M52" i="1" l="1"/>
  <c r="M41" i="1"/>
  <c r="C15" i="1" s="1" a="1"/>
  <c r="C15" i="1" s="1"/>
  <c r="M46" i="1"/>
  <c r="M58" i="1"/>
  <c r="W51" i="1" l="1"/>
  <c r="X5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<sst xmlns="http://schemas.openxmlformats.org/spreadsheetml/2006/main" count="254" uniqueCount="173">
  <si>
    <t>nGDP</t>
  </si>
  <si>
    <t>Max</t>
  </si>
  <si>
    <t>min</t>
  </si>
  <si>
    <t>M</t>
  </si>
  <si>
    <t>* nGDP: our derivative will map the values [ $0.00, $1.00 ] to the year-2020 nGDP values [ $15 trillion , $25 trillion].</t>
  </si>
  <si>
    <t>Furthermore:</t>
  </si>
  <si>
    <t>* Thus, there are four contracts total. Their prices must sum to 1.</t>
  </si>
  <si>
    <t>There are two underlying metrics:</t>
  </si>
  <si>
    <t>span</t>
  </si>
  <si>
    <t>* In each contract, traders can go long or short -- buying "Max" is going long, buying "min" is going short.</t>
  </si>
  <si>
    <t>* The contracts are arranged into a single 2-dimensional market -- a 4x4 grid.</t>
  </si>
  <si>
    <t>(t US$)</t>
  </si>
  <si>
    <t>current M estimate:</t>
  </si>
  <si>
    <t>current nGDP estimate:</t>
  </si>
  <si>
    <t>nGDP target =</t>
  </si>
  <si>
    <t>M (at time=0) =</t>
  </si>
  <si>
    <t>nGDP estimate=</t>
  </si>
  <si>
    <t>M estimate=</t>
  </si>
  <si>
    <t>We are clearly in equilibrium….</t>
  </si>
  <si>
    <t>Now, a shock to nGDP.</t>
  </si>
  <si>
    <t xml:space="preserve">nGDP  </t>
  </si>
  <si>
    <t>---&gt;</t>
  </si>
  <si>
    <t>Max*</t>
  </si>
  <si>
    <t>min*</t>
  </si>
  <si>
    <t>delta</t>
  </si>
  <si>
    <t>delta/2</t>
  </si>
  <si>
    <t>of target.</t>
  </si>
  <si>
    <t>.</t>
  </si>
  <si>
    <t>…</t>
  </si>
  <si>
    <t>… implying that M should increase by</t>
  </si>
  <si>
    <t>Initial Conditions</t>
  </si>
  <si>
    <t>So….</t>
  </si>
  <si>
    <t>…the FED increases M.</t>
  </si>
  <si>
    <t>to</t>
  </si>
  <si>
    <r>
      <rPr>
        <b/>
        <u/>
        <sz val="11"/>
        <color theme="1"/>
        <rFont val="Calibri"/>
        <family val="2"/>
        <scheme val="minor"/>
      </rPr>
      <t>Everyone now knows</t>
    </r>
    <r>
      <rPr>
        <sz val="11"/>
        <color theme="1"/>
        <rFont val="Calibri"/>
        <family val="2"/>
        <scheme val="minor"/>
      </rPr>
      <t xml:space="preserve"> that nGDP is estimated to be …</t>
    </r>
  </si>
  <si>
    <t>…ie, from</t>
  </si>
  <si>
    <t>…the new M, raises nGDP.</t>
  </si>
  <si>
    <t>For simplicity, lets just assume that the FED nails it on the first try, and increases M by the exact perfect amount.</t>
  </si>
  <si>
    <t>M is up, more cash in the economy -- nominal GDP must rise.</t>
  </si>
  <si>
    <t xml:space="preserve">Again, to avoid extra steps, I assume it is now expected to hit the target, </t>
  </si>
  <si>
    <t xml:space="preserve">Arbitrageurs now expect nGDP Max to go back to where it was, </t>
  </si>
  <si>
    <t>Incentive Compatibility</t>
  </si>
  <si>
    <t>After the nGDP shock,</t>
  </si>
  <si>
    <t>At onset,</t>
  </si>
  <si>
    <t xml:space="preserve"> (but before the nGDP shock):</t>
  </si>
  <si>
    <t xml:space="preserve"> (but before FED easing):</t>
  </si>
  <si>
    <t>After the FED easing,</t>
  </si>
  <si>
    <t xml:space="preserve"> (but before nGDP adjusts):</t>
  </si>
  <si>
    <t>After nGDP adjusts:</t>
  </si>
  <si>
    <t xml:space="preserve"> (Final Prices)</t>
  </si>
  <si>
    <t>At each stage, arbitrageurs are just taking free money via zero-profit conditions.</t>
  </si>
  <si>
    <t>The FED learns from these prices what nGDP will be. This is the most reliable information availiable.</t>
  </si>
  <si>
    <t>https://www.federalreserve.gov/publications/2018-ar-federal-system-budgets.htm</t>
  </si>
  <si>
    <t>https://en.wikipedia.org/wiki/Federal_Reserve_Board_of_Governors</t>
  </si>
  <si>
    <t>Abstract</t>
  </si>
  <si>
    <t>Contents</t>
  </si>
  <si>
    <t>Paul Sztorc</t>
  </si>
  <si>
    <t>For simplicity, I assume:</t>
  </si>
  <si>
    <t xml:space="preserve">    First, a simple macro model.</t>
  </si>
  <si>
    <t xml:space="preserve">    In fact, the FED can use this technique to exactly-hit *any* target they like (unemployment, inflation, etc) provided it is measurable.</t>
  </si>
  <si>
    <t>I will restate the prices at each state…</t>
  </si>
  <si>
    <t>Ordinarily, if these traders were right about nGDP falling, then they end up losing!</t>
  </si>
  <si>
    <t>Prices</t>
  </si>
  <si>
    <t>Returns</t>
  </si>
  <si>
    <t>which at the "stuck" prices restarts rGDP. Restoring GDP to "potential".</t>
  </si>
  <si>
    <t xml:space="preserve">Recessions can be cured by supplying money -- this stimulates nominal spending and thus nominal income, </t>
  </si>
  <si>
    <t xml:space="preserve">It is better to "socialize" the cost of the recession, via inflation tax, than to allow depression to concentrate </t>
  </si>
  <si>
    <t>However, it is bad to increase M too much (ie, when rGDP is at or near potential). Inflation by itself is undesirable.</t>
  </si>
  <si>
    <t>Animal spirits recover quickly, and M may need to decrease!</t>
  </si>
  <si>
    <t xml:space="preserve">The FED is capable of printing any amount of money, and injecting this into the economy. </t>
  </si>
  <si>
    <t>First, by buying/lending against assets, in a big sequence: from best collateral [T-bills] to worst [junk bonds, etc].</t>
  </si>
  <si>
    <t>Second by just helicopter dropping.</t>
  </si>
  <si>
    <t>( But believe it or not, the macro model doesn't matter here.</t>
  </si>
  <si>
    <t>No frictions (infinite liquidity, anonymous trading, no laws against gambling, no income taxes, etc).</t>
  </si>
  <si>
    <t xml:space="preserve">No oracle problems (we can always measure the underlying perfectly, it is reported publicly, etc). </t>
  </si>
  <si>
    <t>Specifically, we are measuring: [1] quantity of high-powermoney; [2] nominal GDP; in a given year.</t>
  </si>
  <si>
    <r>
      <t xml:space="preserve">In reality, this would probably never happen, but </t>
    </r>
    <r>
      <rPr>
        <b/>
        <u/>
        <sz val="11"/>
        <color theme="1"/>
        <rFont val="Calibri"/>
        <family val="2"/>
        <scheme val="minor"/>
      </rPr>
      <t>this scheme here is a live market</t>
    </r>
    <r>
      <rPr>
        <b/>
        <i/>
        <sz val="11"/>
        <color theme="1"/>
        <rFont val="Calibri"/>
        <family val="2"/>
        <scheme val="minor"/>
      </rPr>
      <t xml:space="preserve">. </t>
    </r>
  </si>
  <si>
    <t xml:space="preserve">its firepower on individual people, (as this might cause a cascade of defaults, unemployment, </t>
  </si>
  <si>
    <t>etc and thus damage the interconnected economy).</t>
  </si>
  <si>
    <t>Now, M Max is the one that is under priced. It priced at 0.36 (wrongly expecting $T 3.39).</t>
  </si>
  <si>
    <t>So arbitrageurs buy it until it is …</t>
  </si>
  <si>
    <t xml:space="preserve">nGDP min is still priced at 0.27 (wrongly expecting $T 23.68). </t>
  </si>
  <si>
    <t>And let us assume that we start on-target. nGDP starts at 23.68 trillion; M starts at 3.39 trillion:</t>
  </si>
  <si>
    <t>Animal spirits attack, leading people to become worried about the future, and hoard a LOT more cash.</t>
  </si>
  <si>
    <t xml:space="preserve">...which is </t>
  </si>
  <si>
    <t>Above: market prices after the nGDP shock.</t>
  </si>
  <si>
    <t>Above: market prices immediately after the FED adds money to the economy.</t>
  </si>
  <si>
    <t>We can see that the recession/depression was averted.</t>
  </si>
  <si>
    <t xml:space="preserve">Above: market prices in the future (say, April 2021), after someone has had the opportunity to tally up </t>
  </si>
  <si>
    <t>what GDP and M actually were in the year 2020.</t>
  </si>
  <si>
    <t>The magic square is the bottom left one.</t>
  </si>
  <si>
    <t>It has a positive return (in response to unexpected downward nGDP-shocks) regardless of what the FED does.</t>
  </si>
  <si>
    <t xml:space="preserve">This solves a crucial chicken-and-egg problem: how to get traders to bet that nGDP will fall, </t>
  </si>
  <si>
    <t xml:space="preserve">if by doing so they would actually cause it to re-rise (by causing the FED to notice and take action). </t>
  </si>
  <si>
    <t>This market is special -- here, traders can respond to the real-world nGDP shock, by buying the lower-left unit.</t>
  </si>
  <si>
    <t>That buy is a bet saying: "I bet that nGDP will decrease, and that the FED loosens".</t>
  </si>
  <si>
    <t xml:space="preserve">They make two bets at once, one of which they must win. </t>
  </si>
  <si>
    <t xml:space="preserve">(Optionally, traders take on additional risk, and speculate on the FED response -- </t>
  </si>
  <si>
    <t>-- appropriately looser [lower right] or disastrously tighter [upper left]. )</t>
  </si>
  <si>
    <t>…and calculate the ROIs of owning a unit of each state.</t>
  </si>
  <si>
    <t xml:space="preserve">Cells H43:I44 show the prices that traders are stuck with, if the FED responds to the shock by doing nothing. </t>
  </si>
  <si>
    <t>( Ie, if the FED never actually eases. )</t>
  </si>
  <si>
    <t>Below (overleaf) is the whole picture at once.</t>
  </si>
  <si>
    <t>Above: Market with sample prices. Since it is a prediction market, all prices are also forecasts:
* The market believes nGDP will make it 73%-way through the 16 trillion dollar span between the parameters 12 and 28 trillion.
* And it believes M will make it 36%-way through the 3.3 trillion dollar span separating the parameters 2.2 trillion and 5.5 trillion.</t>
  </si>
  <si>
    <t>Previous Work</t>
  </si>
  <si>
    <t>https://www.mercatus.org/system/files/Sumner_NGDPTargeting_v2.pdf</t>
  </si>
  <si>
    <t>https://www.themoneyillusion.com/robin-hanson-on-prediction-markets/</t>
  </si>
  <si>
    <t>I will create a 2-dimensional LMSR prediction market with the following simplifying assumptions:</t>
  </si>
  <si>
    <t>* For more information on LMSR markets (specifically, how prices are determined by shares outstanding),</t>
  </si>
  <si>
    <t>see http://bitcoinhivemind.com/papers/LogMSR_Demo.xlsx .</t>
  </si>
  <si>
    <t>* M (highpower money): our derivative will map [ $0, $1 ] to the average money supply during 2020 [2 trillion to 4 trillion].</t>
  </si>
  <si>
    <t>https://www.themoneyillusion.com/are-we-too-cheap-to-test-macro-theories-or-afraid-of-the-answers-wed-get/</t>
  </si>
  <si>
    <t>Pure Inflation Hedge</t>
  </si>
  <si>
    <t>All they need to do is bet on an increase in M, by buying the lower two states simultaneously.</t>
  </si>
  <si>
    <t>Cost / Feasibility</t>
  </si>
  <si>
    <t>Such a portfolio, will gain value whenever M increases, and lose value whenever it decreases.</t>
  </si>
  <si>
    <t>Page 2</t>
  </si>
  <si>
    <t xml:space="preserve">    If the FED has "targets" (for inflation, unemployment, etc), and a way to influence them via policy, *AND* infinite money-creating abilities, it should be able to hit those targets exactly, with the help of a prediction market.</t>
  </si>
  <si>
    <t>Description</t>
  </si>
  <si>
    <t>Page 3</t>
  </si>
  <si>
    <t>Page 4</t>
  </si>
  <si>
    <t>Page 5</t>
  </si>
  <si>
    <t>Page 6</t>
  </si>
  <si>
    <t>Page 7</t>
  </si>
  <si>
    <t>Page 1</t>
  </si>
  <si>
    <t>Page 8</t>
  </si>
  <si>
    <t>Page 9</t>
  </si>
  <si>
    <t>Page 10</t>
  </si>
  <si>
    <t>Page 11</t>
  </si>
  <si>
    <t>Pure Recession Hedge</t>
  </si>
  <si>
    <t>As a bonus, traders have on-demand access to an asset whose price co-varies with increases in money supply.</t>
  </si>
  <si>
    <t>This asset is a nice complement to TIPS (Treasury Inflation-Protected Securities), which covary with CPI-inflation.</t>
  </si>
  <si>
    <t>Further Reading</t>
  </si>
  <si>
    <t>As a second bonus, traders have on-demand access to a recession hedge -- notably, one that *isn't* cash.</t>
  </si>
  <si>
    <t>All they need to do is bet on a decrease in nGDP, by buying the left two states simultaneously.</t>
  </si>
  <si>
    <t>Such a portfolio, will gain value whenever nGDP decreases, and lose value whenever nGDP increases.</t>
  </si>
  <si>
    <t>Some theorists believe that cash should NOT be used both for payments and simultaneously for "recession insurance".</t>
  </si>
  <si>
    <t>The Board of the Federal Reserve (the seven people in charge, and their staff), spends $790,000,000+ a year.</t>
  </si>
  <si>
    <t>The Great Recession (2008) is estimated to have cost at least $1-10 trillion.</t>
  </si>
  <si>
    <t>https://www.nytimes.com/2014/01/22/business/economy/the-cost-of-the-financial-crisis-is-still-being-tallied.html</t>
  </si>
  <si>
    <t>This project would cost, at most, $1 million to administer and $5 million to subsidize handsomely.</t>
  </si>
  <si>
    <t>If some a genius-trader foresaw BOTH [1] the nGDP downward shock, and [2] the FED's accomodative response, then then these are the returns they could achieve.</t>
  </si>
  <si>
    <t>Obviously, they would buy the two leftmost assets, especially the upper-left asset (yielding +70.54%).</t>
  </si>
  <si>
    <t>If a different genius-trader foresaw BOTH [1] the nGDP downward shock, and they also correctly predicted [2] that the Fed would fail give enough accomodation (or fail to give the right type, or whatever).</t>
  </si>
  <si>
    <t>Obviously, they would buy the two lowermost assets, especially the lower-right asset (yielding +22.94%)</t>
  </si>
  <si>
    <t>Example Market</t>
  </si>
  <si>
    <t>*</t>
  </si>
  <si>
    <t>It will provide ongoing advice (constant error-correction). So, FED can keep trying all day until it gets it exactly right.</t>
  </si>
  <si>
    <t>Assumptions: Macro Model</t>
  </si>
  <si>
    <t>Assumptions: Market Features</t>
  </si>
  <si>
    <t>If there is *any* possible way that monetary policy can affect the objective function, then this idea will work. )</t>
  </si>
  <si>
    <t>The Sumner-Hanson Quartet</t>
  </si>
  <si>
    <t>http://www.overcomingbias.com/2008/07/intrades-condit.html</t>
  </si>
  <si>
    <t>Simple New Keynesian / Monetarist macro-economy:</t>
  </si>
  <si>
    <t>Recessions are caused by a sudden transitory desire to hoard cash ("tight money" / "sticky prices" / "animal spirits").</t>
  </si>
  <si>
    <t xml:space="preserve"> industrial production, S&amp;P 500 price -- anything that is post-hoc measurable. )</t>
  </si>
  <si>
    <t>( Remember: The example below uses nGDP, but this idea is not limited to it.  You can instead target the unemployment rate,</t>
  </si>
  <si>
    <t>see document #2 in the PM Sequence.</t>
  </si>
  <si>
    <t>For an explanation of this figure,</t>
  </si>
  <si>
    <t>* This example supposed that the economy hit a negative shock. Negative shock = good for "left" shares.</t>
  </si>
  <si>
    <t>* Our macro model assumed that the ONLY way to restore nGDP, was for M to increase. Higher M = good for "lower" shares.</t>
  </si>
  <si>
    <t>The "lower-left" share is in both of those share-groups -- so, once the shock hits, it can't lose.</t>
  </si>
  <si>
    <t>How?</t>
  </si>
  <si>
    <t>Well…</t>
  </si>
  <si>
    <t xml:space="preserve">    We present an nGDP-derivative whose payoff *controls for* monetary policy.
    The scheme emphasizes incentive-compatibility. Shrewd nGDP-speculators can ensure themselves a profit, *regardless of*:
         * whether the FED follows this market's advice
         * whether or not the FED-response to downward nGDP shocks is cancelled out by monetary policy, and even
         * whether or not there is any relationship at all between nGDP and monetary policy.
    Traders can specialize -- they can forecast nGDP, the money supply, the relationship between the two, or all three at once.
    This proposal integrates Sumner's work with insights from Hanson/Finney (2008). The new market easily solves the "Circularity" and "First-Mover" problems. Second, the market does not itself administer policy (so it could theoretically be private, and run without the FED's consent). It runs in realtime, but can arbitrarily delay settlement, and is therefore robust to Data Revisions. Liquidity is provided by automated market maker, with bounded loss (unlike Sumner's markets, in which the FED must buy and sell unlimited quantities of futures) -- traders can always earn money by improving the forecast accuracy, even if they are the only trader. Short positions do not require margin accounts.
    As a bonus, traders can hedge against changes in either nGDP or the Money Supply. These hedges do not bias our forecasts (ie, the prices of this market) -- unlike their counterparts in Sumner's markets, which do. This "bonus" is of tremendous independent value, as it allows traders to profit off of recessionary-events, in a way *other* than by hoarding cash. Thus, people no longer need to use cash as "recession insurance" (they can instead use it only for payment-making).
    In fact, the debate between "hard money" and "stable money" is effectively ended by this proposal. Here, both types peacefully co-exist, and citizens can own as much of either as they want.</t>
  </si>
  <si>
    <r>
      <rPr>
        <u/>
        <sz val="12"/>
        <color rgb="FF00B050"/>
        <rFont val="Calibri"/>
        <family val="2"/>
        <scheme val="minor"/>
      </rPr>
      <t>THE POINT</t>
    </r>
    <r>
      <rPr>
        <b/>
        <sz val="12"/>
        <color rgb="FF00B050"/>
        <rFont val="Calibri"/>
        <family val="2"/>
        <scheme val="minor"/>
      </rPr>
      <t>: the contract in the lower left, makes money either way.</t>
    </r>
  </si>
  <si>
    <r>
      <t xml:space="preserve">In the real world, the trader </t>
    </r>
    <r>
      <rPr>
        <u/>
        <sz val="11"/>
        <color theme="1"/>
        <rFont val="Calibri"/>
        <family val="2"/>
        <scheme val="minor"/>
      </rPr>
      <t>can</t>
    </r>
    <r>
      <rPr>
        <sz val="11"/>
        <color theme="1"/>
        <rFont val="Calibri"/>
        <family val="2"/>
        <scheme val="minor"/>
      </rPr>
      <t xml:space="preserve"> lose (or, at least, be forced to breakeven), if:</t>
    </r>
  </si>
  <si>
    <t>* it were NOT true that "the economy hit a negative shock". Then the trader will lose greatly.</t>
  </si>
  <si>
    <t>* nGDP returns to target all on its own, or in some way that does NOT involve an increase in M. Then the trader loses slightly.</t>
  </si>
  <si>
    <t>In the first case, the trader made a forecasting error. In the second case, the macroeconomic model was falsified.</t>
  </si>
  <si>
    <t xml:space="preserve">    The "transmission mechanism" by which monetary policy affects the target, does not need to be known! Not does it need to be stable. It just needs to exist.</t>
  </si>
  <si>
    <t>A prediction market + policy rule, for a countercyclical FED that always hits its targets, because speculators compete to be the first to profit off of the FED's policy failures.</t>
  </si>
  <si>
    <t xml:space="preserve">    Second, a 2x2 prediction market with a policy-axis and an objective function-axis. nGDP targeting is used as an example. The FED can hit their future nGDP target **exactly**.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</si>
</sst>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9" x14ac:knownFonts="1">
    <font>
      <sz val="11"/>
      <color theme="1"/>
      <name val="Calibri"/>
      <family val="2"/>
      <scheme val="minor"/>
    </font>
    <font>
      <b/>
      <sz val="11"/>
      <color theme="1"/>
      <name val="Calibri"/>
      <family val="2"/>
      <scheme val="minor"/>
    </font>
    <font>
      <b/>
      <u/>
      <sz val="11"/>
      <color theme="1"/>
      <name val="Calibri"/>
      <family val="2"/>
      <scheme val="minor"/>
    </font>
    <font>
      <sz val="12"/>
      <color theme="1"/>
      <name val="Calibri"/>
      <family val="2"/>
      <scheme val="minor"/>
    </font>
    <font>
      <sz val="16"/>
      <color theme="1"/>
      <name val="Calibri"/>
      <family val="2"/>
      <scheme val="minor"/>
    </font>
    <font>
      <sz val="18"/>
      <color theme="1"/>
      <name val="Calibri"/>
      <family val="2"/>
      <scheme val="minor"/>
    </font>
    <font>
      <sz val="20"/>
      <color theme="1"/>
      <name val="Calibri"/>
      <family val="2"/>
      <scheme val="minor"/>
    </font>
    <font>
      <b/>
      <i/>
      <sz val="11"/>
      <color theme="1"/>
      <name val="Calibri"/>
      <family val="2"/>
      <scheme val="minor"/>
    </font>
    <font>
      <b/>
      <sz val="22"/>
      <color theme="1"/>
      <name val="Calibri"/>
      <family val="2"/>
      <scheme val="minor"/>
    </font>
    <font>
      <sz val="10"/>
      <color theme="1"/>
      <name val="Calibri"/>
      <family val="2"/>
      <scheme val="minor"/>
    </font>
    <font>
      <sz val="24"/>
      <color theme="1"/>
      <name val="Calibri"/>
      <family val="2"/>
      <scheme val="minor"/>
    </font>
    <font>
      <b/>
      <sz val="12"/>
      <color rgb="FF00B050"/>
      <name val="Calibri"/>
      <family val="2"/>
      <scheme val="minor"/>
    </font>
    <font>
      <u/>
      <sz val="11"/>
      <color theme="10"/>
      <name val="Calibri"/>
      <family val="2"/>
      <scheme val="minor"/>
    </font>
    <font>
      <sz val="9"/>
      <color theme="1"/>
      <name val="Calibri"/>
      <family val="2"/>
      <scheme val="minor"/>
    </font>
    <font>
      <sz val="11"/>
      <color theme="1"/>
      <name val="Calibri"/>
      <family val="2"/>
      <scheme val="minor"/>
    </font>
    <font>
      <sz val="14"/>
      <color theme="1"/>
      <name val="Calibri"/>
      <family val="2"/>
      <scheme val="minor"/>
    </font>
    <font>
      <sz val="8"/>
      <color theme="1"/>
      <name val="Calibri"/>
      <family val="2"/>
      <scheme val="minor"/>
    </font>
    <font>
      <u/>
      <sz val="11"/>
      <color theme="1"/>
      <name val="Calibri"/>
      <family val="2"/>
      <scheme val="minor"/>
    </font>
    <font>
      <u/>
      <sz val="12"/>
      <color rgb="FF00B050"/>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1" tint="4.9989318521683403E-2"/>
        <bgColor indexed="64"/>
      </patternFill>
    </fill>
    <fill>
      <patternFill patternType="solid">
        <fgColor theme="8" tint="0.39997558519241921"/>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double">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ck">
        <color theme="8" tint="-0.249977111117893"/>
      </left>
      <right style="thin">
        <color indexed="64"/>
      </right>
      <top style="thick">
        <color theme="8" tint="-0.249977111117893"/>
      </top>
      <bottom style="thin">
        <color indexed="64"/>
      </bottom>
      <diagonal/>
    </border>
    <border>
      <left style="thin">
        <color indexed="64"/>
      </left>
      <right style="thick">
        <color theme="8" tint="-0.249977111117893"/>
      </right>
      <top style="thick">
        <color theme="8" tint="-0.249977111117893"/>
      </top>
      <bottom style="thin">
        <color indexed="64"/>
      </bottom>
      <diagonal/>
    </border>
    <border>
      <left style="thick">
        <color theme="8" tint="-0.249977111117893"/>
      </left>
      <right style="thin">
        <color indexed="64"/>
      </right>
      <top style="thin">
        <color indexed="64"/>
      </top>
      <bottom style="thick">
        <color theme="8" tint="-0.249977111117893"/>
      </bottom>
      <diagonal/>
    </border>
    <border>
      <left style="thin">
        <color indexed="64"/>
      </left>
      <right style="thick">
        <color theme="8" tint="-0.249977111117893"/>
      </right>
      <top style="thin">
        <color indexed="64"/>
      </top>
      <bottom style="thick">
        <color theme="8" tint="-0.249977111117893"/>
      </bottom>
      <diagonal/>
    </border>
    <border>
      <left style="thick">
        <color theme="5" tint="-0.249977111117893"/>
      </left>
      <right/>
      <top style="thick">
        <color theme="5" tint="-0.249977111117893"/>
      </top>
      <bottom/>
      <diagonal/>
    </border>
    <border>
      <left/>
      <right style="thick">
        <color theme="5" tint="-0.249977111117893"/>
      </right>
      <top style="thick">
        <color theme="5" tint="-0.249977111117893"/>
      </top>
      <bottom/>
      <diagonal/>
    </border>
    <border>
      <left style="thick">
        <color theme="5" tint="-0.249977111117893"/>
      </left>
      <right/>
      <top/>
      <bottom style="thick">
        <color theme="5" tint="-0.249977111117893"/>
      </bottom>
      <diagonal/>
    </border>
    <border>
      <left/>
      <right style="thick">
        <color theme="5" tint="-0.249977111117893"/>
      </right>
      <top/>
      <bottom style="thick">
        <color theme="5" tint="-0.249977111117893"/>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style="thin">
        <color indexed="64"/>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right/>
      <top/>
      <bottom style="thin">
        <color theme="5" tint="0.39997558519241921"/>
      </bottom>
      <diagonal/>
    </border>
  </borders>
  <cellStyleXfs count="2">
    <xf numFmtId="0" fontId="0" fillId="0" borderId="0"/>
    <xf numFmtId="0" fontId="12" fillId="0" borderId="0" applyNumberFormat="0" applyFill="0" applyBorder="0" applyAlignment="0" applyProtection="0"/>
  </cellStyleXfs>
  <cellXfs count="155">
    <xf numFmtId="0" fontId="0" fillId="0" borderId="0" xfId="0"/>
    <xf numFmtId="0" fontId="0" fillId="0" borderId="0" xfId="0" applyAlignment="1">
      <alignment wrapText="1"/>
    </xf>
    <xf numFmtId="0" fontId="0" fillId="0" borderId="0" xfId="0" applyAlignment="1"/>
    <xf numFmtId="0" fontId="0" fillId="0" borderId="7" xfId="0" applyBorder="1" applyAlignment="1">
      <alignment vertical="center"/>
    </xf>
    <xf numFmtId="0" fontId="0" fillId="0" borderId="9" xfId="0" applyBorder="1" applyAlignment="1">
      <alignmen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0" xfId="0" applyAlignment="1">
      <alignment vertical="center"/>
    </xf>
    <xf numFmtId="0" fontId="0" fillId="0" borderId="0" xfId="0" applyFill="1" applyBorder="1" applyAlignment="1">
      <alignment horizontal="center" vertical="center"/>
    </xf>
    <xf numFmtId="0" fontId="0" fillId="0" borderId="0" xfId="0" applyBorder="1" applyAlignment="1">
      <alignment horizontal="left"/>
    </xf>
    <xf numFmtId="0" fontId="0" fillId="0" borderId="0" xfId="0" applyFill="1" applyBorder="1" applyAlignment="1">
      <alignment horizontal="left" vertical="center"/>
    </xf>
    <xf numFmtId="2" fontId="0" fillId="0" borderId="1" xfId="0" applyNumberFormat="1" applyBorder="1" applyAlignment="1">
      <alignment horizontal="center" vertical="center"/>
    </xf>
    <xf numFmtId="2" fontId="0" fillId="0" borderId="0" xfId="0" applyNumberFormat="1"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xf>
    <xf numFmtId="2" fontId="0" fillId="2" borderId="1" xfId="0" applyNumberFormat="1" applyFill="1" applyBorder="1" applyAlignment="1">
      <alignment horizontal="center" vertical="center"/>
    </xf>
    <xf numFmtId="2" fontId="0" fillId="3" borderId="1" xfId="0" applyNumberFormat="1" applyFill="1" applyBorder="1" applyAlignment="1">
      <alignment horizontal="center" vertical="center"/>
    </xf>
    <xf numFmtId="2" fontId="0" fillId="0" borderId="1" xfId="0" applyNumberFormat="1" applyFill="1" applyBorder="1" applyAlignment="1">
      <alignment horizontal="center" vertical="center"/>
    </xf>
    <xf numFmtId="10" fontId="0" fillId="0" borderId="1" xfId="0" applyNumberFormat="1" applyFill="1" applyBorder="1" applyAlignment="1">
      <alignment horizontal="center" vertical="center"/>
    </xf>
    <xf numFmtId="0" fontId="6" fillId="0" borderId="0" xfId="0" applyFont="1" applyAlignment="1"/>
    <xf numFmtId="0" fontId="0" fillId="0" borderId="0" xfId="0" applyAlignment="1">
      <alignment horizontal="left"/>
    </xf>
    <xf numFmtId="0" fontId="0" fillId="0" borderId="0" xfId="0" applyAlignment="1">
      <alignment horizontal="left" vertical="center"/>
    </xf>
    <xf numFmtId="0" fontId="0" fillId="0" borderId="0" xfId="0" applyAlignment="1">
      <alignment vertical="center" wrapText="1"/>
    </xf>
    <xf numFmtId="0" fontId="9" fillId="0" borderId="0" xfId="0" applyFont="1" applyAlignment="1">
      <alignment wrapText="1"/>
    </xf>
    <xf numFmtId="0" fontId="0" fillId="0" borderId="8" xfId="0" applyBorder="1" applyAlignment="1"/>
    <xf numFmtId="0" fontId="0" fillId="0" borderId="10" xfId="0" applyBorder="1" applyAlignment="1"/>
    <xf numFmtId="0" fontId="0" fillId="0" borderId="0" xfId="0" applyBorder="1" applyAlignment="1"/>
    <xf numFmtId="0" fontId="0" fillId="0" borderId="9" xfId="0" applyBorder="1" applyAlignment="1"/>
    <xf numFmtId="8" fontId="0" fillId="0" borderId="0" xfId="0" applyNumberFormat="1" applyBorder="1" applyAlignment="1"/>
    <xf numFmtId="0" fontId="0" fillId="0" borderId="11" xfId="0" applyBorder="1" applyAlignment="1"/>
    <xf numFmtId="0" fontId="0" fillId="0" borderId="12" xfId="0" applyBorder="1" applyAlignment="1"/>
    <xf numFmtId="0" fontId="0" fillId="0" borderId="13" xfId="0" applyBorder="1" applyAlignment="1"/>
    <xf numFmtId="8" fontId="0" fillId="0" borderId="0" xfId="0" applyNumberFormat="1" applyAlignment="1"/>
    <xf numFmtId="0" fontId="0" fillId="0" borderId="0" xfId="0" applyFill="1" applyBorder="1" applyAlignment="1"/>
    <xf numFmtId="0" fontId="0" fillId="0" borderId="15" xfId="0" applyBorder="1" applyAlignment="1"/>
    <xf numFmtId="10" fontId="0" fillId="0" borderId="0" xfId="0" applyNumberFormat="1" applyAlignment="1"/>
    <xf numFmtId="0" fontId="0" fillId="0" borderId="16" xfId="0" applyBorder="1" applyAlignment="1"/>
    <xf numFmtId="0" fontId="0" fillId="0" borderId="5" xfId="0" applyBorder="1" applyAlignment="1"/>
    <xf numFmtId="0" fontId="0" fillId="0" borderId="15" xfId="0" applyFill="1" applyBorder="1" applyAlignment="1"/>
    <xf numFmtId="0" fontId="0" fillId="0" borderId="0" xfId="0" applyFill="1" applyAlignment="1"/>
    <xf numFmtId="0" fontId="9" fillId="0" borderId="0" xfId="0" applyFont="1" applyAlignment="1">
      <alignment vertical="center" wrapText="1"/>
    </xf>
    <xf numFmtId="0" fontId="11" fillId="0" borderId="0" xfId="0" applyFont="1" applyAlignment="1"/>
    <xf numFmtId="10" fontId="11" fillId="0" borderId="0" xfId="0" applyNumberFormat="1" applyFont="1" applyAlignment="1"/>
    <xf numFmtId="0" fontId="0" fillId="0" borderId="18" xfId="0" applyBorder="1" applyAlignment="1"/>
    <xf numFmtId="0" fontId="0" fillId="0" borderId="19" xfId="0" applyBorder="1" applyAlignment="1"/>
    <xf numFmtId="0" fontId="0" fillId="0" borderId="14" xfId="0" applyBorder="1" applyAlignment="1">
      <alignment horizontal="center"/>
    </xf>
    <xf numFmtId="0" fontId="13" fillId="0" borderId="0" xfId="0" applyFont="1" applyAlignment="1"/>
    <xf numFmtId="0" fontId="8" fillId="0" borderId="0" xfId="0" applyFont="1" applyAlignment="1">
      <alignment horizontal="left"/>
    </xf>
    <xf numFmtId="0" fontId="0" fillId="0" borderId="0" xfId="0" applyFill="1" applyBorder="1" applyAlignment="1">
      <alignment wrapText="1"/>
    </xf>
    <xf numFmtId="0" fontId="0" fillId="0" borderId="0" xfId="0" applyBorder="1" applyAlignment="1">
      <alignment vertical="center"/>
    </xf>
    <xf numFmtId="0" fontId="0" fillId="0" borderId="20" xfId="0" applyBorder="1" applyAlignment="1"/>
    <xf numFmtId="0" fontId="0" fillId="0" borderId="18" xfId="0" applyBorder="1" applyAlignment="1">
      <alignment horizontal="right"/>
    </xf>
    <xf numFmtId="0" fontId="0" fillId="0" borderId="0" xfId="0" applyFill="1" applyBorder="1" applyAlignment="1">
      <alignment horizontal="right"/>
    </xf>
    <xf numFmtId="10" fontId="0" fillId="0" borderId="21" xfId="0" applyNumberFormat="1" applyFill="1" applyBorder="1" applyAlignment="1">
      <alignment horizontal="center" vertical="center"/>
    </xf>
    <xf numFmtId="10" fontId="0" fillId="0" borderId="22" xfId="0" applyNumberFormat="1" applyFill="1" applyBorder="1" applyAlignment="1">
      <alignment horizontal="center" vertical="center"/>
    </xf>
    <xf numFmtId="10" fontId="0" fillId="0" borderId="23" xfId="0" applyNumberFormat="1" applyFill="1" applyBorder="1" applyAlignment="1">
      <alignment horizontal="center" vertical="center"/>
    </xf>
    <xf numFmtId="10" fontId="0" fillId="0" borderId="24" xfId="0" applyNumberFormat="1" applyFill="1" applyBorder="1" applyAlignment="1">
      <alignment horizontal="center" vertical="center"/>
    </xf>
    <xf numFmtId="10" fontId="0" fillId="7" borderId="25" xfId="0" applyNumberFormat="1" applyFill="1" applyBorder="1" applyAlignment="1">
      <alignment horizontal="center"/>
    </xf>
    <xf numFmtId="10" fontId="0" fillId="7" borderId="26" xfId="0" applyNumberFormat="1" applyFill="1" applyBorder="1" applyAlignment="1">
      <alignment horizontal="center"/>
    </xf>
    <xf numFmtId="10" fontId="0" fillId="7" borderId="27" xfId="0" applyNumberFormat="1" applyFill="1" applyBorder="1" applyAlignment="1">
      <alignment horizontal="center"/>
    </xf>
    <xf numFmtId="10" fontId="0" fillId="7" borderId="28" xfId="0" applyNumberFormat="1" applyFill="1" applyBorder="1" applyAlignment="1">
      <alignment horizontal="center"/>
    </xf>
    <xf numFmtId="0" fontId="0" fillId="0" borderId="29" xfId="0" applyBorder="1" applyAlignment="1"/>
    <xf numFmtId="0" fontId="0" fillId="0" borderId="30"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34" xfId="0" applyBorder="1" applyAlignment="1"/>
    <xf numFmtId="0" fontId="0" fillId="0" borderId="34" xfId="0" applyBorder="1" applyAlignment="1">
      <alignment vertical="center"/>
    </xf>
    <xf numFmtId="0" fontId="0" fillId="0" borderId="35" xfId="0" applyBorder="1" applyAlignment="1"/>
    <xf numFmtId="0" fontId="0" fillId="0" borderId="36" xfId="0" applyBorder="1" applyAlignment="1"/>
    <xf numFmtId="0" fontId="0" fillId="0" borderId="37" xfId="0" applyBorder="1" applyAlignment="1"/>
    <xf numFmtId="0" fontId="6" fillId="0" borderId="0" xfId="0" applyFont="1" applyBorder="1" applyAlignment="1"/>
    <xf numFmtId="2" fontId="0" fillId="0" borderId="0" xfId="0" applyNumberFormat="1" applyBorder="1" applyAlignment="1"/>
    <xf numFmtId="2" fontId="0" fillId="0" borderId="0" xfId="0" applyNumberFormat="1" applyBorder="1" applyAlignment="1">
      <alignment horizontal="center"/>
    </xf>
    <xf numFmtId="0" fontId="6" fillId="0" borderId="30" xfId="0" applyFont="1" applyBorder="1" applyAlignment="1"/>
    <xf numFmtId="0" fontId="0" fillId="0" borderId="0" xfId="0" applyBorder="1" applyAlignment="1">
      <alignment horizontal="right"/>
    </xf>
    <xf numFmtId="0" fontId="1" fillId="0" borderId="0" xfId="0" applyFont="1" applyBorder="1" applyAlignment="1">
      <alignment horizontal="center"/>
    </xf>
    <xf numFmtId="0" fontId="2" fillId="0" borderId="0" xfId="0" applyFont="1" applyBorder="1" applyAlignment="1">
      <alignment horizontal="center"/>
    </xf>
    <xf numFmtId="4" fontId="1" fillId="0" borderId="0" xfId="0" applyNumberFormat="1" applyFont="1" applyBorder="1" applyAlignment="1">
      <alignment horizontal="center"/>
    </xf>
    <xf numFmtId="4" fontId="2" fillId="0" borderId="0" xfId="0" applyNumberFormat="1" applyFont="1" applyBorder="1" applyAlignment="1">
      <alignment horizontal="center"/>
    </xf>
    <xf numFmtId="0" fontId="5" fillId="0" borderId="0" xfId="0" applyFont="1" applyBorder="1" applyAlignment="1"/>
    <xf numFmtId="0" fontId="0" fillId="0" borderId="0" xfId="0" quotePrefix="1" applyBorder="1" applyAlignment="1">
      <alignment horizontal="center" vertical="center"/>
    </xf>
    <xf numFmtId="4" fontId="0" fillId="0" borderId="0" xfId="0" applyNumberFormat="1" applyBorder="1" applyAlignment="1">
      <alignment horizontal="center"/>
    </xf>
    <xf numFmtId="0" fontId="0" fillId="0" borderId="0" xfId="0" quotePrefix="1" applyBorder="1" applyAlignment="1"/>
    <xf numFmtId="0" fontId="0" fillId="0" borderId="32" xfId="0" applyBorder="1" applyAlignment="1">
      <alignment vertical="center"/>
    </xf>
    <xf numFmtId="0" fontId="4" fillId="0" borderId="0" xfId="0" applyFont="1" applyAlignment="1">
      <alignment vertical="center"/>
    </xf>
    <xf numFmtId="0" fontId="10" fillId="0" borderId="0" xfId="0" applyFont="1" applyAlignment="1">
      <alignment horizontal="left" vertical="center"/>
    </xf>
    <xf numFmtId="0" fontId="6" fillId="0" borderId="0" xfId="0" applyFont="1" applyAlignment="1">
      <alignment horizontal="left" vertical="center"/>
    </xf>
    <xf numFmtId="0" fontId="6" fillId="0" borderId="0" xfId="0" applyFont="1" applyAlignment="1">
      <alignment horizontal="left"/>
    </xf>
    <xf numFmtId="0" fontId="4" fillId="0" borderId="0" xfId="0" applyFont="1" applyAlignment="1">
      <alignment horizontal="left"/>
    </xf>
    <xf numFmtId="0" fontId="3" fillId="0" borderId="0" xfId="0" applyFont="1" applyAlignment="1">
      <alignment horizontal="left" vertical="center"/>
    </xf>
    <xf numFmtId="0" fontId="9" fillId="0" borderId="0" xfId="0" applyFont="1" applyAlignment="1"/>
    <xf numFmtId="0" fontId="0" fillId="0" borderId="0" xfId="0" applyBorder="1"/>
    <xf numFmtId="0" fontId="14" fillId="0" borderId="0" xfId="1" applyFont="1" applyBorder="1"/>
    <xf numFmtId="0" fontId="0" fillId="0" borderId="0" xfId="0" applyBorder="1" applyAlignment="1">
      <alignment horizontal="left" vertical="center"/>
    </xf>
    <xf numFmtId="0" fontId="0" fillId="0" borderId="34" xfId="0" applyBorder="1" applyAlignment="1">
      <alignment horizontal="left"/>
    </xf>
    <xf numFmtId="0" fontId="3" fillId="0" borderId="0" xfId="0" applyFont="1" applyBorder="1" applyAlignment="1">
      <alignment vertical="center"/>
    </xf>
    <xf numFmtId="0" fontId="5" fillId="0" borderId="29" xfId="0" applyFont="1" applyBorder="1" applyAlignment="1">
      <alignment vertical="center"/>
    </xf>
    <xf numFmtId="0" fontId="6" fillId="0" borderId="30" xfId="0" applyFont="1" applyBorder="1" applyAlignment="1">
      <alignment vertical="center"/>
    </xf>
    <xf numFmtId="0" fontId="0" fillId="0" borderId="32" xfId="0" applyBorder="1" applyAlignment="1">
      <alignment horizontal="right"/>
    </xf>
    <xf numFmtId="0" fontId="0" fillId="0" borderId="32" xfId="0" applyBorder="1" applyAlignment="1">
      <alignment horizontal="left"/>
    </xf>
    <xf numFmtId="0" fontId="0" fillId="0" borderId="32" xfId="0" applyBorder="1" applyAlignment="1">
      <alignment horizontal="right" vertical="center"/>
    </xf>
    <xf numFmtId="0" fontId="0" fillId="0" borderId="32" xfId="0" applyBorder="1" applyAlignment="1">
      <alignment horizontal="center" vertical="center"/>
    </xf>
    <xf numFmtId="0" fontId="5" fillId="0" borderId="32" xfId="0" applyFont="1" applyBorder="1" applyAlignment="1"/>
    <xf numFmtId="0" fontId="0" fillId="0" borderId="32" xfId="0" applyFont="1" applyBorder="1" applyAlignment="1"/>
    <xf numFmtId="0" fontId="0" fillId="0" borderId="0" xfId="0" applyFont="1" applyBorder="1" applyAlignment="1"/>
    <xf numFmtId="0" fontId="0" fillId="0" borderId="35" xfId="0" applyBorder="1" applyAlignment="1">
      <alignment horizontal="right"/>
    </xf>
    <xf numFmtId="0" fontId="0" fillId="0" borderId="36" xfId="0" applyFont="1" applyBorder="1" applyAlignment="1"/>
    <xf numFmtId="0" fontId="3" fillId="0" borderId="0" xfId="0" applyFont="1" applyBorder="1" applyAlignment="1">
      <alignment vertical="top" wrapText="1"/>
    </xf>
    <xf numFmtId="0" fontId="3" fillId="0" borderId="0" xfId="0" applyFont="1" applyBorder="1" applyAlignment="1">
      <alignment horizontal="left" vertical="center" wrapText="1"/>
    </xf>
    <xf numFmtId="0" fontId="8" fillId="0" borderId="0" xfId="0" applyFont="1" applyBorder="1" applyAlignment="1">
      <alignment horizontal="left"/>
    </xf>
    <xf numFmtId="0" fontId="16" fillId="0" borderId="0" xfId="0" applyFont="1" applyBorder="1" applyAlignment="1"/>
    <xf numFmtId="0" fontId="3" fillId="0" borderId="0" xfId="0" applyFont="1" applyBorder="1" applyAlignment="1">
      <alignment horizontal="left" vertical="center" wrapText="1"/>
    </xf>
    <xf numFmtId="0" fontId="3" fillId="0" borderId="0" xfId="0" applyFont="1" applyBorder="1" applyAlignment="1">
      <alignment horizontal="left" vertical="top" wrapText="1"/>
    </xf>
    <xf numFmtId="0" fontId="13" fillId="0" borderId="0" xfId="0" applyFont="1" applyAlignment="1">
      <alignment horizontal="center"/>
    </xf>
    <xf numFmtId="0" fontId="13" fillId="0" borderId="0" xfId="0" applyFont="1" applyBorder="1" applyAlignment="1">
      <alignment horizontal="center"/>
    </xf>
    <xf numFmtId="0" fontId="0" fillId="0" borderId="0" xfId="0" applyBorder="1" applyAlignment="1">
      <alignment horizontal="left" vertical="center" wrapText="1"/>
    </xf>
    <xf numFmtId="0" fontId="0" fillId="0" borderId="0" xfId="0" applyBorder="1" applyAlignment="1">
      <alignment horizontal="center"/>
    </xf>
    <xf numFmtId="0" fontId="0" fillId="0" borderId="0" xfId="0" applyBorder="1" applyAlignment="1">
      <alignment horizontal="center" vertical="top"/>
    </xf>
    <xf numFmtId="0" fontId="8" fillId="0" borderId="0" xfId="0" applyFont="1" applyBorder="1" applyAlignment="1">
      <alignment horizontal="left"/>
    </xf>
    <xf numFmtId="0" fontId="0" fillId="0" borderId="14" xfId="0" applyBorder="1" applyAlignment="1">
      <alignment horizontal="center"/>
    </xf>
    <xf numFmtId="0" fontId="0" fillId="5" borderId="2" xfId="0" applyFill="1" applyBorder="1" applyAlignment="1">
      <alignment horizontal="center" wrapText="1"/>
    </xf>
    <xf numFmtId="0" fontId="0" fillId="5" borderId="17" xfId="0" applyFill="1" applyBorder="1" applyAlignment="1">
      <alignment horizontal="center" wrapText="1"/>
    </xf>
    <xf numFmtId="0" fontId="0" fillId="5" borderId="3" xfId="0" applyFill="1" applyBorder="1" applyAlignment="1">
      <alignment horizontal="center" wrapText="1"/>
    </xf>
    <xf numFmtId="0" fontId="0" fillId="5" borderId="4" xfId="0" applyFill="1" applyBorder="1" applyAlignment="1">
      <alignment horizontal="center" wrapText="1"/>
    </xf>
    <xf numFmtId="0" fontId="0" fillId="5" borderId="15" xfId="0" applyFill="1" applyBorder="1" applyAlignment="1">
      <alignment horizontal="center" wrapText="1"/>
    </xf>
    <xf numFmtId="0" fontId="0" fillId="5" borderId="5" xfId="0" applyFill="1" applyBorder="1" applyAlignment="1">
      <alignment horizontal="center" wrapText="1"/>
    </xf>
    <xf numFmtId="0" fontId="8" fillId="0" borderId="0" xfId="0" applyFont="1" applyBorder="1" applyAlignment="1"/>
    <xf numFmtId="0" fontId="4" fillId="0" borderId="0" xfId="0" applyFont="1" applyBorder="1" applyAlignment="1">
      <alignment horizontal="left" vertical="center" wrapText="1"/>
    </xf>
    <xf numFmtId="0" fontId="3" fillId="0" borderId="15" xfId="0" applyFont="1" applyBorder="1" applyAlignment="1">
      <alignment horizontal="left" vertical="top" wrapText="1"/>
    </xf>
    <xf numFmtId="0" fontId="0" fillId="4" borderId="2" xfId="0" applyFill="1" applyBorder="1" applyAlignment="1">
      <alignment horizontal="left" wrapText="1"/>
    </xf>
    <xf numFmtId="0" fontId="0" fillId="4" borderId="17" xfId="0" applyFill="1" applyBorder="1" applyAlignment="1">
      <alignment horizontal="left" wrapText="1"/>
    </xf>
    <xf numFmtId="0" fontId="0" fillId="4" borderId="3" xfId="0" applyFill="1" applyBorder="1" applyAlignment="1">
      <alignment horizontal="left" wrapText="1"/>
    </xf>
    <xf numFmtId="0" fontId="0" fillId="4" borderId="4" xfId="0" applyFill="1" applyBorder="1" applyAlignment="1">
      <alignment horizontal="left" wrapText="1"/>
    </xf>
    <xf numFmtId="0" fontId="0" fillId="4" borderId="15" xfId="0" applyFill="1" applyBorder="1" applyAlignment="1">
      <alignment horizontal="left" wrapText="1"/>
    </xf>
    <xf numFmtId="0" fontId="0" fillId="4" borderId="5" xfId="0" applyFill="1" applyBorder="1" applyAlignment="1">
      <alignment horizontal="left" wrapText="1"/>
    </xf>
    <xf numFmtId="0" fontId="11" fillId="6" borderId="20" xfId="0" applyFont="1" applyFill="1" applyBorder="1" applyAlignment="1">
      <alignment horizontal="left" wrapText="1"/>
    </xf>
    <xf numFmtId="0" fontId="11" fillId="6" borderId="19" xfId="0" applyFont="1" applyFill="1" applyBorder="1" applyAlignment="1">
      <alignment horizontal="left" wrapText="1"/>
    </xf>
    <xf numFmtId="0" fontId="11" fillId="6" borderId="18" xfId="0" applyFont="1" applyFill="1" applyBorder="1" applyAlignment="1">
      <alignment horizontal="left" wrapText="1"/>
    </xf>
    <xf numFmtId="0" fontId="0" fillId="0" borderId="38" xfId="0" applyFill="1" applyBorder="1" applyAlignment="1"/>
    <xf numFmtId="0" fontId="0" fillId="0" borderId="0" xfId="0" applyBorder="1" applyAlignment="1">
      <alignment vertical="center" wrapText="1"/>
    </xf>
    <xf numFmtId="0" fontId="0" fillId="0" borderId="15" xfId="0" applyBorder="1"/>
    <xf numFmtId="0" fontId="3" fillId="0" borderId="15" xfId="0" applyFont="1" applyBorder="1" applyAlignment="1">
      <alignment horizontal="left" vertical="center" wrapText="1"/>
    </xf>
    <xf numFmtId="0" fontId="0" fillId="0" borderId="0" xfId="0" applyBorder="1" applyAlignment="1">
      <alignment wrapText="1"/>
    </xf>
    <xf numFmtId="0" fontId="3" fillId="0" borderId="0" xfId="0" applyFont="1" applyBorder="1" applyAlignment="1">
      <alignment horizontal="left" vertical="center"/>
    </xf>
    <xf numFmtId="0" fontId="3" fillId="0" borderId="0" xfId="0" applyFont="1" applyBorder="1" applyAlignment="1">
      <alignment horizontal="left"/>
    </xf>
    <xf numFmtId="0" fontId="0" fillId="0" borderId="15" xfId="0" applyBorder="1" applyAlignment="1">
      <alignment vertical="center"/>
    </xf>
    <xf numFmtId="0" fontId="3" fillId="0" borderId="0" xfId="0" applyFont="1" applyAlignment="1">
      <alignment wrapText="1"/>
    </xf>
    <xf numFmtId="0" fontId="15" fillId="0" borderId="0" xfId="0" applyFont="1" applyAlignment="1">
      <alignment horizontal="left" vertical="center" wrapText="1"/>
    </xf>
    <xf numFmtId="0" fontId="15" fillId="0" borderId="0" xfId="0" applyFont="1" applyAlignment="1">
      <alignment vertical="center"/>
    </xf>
    <xf numFmtId="0" fontId="15" fillId="0" borderId="0" xfId="0" applyFont="1" applyAlignment="1"/>
    <xf numFmtId="0" fontId="3" fillId="0" borderId="0" xfId="0" applyFont="1" applyAlignment="1">
      <alignment horizontal="left"/>
    </xf>
    <xf numFmtId="14" fontId="3" fillId="0" borderId="0" xfId="0" applyNumberFormat="1" applyFont="1" applyAlignment="1">
      <alignment horizontal="left"/>
    </xf>
  </cellXfs>
  <cellStyles count="2">
    <cellStyle name="Hyperlink" xfId="1" builtinId="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16729</xdr:colOff>
      <xdr:row>52</xdr:row>
      <xdr:rowOff>185536</xdr:rowOff>
    </xdr:from>
    <xdr:to>
      <xdr:col>18</xdr:col>
      <xdr:colOff>102453</xdr:colOff>
      <xdr:row>62</xdr:row>
      <xdr:rowOff>9377</xdr:rowOff>
    </xdr:to>
    <xdr:pic>
      <xdr:nvPicPr>
        <xdr:cNvPr id="2" name="Picture 1">
          <a:extLst>
            <a:ext uri="{FF2B5EF4-FFF2-40B4-BE49-F238E27FC236}">
              <a16:creationId xmlns:a16="http://schemas.microsoft.com/office/drawing/2014/main" id="{5240493F-FD69-4EF7-8BA8-7AF32550335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417964" y="10707860"/>
          <a:ext cx="1867460" cy="1762458"/>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xdr:from>
      <xdr:col>6</xdr:col>
      <xdr:colOff>89648</xdr:colOff>
      <xdr:row>52</xdr:row>
      <xdr:rowOff>89647</xdr:rowOff>
    </xdr:from>
    <xdr:to>
      <xdr:col>11</xdr:col>
      <xdr:colOff>145676</xdr:colOff>
      <xdr:row>55</xdr:row>
      <xdr:rowOff>168088</xdr:rowOff>
    </xdr:to>
    <xdr:cxnSp macro="">
      <xdr:nvCxnSpPr>
        <xdr:cNvPr id="4" name="Straight Arrow Connector 3">
          <a:extLst>
            <a:ext uri="{FF2B5EF4-FFF2-40B4-BE49-F238E27FC236}">
              <a16:creationId xmlns:a16="http://schemas.microsoft.com/office/drawing/2014/main" id="{9D45B480-0068-4A74-80C7-54C0F174D721}"/>
            </a:ext>
          </a:extLst>
        </xdr:cNvPr>
        <xdr:cNvCxnSpPr/>
      </xdr:nvCxnSpPr>
      <xdr:spPr>
        <a:xfrm>
          <a:off x="2711824" y="10611971"/>
          <a:ext cx="2599764" cy="683558"/>
        </a:xfrm>
        <a:prstGeom prst="straightConnector1">
          <a:avLst/>
        </a:prstGeom>
        <a:ln w="28575">
          <a:solidFill>
            <a:schemeClr val="bg1">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123826</xdr:colOff>
      <xdr:row>37</xdr:row>
      <xdr:rowOff>81643</xdr:rowOff>
    </xdr:from>
    <xdr:to>
      <xdr:col>18</xdr:col>
      <xdr:colOff>122465</xdr:colOff>
      <xdr:row>39</xdr:row>
      <xdr:rowOff>85725</xdr:rowOff>
    </xdr:to>
    <xdr:cxnSp macro="">
      <xdr:nvCxnSpPr>
        <xdr:cNvPr id="3" name="Straight Arrow Connector 2">
          <a:extLst>
            <a:ext uri="{FF2B5EF4-FFF2-40B4-BE49-F238E27FC236}">
              <a16:creationId xmlns:a16="http://schemas.microsoft.com/office/drawing/2014/main" id="{6F160F83-CA50-4DF0-AFA2-3B023E804363}"/>
            </a:ext>
          </a:extLst>
        </xdr:cNvPr>
        <xdr:cNvCxnSpPr/>
      </xdr:nvCxnSpPr>
      <xdr:spPr>
        <a:xfrm flipH="1">
          <a:off x="6192612" y="7837714"/>
          <a:ext cx="2257424" cy="412297"/>
        </a:xfrm>
        <a:prstGeom prst="straightConnector1">
          <a:avLst/>
        </a:prstGeom>
        <a:ln w="57150">
          <a:solidFill>
            <a:schemeClr val="accent5">
              <a:lumMod val="50000"/>
              <a:alpha val="40000"/>
            </a:schemeClr>
          </a:solidFill>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571500</xdr:colOff>
      <xdr:row>43</xdr:row>
      <xdr:rowOff>68036</xdr:rowOff>
    </xdr:from>
    <xdr:to>
      <xdr:col>32</xdr:col>
      <xdr:colOff>285750</xdr:colOff>
      <xdr:row>44</xdr:row>
      <xdr:rowOff>176893</xdr:rowOff>
    </xdr:to>
    <xdr:cxnSp macro="">
      <xdr:nvCxnSpPr>
        <xdr:cNvPr id="4" name="Straight Arrow Connector 3">
          <a:extLst>
            <a:ext uri="{FF2B5EF4-FFF2-40B4-BE49-F238E27FC236}">
              <a16:creationId xmlns:a16="http://schemas.microsoft.com/office/drawing/2014/main" id="{356E343E-2E64-44EC-8C24-0AE2ADB96B57}"/>
            </a:ext>
          </a:extLst>
        </xdr:cNvPr>
        <xdr:cNvCxnSpPr/>
      </xdr:nvCxnSpPr>
      <xdr:spPr>
        <a:xfrm flipV="1">
          <a:off x="14491607" y="9252857"/>
          <a:ext cx="367393" cy="312965"/>
        </a:xfrm>
        <a:prstGeom prst="straightConnector1">
          <a:avLst/>
        </a:prstGeom>
        <a:ln w="57150">
          <a:solidFill>
            <a:schemeClr val="accent2">
              <a:lumMod val="60000"/>
              <a:lumOff val="40000"/>
              <a:alpha val="75000"/>
            </a:schemeClr>
          </a:solidFill>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149078</xdr:colOff>
      <xdr:row>41</xdr:row>
      <xdr:rowOff>19050</xdr:rowOff>
    </xdr:from>
    <xdr:to>
      <xdr:col>6</xdr:col>
      <xdr:colOff>257175</xdr:colOff>
      <xdr:row>55</xdr:row>
      <xdr:rowOff>180975</xdr:rowOff>
    </xdr:to>
    <xdr:sp macro="" textlink="">
      <xdr:nvSpPr>
        <xdr:cNvPr id="25" name="Freeform: Shape 24">
          <a:extLst>
            <a:ext uri="{FF2B5EF4-FFF2-40B4-BE49-F238E27FC236}">
              <a16:creationId xmlns:a16="http://schemas.microsoft.com/office/drawing/2014/main" id="{A4A4E5AD-1767-4BC8-B0F7-DAF69FD7A32F}"/>
            </a:ext>
          </a:extLst>
        </xdr:cNvPr>
        <xdr:cNvSpPr/>
      </xdr:nvSpPr>
      <xdr:spPr>
        <a:xfrm>
          <a:off x="2301728" y="4133850"/>
          <a:ext cx="422422" cy="2962275"/>
        </a:xfrm>
        <a:custGeom>
          <a:avLst/>
          <a:gdLst>
            <a:gd name="connsiteX0" fmla="*/ 260497 w 422422"/>
            <a:gd name="connsiteY0" fmla="*/ 0 h 3286125"/>
            <a:gd name="connsiteX1" fmla="*/ 3322 w 422422"/>
            <a:gd name="connsiteY1" fmla="*/ 2657475 h 3286125"/>
            <a:gd name="connsiteX2" fmla="*/ 422422 w 422422"/>
            <a:gd name="connsiteY2" fmla="*/ 3286125 h 3286125"/>
          </a:gdLst>
          <a:ahLst/>
          <a:cxnLst>
            <a:cxn ang="0">
              <a:pos x="connsiteX0" y="connsiteY0"/>
            </a:cxn>
            <a:cxn ang="0">
              <a:pos x="connsiteX1" y="connsiteY1"/>
            </a:cxn>
            <a:cxn ang="0">
              <a:pos x="connsiteX2" y="connsiteY2"/>
            </a:cxn>
          </a:cxnLst>
          <a:rect l="l" t="t" r="r" b="b"/>
          <a:pathLst>
            <a:path w="422422" h="3286125">
              <a:moveTo>
                <a:pt x="260497" y="0"/>
              </a:moveTo>
              <a:cubicBezTo>
                <a:pt x="118416" y="1054894"/>
                <a:pt x="-23665" y="2109788"/>
                <a:pt x="3322" y="2657475"/>
              </a:cubicBezTo>
              <a:cubicBezTo>
                <a:pt x="30309" y="3205162"/>
                <a:pt x="301772" y="3178175"/>
                <a:pt x="422422" y="3286125"/>
              </a:cubicBezTo>
            </a:path>
          </a:pathLst>
        </a:custGeom>
        <a:noFill/>
        <a:ln w="28575">
          <a:solidFill>
            <a:schemeClr val="accent1">
              <a:shade val="50000"/>
              <a:alpha val="40000"/>
            </a:schemeClr>
          </a:solidFill>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295018</xdr:colOff>
      <xdr:row>36</xdr:row>
      <xdr:rowOff>115501</xdr:rowOff>
    </xdr:from>
    <xdr:to>
      <xdr:col>11</xdr:col>
      <xdr:colOff>123825</xdr:colOff>
      <xdr:row>56</xdr:row>
      <xdr:rowOff>193403</xdr:rowOff>
    </xdr:to>
    <xdr:sp macro="" textlink="">
      <xdr:nvSpPr>
        <xdr:cNvPr id="27" name="Freeform: Shape 26">
          <a:extLst>
            <a:ext uri="{FF2B5EF4-FFF2-40B4-BE49-F238E27FC236}">
              <a16:creationId xmlns:a16="http://schemas.microsoft.com/office/drawing/2014/main" id="{1730BA32-54F0-416B-B6B3-D81267C44E33}"/>
            </a:ext>
          </a:extLst>
        </xdr:cNvPr>
        <xdr:cNvSpPr/>
      </xdr:nvSpPr>
      <xdr:spPr>
        <a:xfrm>
          <a:off x="1876168" y="3230176"/>
          <a:ext cx="2762507" cy="4078402"/>
        </a:xfrm>
        <a:custGeom>
          <a:avLst/>
          <a:gdLst>
            <a:gd name="connsiteX0" fmla="*/ 647957 w 2762507"/>
            <a:gd name="connsiteY0" fmla="*/ 3932624 h 4078402"/>
            <a:gd name="connsiteX1" fmla="*/ 38357 w 2762507"/>
            <a:gd name="connsiteY1" fmla="*/ 3646874 h 4078402"/>
            <a:gd name="connsiteX2" fmla="*/ 362207 w 2762507"/>
            <a:gd name="connsiteY2" fmla="*/ 303599 h 4078402"/>
            <a:gd name="connsiteX3" fmla="*/ 2762507 w 2762507"/>
            <a:gd name="connsiteY3" fmla="*/ 360749 h 4078402"/>
          </a:gdLst>
          <a:ahLst/>
          <a:cxnLst>
            <a:cxn ang="0">
              <a:pos x="connsiteX0" y="connsiteY0"/>
            </a:cxn>
            <a:cxn ang="0">
              <a:pos x="connsiteX1" y="connsiteY1"/>
            </a:cxn>
            <a:cxn ang="0">
              <a:pos x="connsiteX2" y="connsiteY2"/>
            </a:cxn>
            <a:cxn ang="0">
              <a:pos x="connsiteX3" y="connsiteY3"/>
            </a:cxn>
          </a:cxnLst>
          <a:rect l="l" t="t" r="r" b="b"/>
          <a:pathLst>
            <a:path w="2762507" h="4078402">
              <a:moveTo>
                <a:pt x="647957" y="3932624"/>
              </a:moveTo>
              <a:cubicBezTo>
                <a:pt x="366969" y="4092167"/>
                <a:pt x="85982" y="4251711"/>
                <a:pt x="38357" y="3646874"/>
              </a:cubicBezTo>
              <a:cubicBezTo>
                <a:pt x="-9268" y="3042037"/>
                <a:pt x="-91818" y="851286"/>
                <a:pt x="362207" y="303599"/>
              </a:cubicBezTo>
              <a:cubicBezTo>
                <a:pt x="816232" y="-244088"/>
                <a:pt x="1789369" y="58330"/>
                <a:pt x="2762507" y="360749"/>
              </a:cubicBezTo>
            </a:path>
          </a:pathLst>
        </a:custGeom>
        <a:noFill/>
        <a:ln w="28575">
          <a:solidFill>
            <a:schemeClr val="accent1">
              <a:shade val="50000"/>
              <a:alpha val="40000"/>
            </a:schemeClr>
          </a:solidFill>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66675</xdr:colOff>
      <xdr:row>40</xdr:row>
      <xdr:rowOff>47625</xdr:rowOff>
    </xdr:from>
    <xdr:to>
      <xdr:col>10</xdr:col>
      <xdr:colOff>152407</xdr:colOff>
      <xdr:row>44</xdr:row>
      <xdr:rowOff>66675</xdr:rowOff>
    </xdr:to>
    <xdr:sp macro="" textlink="">
      <xdr:nvSpPr>
        <xdr:cNvPr id="38" name="Freeform: Shape 37">
          <a:extLst>
            <a:ext uri="{FF2B5EF4-FFF2-40B4-BE49-F238E27FC236}">
              <a16:creationId xmlns:a16="http://schemas.microsoft.com/office/drawing/2014/main" id="{5E50F289-E6A0-4522-B059-0980BF1A49CB}"/>
            </a:ext>
          </a:extLst>
        </xdr:cNvPr>
        <xdr:cNvSpPr/>
      </xdr:nvSpPr>
      <xdr:spPr>
        <a:xfrm>
          <a:off x="3762375" y="3962400"/>
          <a:ext cx="495307" cy="819150"/>
        </a:xfrm>
        <a:custGeom>
          <a:avLst/>
          <a:gdLst>
            <a:gd name="connsiteX0" fmla="*/ 9525 w 495307"/>
            <a:gd name="connsiteY0" fmla="*/ 0 h 819150"/>
            <a:gd name="connsiteX1" fmla="*/ 495300 w 495307"/>
            <a:gd name="connsiteY1" fmla="*/ 581025 h 819150"/>
            <a:gd name="connsiteX2" fmla="*/ 0 w 495307"/>
            <a:gd name="connsiteY2" fmla="*/ 819150 h 819150"/>
          </a:gdLst>
          <a:ahLst/>
          <a:cxnLst>
            <a:cxn ang="0">
              <a:pos x="connsiteX0" y="connsiteY0"/>
            </a:cxn>
            <a:cxn ang="0">
              <a:pos x="connsiteX1" y="connsiteY1"/>
            </a:cxn>
            <a:cxn ang="0">
              <a:pos x="connsiteX2" y="connsiteY2"/>
            </a:cxn>
          </a:cxnLst>
          <a:rect l="l" t="t" r="r" b="b"/>
          <a:pathLst>
            <a:path w="495307" h="819150">
              <a:moveTo>
                <a:pt x="9525" y="0"/>
              </a:moveTo>
              <a:cubicBezTo>
                <a:pt x="253206" y="222250"/>
                <a:pt x="496887" y="444500"/>
                <a:pt x="495300" y="581025"/>
              </a:cubicBezTo>
              <a:cubicBezTo>
                <a:pt x="493713" y="717550"/>
                <a:pt x="246856" y="768350"/>
                <a:pt x="0" y="819150"/>
              </a:cubicBezTo>
            </a:path>
          </a:pathLst>
        </a:custGeom>
        <a:noFill/>
        <a:ln w="28575">
          <a:solidFill>
            <a:schemeClr val="accent2">
              <a:lumMod val="60000"/>
              <a:lumOff val="40000"/>
              <a:alpha val="75000"/>
            </a:schemeClr>
          </a:solidFill>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138793</xdr:colOff>
      <xdr:row>45</xdr:row>
      <xdr:rowOff>122461</xdr:rowOff>
    </xdr:from>
    <xdr:to>
      <xdr:col>30</xdr:col>
      <xdr:colOff>231320</xdr:colOff>
      <xdr:row>47</xdr:row>
      <xdr:rowOff>122464</xdr:rowOff>
    </xdr:to>
    <xdr:sp macro="" textlink="">
      <xdr:nvSpPr>
        <xdr:cNvPr id="42" name="Freeform: Shape 41">
          <a:extLst>
            <a:ext uri="{FF2B5EF4-FFF2-40B4-BE49-F238E27FC236}">
              <a16:creationId xmlns:a16="http://schemas.microsoft.com/office/drawing/2014/main" id="{56D977C1-991E-4689-B2EF-AD0812E13E0E}"/>
            </a:ext>
          </a:extLst>
        </xdr:cNvPr>
        <xdr:cNvSpPr/>
      </xdr:nvSpPr>
      <xdr:spPr>
        <a:xfrm flipV="1">
          <a:off x="3622222" y="9511390"/>
          <a:ext cx="10025741" cy="408217"/>
        </a:xfrm>
        <a:custGeom>
          <a:avLst/>
          <a:gdLst>
            <a:gd name="connsiteX0" fmla="*/ 0 w 3419475"/>
            <a:gd name="connsiteY0" fmla="*/ 511411 h 511411"/>
            <a:gd name="connsiteX1" fmla="*/ 590550 w 3419475"/>
            <a:gd name="connsiteY1" fmla="*/ 235186 h 511411"/>
            <a:gd name="connsiteX2" fmla="*/ 1438275 w 3419475"/>
            <a:gd name="connsiteY2" fmla="*/ 35161 h 511411"/>
            <a:gd name="connsiteX3" fmla="*/ 2324100 w 3419475"/>
            <a:gd name="connsiteY3" fmla="*/ 35161 h 511411"/>
            <a:gd name="connsiteX4" fmla="*/ 3419475 w 3419475"/>
            <a:gd name="connsiteY4" fmla="*/ 387586 h 51141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419475" h="511411">
              <a:moveTo>
                <a:pt x="0" y="511411"/>
              </a:moveTo>
              <a:cubicBezTo>
                <a:pt x="175419" y="412986"/>
                <a:pt x="350838" y="314561"/>
                <a:pt x="590550" y="235186"/>
              </a:cubicBezTo>
              <a:cubicBezTo>
                <a:pt x="830262" y="155811"/>
                <a:pt x="1149350" y="68498"/>
                <a:pt x="1438275" y="35161"/>
              </a:cubicBezTo>
              <a:cubicBezTo>
                <a:pt x="1727200" y="1824"/>
                <a:pt x="1993900" y="-23576"/>
                <a:pt x="2324100" y="35161"/>
              </a:cubicBezTo>
              <a:cubicBezTo>
                <a:pt x="2654300" y="93898"/>
                <a:pt x="3036887" y="240742"/>
                <a:pt x="3419475" y="387586"/>
              </a:cubicBezTo>
            </a:path>
          </a:pathLst>
        </a:custGeom>
        <a:noFill/>
        <a:ln w="28575">
          <a:solidFill>
            <a:schemeClr val="accent2">
              <a:lumMod val="60000"/>
              <a:lumOff val="40000"/>
              <a:alpha val="75000"/>
            </a:schemeClr>
          </a:solidFill>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517072</xdr:colOff>
      <xdr:row>46</xdr:row>
      <xdr:rowOff>149678</xdr:rowOff>
    </xdr:from>
    <xdr:to>
      <xdr:col>31</xdr:col>
      <xdr:colOff>40822</xdr:colOff>
      <xdr:row>49</xdr:row>
      <xdr:rowOff>1</xdr:rowOff>
    </xdr:to>
    <xdr:cxnSp macro="">
      <xdr:nvCxnSpPr>
        <xdr:cNvPr id="5" name="Straight Connector 4">
          <a:extLst>
            <a:ext uri="{FF2B5EF4-FFF2-40B4-BE49-F238E27FC236}">
              <a16:creationId xmlns:a16="http://schemas.microsoft.com/office/drawing/2014/main" id="{2D6C2865-F6EC-4DD7-8EE0-974A41A93F9A}"/>
            </a:ext>
          </a:extLst>
        </xdr:cNvPr>
        <xdr:cNvCxnSpPr/>
      </xdr:nvCxnSpPr>
      <xdr:spPr>
        <a:xfrm flipV="1">
          <a:off x="10763251" y="9946821"/>
          <a:ext cx="3129642" cy="46264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557893</xdr:colOff>
      <xdr:row>41</xdr:row>
      <xdr:rowOff>27214</xdr:rowOff>
    </xdr:from>
    <xdr:to>
      <xdr:col>22</xdr:col>
      <xdr:colOff>54428</xdr:colOff>
      <xdr:row>50</xdr:row>
      <xdr:rowOff>95250</xdr:rowOff>
    </xdr:to>
    <xdr:cxnSp macro="">
      <xdr:nvCxnSpPr>
        <xdr:cNvPr id="10" name="Straight Connector 9">
          <a:extLst>
            <a:ext uri="{FF2B5EF4-FFF2-40B4-BE49-F238E27FC236}">
              <a16:creationId xmlns:a16="http://schemas.microsoft.com/office/drawing/2014/main" id="{D2101C8E-B3CF-4A59-9DEE-381609ACC145}"/>
            </a:ext>
          </a:extLst>
        </xdr:cNvPr>
        <xdr:cNvCxnSpPr/>
      </xdr:nvCxnSpPr>
      <xdr:spPr>
        <a:xfrm>
          <a:off x="5265964" y="8599714"/>
          <a:ext cx="5034643" cy="19050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40822</xdr:colOff>
      <xdr:row>39</xdr:row>
      <xdr:rowOff>176892</xdr:rowOff>
    </xdr:from>
    <xdr:to>
      <xdr:col>13</xdr:col>
      <xdr:colOff>625930</xdr:colOff>
      <xdr:row>41</xdr:row>
      <xdr:rowOff>40821</xdr:rowOff>
    </xdr:to>
    <xdr:sp macro="" textlink="">
      <xdr:nvSpPr>
        <xdr:cNvPr id="6" name="Rectangle: Rounded Corners 5">
          <a:extLst>
            <a:ext uri="{FF2B5EF4-FFF2-40B4-BE49-F238E27FC236}">
              <a16:creationId xmlns:a16="http://schemas.microsoft.com/office/drawing/2014/main" id="{E6669A90-D753-4A5C-A70D-5714D1C8D81E}"/>
            </a:ext>
          </a:extLst>
        </xdr:cNvPr>
        <xdr:cNvSpPr/>
      </xdr:nvSpPr>
      <xdr:spPr>
        <a:xfrm>
          <a:off x="5415643" y="8341178"/>
          <a:ext cx="585108" cy="272143"/>
        </a:xfrm>
        <a:prstGeom prst="round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370115</xdr:colOff>
      <xdr:row>37</xdr:row>
      <xdr:rowOff>193221</xdr:rowOff>
    </xdr:from>
    <xdr:to>
      <xdr:col>32</xdr:col>
      <xdr:colOff>421822</xdr:colOff>
      <xdr:row>39</xdr:row>
      <xdr:rowOff>40821</xdr:rowOff>
    </xdr:to>
    <xdr:sp macro="" textlink="">
      <xdr:nvSpPr>
        <xdr:cNvPr id="12" name="Rectangle: Rounded Corners 11">
          <a:extLst>
            <a:ext uri="{FF2B5EF4-FFF2-40B4-BE49-F238E27FC236}">
              <a16:creationId xmlns:a16="http://schemas.microsoft.com/office/drawing/2014/main" id="{D53BAC92-FBB3-4D5F-AE75-D631569ED420}"/>
            </a:ext>
          </a:extLst>
        </xdr:cNvPr>
        <xdr:cNvSpPr/>
      </xdr:nvSpPr>
      <xdr:spPr>
        <a:xfrm>
          <a:off x="14222186" y="7949292"/>
          <a:ext cx="704850" cy="255815"/>
        </a:xfrm>
        <a:prstGeom prst="round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32</xdr:col>
      <xdr:colOff>639537</xdr:colOff>
      <xdr:row>41</xdr:row>
      <xdr:rowOff>163286</xdr:rowOff>
    </xdr:from>
    <xdr:to>
      <xdr:col>35</xdr:col>
      <xdr:colOff>163286</xdr:colOff>
      <xdr:row>43</xdr:row>
      <xdr:rowOff>40822</xdr:rowOff>
    </xdr:to>
    <xdr:sp macro="" textlink="">
      <xdr:nvSpPr>
        <xdr:cNvPr id="13" name="Rectangle: Rounded Corners 12">
          <a:extLst>
            <a:ext uri="{FF2B5EF4-FFF2-40B4-BE49-F238E27FC236}">
              <a16:creationId xmlns:a16="http://schemas.microsoft.com/office/drawing/2014/main" id="{AB6E6E66-7A98-424D-9C1D-45D7CCD1B61A}"/>
            </a:ext>
          </a:extLst>
        </xdr:cNvPr>
        <xdr:cNvSpPr/>
      </xdr:nvSpPr>
      <xdr:spPr>
        <a:xfrm>
          <a:off x="15144751" y="8735786"/>
          <a:ext cx="680356" cy="285750"/>
        </a:xfrm>
        <a:prstGeom prst="round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2723</xdr:colOff>
      <xdr:row>44</xdr:row>
      <xdr:rowOff>152401</xdr:rowOff>
    </xdr:from>
    <xdr:to>
      <xdr:col>32</xdr:col>
      <xdr:colOff>29936</xdr:colOff>
      <xdr:row>46</xdr:row>
      <xdr:rowOff>29936</xdr:rowOff>
    </xdr:to>
    <xdr:sp macro="" textlink="">
      <xdr:nvSpPr>
        <xdr:cNvPr id="14" name="Rectangle: Rounded Corners 13">
          <a:extLst>
            <a:ext uri="{FF2B5EF4-FFF2-40B4-BE49-F238E27FC236}">
              <a16:creationId xmlns:a16="http://schemas.microsoft.com/office/drawing/2014/main" id="{5A4520B9-E240-4FAC-B29C-1CBCC533123D}"/>
            </a:ext>
          </a:extLst>
        </xdr:cNvPr>
        <xdr:cNvSpPr/>
      </xdr:nvSpPr>
      <xdr:spPr>
        <a:xfrm>
          <a:off x="13854794" y="9337222"/>
          <a:ext cx="680356" cy="285750"/>
        </a:xfrm>
        <a:prstGeom prst="round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vercomingbias.com/2008/07/intrades-condit.html" TargetMode="External"/><Relationship Id="rId2" Type="http://schemas.openxmlformats.org/officeDocument/2006/relationships/hyperlink" Target="https://www.themoneyillusion.com/robin-hanson-on-prediction-markets/" TargetMode="External"/><Relationship Id="rId1" Type="http://schemas.openxmlformats.org/officeDocument/2006/relationships/hyperlink" Target="https://www.mercatus.org/system/files/Sumner_NGDPTargeting_v2.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03099-CD2D-4BE8-93F3-554295B5FAA7}">
  <sheetPr>
    <tabColor theme="8" tint="0.59999389629810485"/>
  </sheetPr>
  <dimension ref="B1:T57"/>
  <sheetViews>
    <sheetView tabSelected="1" topLeftCell="B1" zoomScale="70" zoomScaleNormal="70" workbookViewId="0">
      <selection activeCell="P5" sqref="P5"/>
    </sheetView>
  </sheetViews>
  <sheetFormatPr defaultRowHeight="15" x14ac:dyDescent="0.25"/>
  <cols>
    <col min="1" max="2" width="2.140625" customWidth="1"/>
    <col min="3" max="3" width="6.5703125" customWidth="1"/>
    <col min="4" max="4" width="13.140625" customWidth="1"/>
    <col min="11" max="14" width="1.5703125" customWidth="1"/>
  </cols>
  <sheetData>
    <row r="1" spans="2:20" x14ac:dyDescent="0.25">
      <c r="B1" s="9"/>
      <c r="C1" s="9"/>
      <c r="D1" s="9"/>
      <c r="E1" s="9"/>
      <c r="F1" s="9"/>
    </row>
    <row r="2" spans="2:20" s="1" customFormat="1" ht="31.5" x14ac:dyDescent="0.25">
      <c r="B2" s="24"/>
      <c r="C2" s="88" t="s">
        <v>151</v>
      </c>
      <c r="D2" s="89"/>
      <c r="E2" s="89"/>
      <c r="F2" s="89"/>
      <c r="G2" s="22"/>
      <c r="H2" s="22"/>
      <c r="I2" s="22"/>
      <c r="J2" s="22"/>
      <c r="K2" s="22"/>
      <c r="L2" s="22"/>
      <c r="M2" s="22"/>
      <c r="N2" s="22"/>
      <c r="O2" s="22"/>
      <c r="P2" s="22"/>
      <c r="Q2" s="22"/>
      <c r="R2" s="22"/>
      <c r="S2" s="2"/>
      <c r="T2" s="2"/>
    </row>
    <row r="3" spans="2:20" s="1" customFormat="1" ht="26.25" customHeight="1" x14ac:dyDescent="0.4">
      <c r="B3" s="24"/>
      <c r="C3" s="150" t="s">
        <v>171</v>
      </c>
      <c r="D3" s="150"/>
      <c r="E3" s="150"/>
      <c r="F3" s="150"/>
      <c r="G3" s="150"/>
      <c r="H3" s="150"/>
      <c r="I3" s="150"/>
      <c r="J3" s="90"/>
      <c r="K3" s="22"/>
      <c r="L3" s="22"/>
      <c r="M3" s="22"/>
      <c r="N3" s="22"/>
      <c r="O3" s="22"/>
      <c r="P3" s="22"/>
      <c r="Q3" s="22"/>
      <c r="R3" s="22"/>
      <c r="S3" s="2"/>
      <c r="T3" s="2"/>
    </row>
    <row r="4" spans="2:20" s="1" customFormat="1" ht="21" customHeight="1" x14ac:dyDescent="0.35">
      <c r="B4" s="24"/>
      <c r="C4" s="150"/>
      <c r="D4" s="150"/>
      <c r="E4" s="150"/>
      <c r="F4" s="150"/>
      <c r="G4" s="150"/>
      <c r="H4" s="150"/>
      <c r="I4" s="150"/>
      <c r="J4" s="91"/>
      <c r="K4" s="22"/>
      <c r="L4" s="22"/>
      <c r="M4" s="22"/>
      <c r="N4" s="22"/>
      <c r="O4" s="22"/>
      <c r="P4" s="22"/>
      <c r="Q4" s="22"/>
      <c r="R4" s="22"/>
      <c r="S4" s="2"/>
      <c r="T4" s="2"/>
    </row>
    <row r="5" spans="2:20" s="1" customFormat="1" ht="31.5" customHeight="1" x14ac:dyDescent="0.35">
      <c r="B5" s="24"/>
      <c r="C5" s="150"/>
      <c r="D5" s="150"/>
      <c r="E5" s="150"/>
      <c r="F5" s="150"/>
      <c r="G5" s="150"/>
      <c r="H5" s="150"/>
      <c r="I5" s="150"/>
      <c r="J5" s="91"/>
      <c r="K5" s="22"/>
      <c r="L5" s="22"/>
      <c r="M5" s="22"/>
      <c r="N5" s="22"/>
      <c r="O5" s="22"/>
      <c r="P5" s="22"/>
      <c r="Q5" s="22"/>
      <c r="R5" s="22"/>
      <c r="S5" s="2"/>
      <c r="T5" s="2"/>
    </row>
    <row r="6" spans="2:20" s="1" customFormat="1" ht="21" x14ac:dyDescent="0.35">
      <c r="B6" s="24"/>
      <c r="C6" s="153" t="s">
        <v>56</v>
      </c>
      <c r="D6" s="149"/>
      <c r="E6" s="151"/>
      <c r="F6" s="151"/>
      <c r="G6" s="151"/>
      <c r="H6" s="151"/>
      <c r="I6" s="151"/>
      <c r="J6" s="91"/>
      <c r="K6" s="22"/>
      <c r="L6" s="22"/>
      <c r="M6" s="22"/>
      <c r="N6" s="22"/>
      <c r="O6" s="22"/>
      <c r="P6" s="22"/>
      <c r="Q6" s="22"/>
      <c r="R6" s="22"/>
      <c r="S6" s="2"/>
      <c r="T6" s="2"/>
    </row>
    <row r="7" spans="2:20" s="1" customFormat="1" ht="21" x14ac:dyDescent="0.35">
      <c r="B7" s="24"/>
      <c r="C7" s="154">
        <v>43904</v>
      </c>
      <c r="D7" s="154"/>
      <c r="E7" s="152"/>
      <c r="F7" s="151"/>
      <c r="G7" s="151"/>
      <c r="H7" s="151"/>
      <c r="I7" s="151"/>
      <c r="J7" s="91"/>
      <c r="K7" s="22"/>
      <c r="L7" s="22"/>
      <c r="M7" s="22"/>
      <c r="N7" s="22"/>
      <c r="O7" s="22"/>
      <c r="P7" s="22"/>
      <c r="Q7" s="22"/>
      <c r="R7" s="22"/>
      <c r="S7" s="2"/>
      <c r="T7" s="2"/>
    </row>
    <row r="8" spans="2:20" s="1" customFormat="1" ht="15" customHeight="1" x14ac:dyDescent="0.25">
      <c r="B8" s="24"/>
      <c r="D8" s="92"/>
      <c r="E8" s="93"/>
      <c r="F8" s="87"/>
      <c r="G8" s="87"/>
      <c r="H8" s="87"/>
      <c r="I8" s="87"/>
      <c r="J8" s="22"/>
      <c r="K8" s="22"/>
      <c r="L8" s="22"/>
      <c r="M8" s="22"/>
      <c r="N8" s="22"/>
      <c r="O8" s="22"/>
      <c r="P8" s="22"/>
      <c r="Q8" s="22"/>
      <c r="R8" s="22"/>
      <c r="S8" s="2"/>
      <c r="T8" s="2"/>
    </row>
    <row r="9" spans="2:20" s="1" customFormat="1" ht="15" customHeight="1" x14ac:dyDescent="0.25">
      <c r="B9" s="24"/>
      <c r="C9" s="23"/>
      <c r="D9" s="92"/>
      <c r="E9" s="2"/>
      <c r="F9" s="87"/>
      <c r="G9" s="87"/>
      <c r="H9" s="87"/>
      <c r="I9" s="87"/>
      <c r="J9" s="22"/>
      <c r="K9" s="22"/>
      <c r="L9" s="22"/>
      <c r="M9" s="22"/>
      <c r="N9" s="22"/>
      <c r="O9" s="22"/>
      <c r="P9" s="22"/>
      <c r="Q9" s="22"/>
      <c r="R9" s="22"/>
      <c r="S9" s="2"/>
      <c r="T9" s="2"/>
    </row>
    <row r="10" spans="2:20" s="1" customFormat="1" ht="28.5" x14ac:dyDescent="0.45">
      <c r="B10" s="24"/>
      <c r="C10" s="112" t="s">
        <v>54</v>
      </c>
      <c r="D10" s="11"/>
      <c r="E10" s="28"/>
      <c r="F10" s="96"/>
      <c r="G10" s="11"/>
      <c r="H10" s="11"/>
      <c r="I10" s="11"/>
      <c r="J10" s="11"/>
      <c r="K10" s="22"/>
      <c r="L10" s="22"/>
      <c r="M10" s="22"/>
      <c r="N10" s="22"/>
      <c r="O10" s="22"/>
      <c r="P10" s="22"/>
      <c r="Q10" s="22"/>
      <c r="R10" s="22"/>
      <c r="S10" s="2"/>
      <c r="T10" s="2"/>
    </row>
    <row r="11" spans="2:20" s="25" customFormat="1" ht="15.75" x14ac:dyDescent="0.2">
      <c r="B11" s="42"/>
      <c r="C11" s="114" t="s">
        <v>117</v>
      </c>
      <c r="D11" s="114"/>
      <c r="E11" s="114"/>
      <c r="F11" s="114"/>
      <c r="G11" s="114"/>
      <c r="H11" s="114"/>
      <c r="I11" s="114"/>
      <c r="J11" s="114"/>
      <c r="K11" s="92"/>
      <c r="L11" s="92"/>
      <c r="M11" s="92"/>
      <c r="N11" s="92"/>
      <c r="O11" s="92"/>
      <c r="P11" s="92"/>
      <c r="Q11" s="92"/>
      <c r="R11" s="92"/>
      <c r="S11" s="93"/>
      <c r="T11" s="93"/>
    </row>
    <row r="12" spans="2:20" s="25" customFormat="1" ht="15.75" x14ac:dyDescent="0.2">
      <c r="B12" s="42"/>
      <c r="C12" s="114"/>
      <c r="D12" s="114"/>
      <c r="E12" s="114"/>
      <c r="F12" s="114"/>
      <c r="G12" s="114"/>
      <c r="H12" s="114"/>
      <c r="I12" s="114"/>
      <c r="J12" s="114"/>
      <c r="K12" s="92"/>
      <c r="L12" s="92"/>
      <c r="M12" s="92"/>
      <c r="N12" s="92"/>
      <c r="O12" s="92"/>
      <c r="P12" s="92"/>
      <c r="T12" s="93"/>
    </row>
    <row r="13" spans="2:20" s="25" customFormat="1" ht="15.75" x14ac:dyDescent="0.2">
      <c r="B13" s="42"/>
      <c r="C13" s="114"/>
      <c r="D13" s="114"/>
      <c r="E13" s="114"/>
      <c r="F13" s="114"/>
      <c r="G13" s="114"/>
      <c r="H13" s="114"/>
      <c r="I13" s="114"/>
      <c r="J13" s="114"/>
      <c r="K13" s="92"/>
      <c r="L13" s="92"/>
      <c r="M13" s="92"/>
      <c r="N13" s="92"/>
      <c r="O13" s="92"/>
      <c r="P13" s="92"/>
      <c r="T13" s="93"/>
    </row>
    <row r="14" spans="2:20" s="1" customFormat="1" ht="15.75" x14ac:dyDescent="0.25">
      <c r="B14" s="24"/>
      <c r="C14" s="144"/>
      <c r="D14" s="144"/>
      <c r="E14" s="144"/>
      <c r="F14" s="144"/>
      <c r="G14" s="144"/>
      <c r="H14" s="144"/>
      <c r="I14" s="144"/>
      <c r="J14" s="144"/>
      <c r="K14" s="92"/>
      <c r="L14" s="92"/>
      <c r="M14" s="92"/>
      <c r="N14" s="92"/>
      <c r="O14" s="92"/>
      <c r="P14" s="92"/>
      <c r="T14" s="2"/>
    </row>
    <row r="15" spans="2:20" s="1" customFormat="1" x14ac:dyDescent="0.25">
      <c r="B15" s="24"/>
      <c r="D15" s="2"/>
      <c r="E15" s="2"/>
      <c r="F15" s="23"/>
      <c r="G15" s="22"/>
      <c r="H15" s="22"/>
      <c r="I15" s="22"/>
      <c r="J15" s="22"/>
      <c r="K15" s="22"/>
      <c r="L15" s="22"/>
      <c r="M15" s="22"/>
      <c r="N15" s="22"/>
      <c r="O15" s="22"/>
      <c r="P15" s="22"/>
      <c r="T15" s="2"/>
    </row>
    <row r="16" spans="2:20" s="1" customFormat="1" ht="28.5" x14ac:dyDescent="0.45">
      <c r="B16" s="24"/>
      <c r="C16" s="129" t="s">
        <v>55</v>
      </c>
      <c r="D16" s="96"/>
      <c r="E16" s="96"/>
      <c r="F16" s="96"/>
      <c r="G16" s="11"/>
      <c r="H16" s="11"/>
      <c r="I16" s="11"/>
      <c r="J16" s="11"/>
      <c r="K16" s="22"/>
      <c r="L16" s="22"/>
      <c r="M16" s="22"/>
      <c r="N16" s="22"/>
      <c r="O16" s="22"/>
      <c r="P16" s="22"/>
      <c r="T16" s="2"/>
    </row>
    <row r="17" spans="2:20" s="1" customFormat="1" x14ac:dyDescent="0.25">
      <c r="B17" s="24"/>
      <c r="C17" s="145"/>
      <c r="D17" s="51"/>
      <c r="E17" s="51"/>
      <c r="F17" s="51"/>
      <c r="G17" s="51"/>
      <c r="H17" s="51"/>
      <c r="I17" s="51"/>
      <c r="J17" s="51"/>
      <c r="K17" s="9"/>
      <c r="L17" s="9"/>
      <c r="M17" s="9"/>
      <c r="N17" s="9"/>
      <c r="O17" s="9"/>
      <c r="P17" s="9"/>
      <c r="T17" s="2"/>
    </row>
    <row r="18" spans="2:20" s="1" customFormat="1" ht="15.75" x14ac:dyDescent="0.25">
      <c r="B18" s="24"/>
      <c r="C18" s="146" t="s">
        <v>58</v>
      </c>
      <c r="D18" s="98"/>
      <c r="E18" s="98"/>
      <c r="F18" s="98"/>
      <c r="G18" s="98"/>
      <c r="H18" s="98"/>
      <c r="I18" s="98"/>
      <c r="J18" s="98"/>
      <c r="K18" s="9"/>
      <c r="L18" s="9"/>
      <c r="M18" s="9"/>
      <c r="N18" s="9"/>
      <c r="O18" s="9"/>
      <c r="P18" s="9"/>
      <c r="T18" s="2"/>
    </row>
    <row r="19" spans="2:20" s="1" customFormat="1" ht="15" customHeight="1" x14ac:dyDescent="0.25">
      <c r="B19" s="24"/>
      <c r="C19" s="114" t="s">
        <v>172</v>
      </c>
      <c r="D19" s="114"/>
      <c r="E19" s="114"/>
      <c r="F19" s="114"/>
      <c r="G19" s="114"/>
      <c r="H19" s="114"/>
      <c r="I19" s="114"/>
      <c r="J19" s="114"/>
      <c r="K19" s="9"/>
      <c r="L19" s="9"/>
      <c r="M19" s="9"/>
      <c r="N19" s="9"/>
      <c r="O19" s="9"/>
      <c r="P19" s="9"/>
      <c r="T19" s="2"/>
    </row>
    <row r="20" spans="2:20" s="1" customFormat="1" x14ac:dyDescent="0.25">
      <c r="B20" s="24"/>
      <c r="C20" s="114"/>
      <c r="D20" s="114"/>
      <c r="E20" s="114"/>
      <c r="F20" s="114"/>
      <c r="G20" s="114"/>
      <c r="H20" s="114"/>
      <c r="I20" s="114"/>
      <c r="J20" s="114"/>
      <c r="K20" s="24"/>
      <c r="L20" s="24"/>
      <c r="M20" s="24"/>
      <c r="N20" s="24"/>
      <c r="O20" s="24"/>
      <c r="P20" s="24"/>
    </row>
    <row r="21" spans="2:20" s="1" customFormat="1" x14ac:dyDescent="0.25">
      <c r="C21" s="114"/>
      <c r="D21" s="114"/>
      <c r="E21" s="114"/>
      <c r="F21" s="114"/>
      <c r="G21" s="114"/>
      <c r="H21" s="114"/>
      <c r="I21" s="114"/>
      <c r="J21" s="114"/>
      <c r="K21" s="24"/>
      <c r="L21" s="24"/>
      <c r="M21" s="24"/>
      <c r="N21" s="24"/>
      <c r="O21" s="24"/>
      <c r="P21" s="24"/>
    </row>
    <row r="22" spans="2:20" s="1" customFormat="1" ht="15.75" x14ac:dyDescent="0.25">
      <c r="C22" s="147"/>
      <c r="D22" s="111"/>
      <c r="E22" s="111"/>
      <c r="F22" s="111"/>
      <c r="G22" s="111"/>
      <c r="H22" s="111"/>
      <c r="I22" s="111"/>
      <c r="J22" s="111"/>
      <c r="K22" s="24"/>
      <c r="L22" s="24"/>
      <c r="M22" s="24"/>
      <c r="N22" s="24"/>
      <c r="O22" s="24"/>
      <c r="P22" s="24"/>
    </row>
    <row r="23" spans="2:20" s="1" customFormat="1" x14ac:dyDescent="0.25">
      <c r="C23" s="114" t="s">
        <v>59</v>
      </c>
      <c r="D23" s="114"/>
      <c r="E23" s="114"/>
      <c r="F23" s="114"/>
      <c r="G23" s="114"/>
      <c r="H23" s="114"/>
      <c r="I23" s="114"/>
      <c r="J23" s="114"/>
      <c r="K23" s="24"/>
      <c r="L23" s="24"/>
      <c r="M23" s="24"/>
      <c r="N23" s="24"/>
      <c r="O23" s="24"/>
      <c r="P23" s="24"/>
    </row>
    <row r="24" spans="2:20" s="1" customFormat="1" x14ac:dyDescent="0.25">
      <c r="C24" s="114"/>
      <c r="D24" s="114"/>
      <c r="E24" s="114"/>
      <c r="F24" s="114"/>
      <c r="G24" s="114"/>
      <c r="H24" s="114"/>
      <c r="I24" s="114"/>
      <c r="J24" s="114"/>
      <c r="K24" s="24"/>
      <c r="L24" s="24"/>
      <c r="M24" s="24"/>
      <c r="N24" s="24"/>
      <c r="O24" s="24"/>
      <c r="P24" s="24"/>
      <c r="Q24" s="24"/>
    </row>
    <row r="25" spans="2:20" s="1" customFormat="1" ht="15" customHeight="1" x14ac:dyDescent="0.25">
      <c r="C25" s="114" t="s">
        <v>170</v>
      </c>
      <c r="D25" s="114"/>
      <c r="E25" s="114"/>
      <c r="F25" s="114"/>
      <c r="G25" s="114"/>
      <c r="H25" s="114"/>
      <c r="I25" s="114"/>
      <c r="J25" s="114"/>
      <c r="K25" s="24"/>
      <c r="L25" s="24"/>
      <c r="M25" s="24"/>
      <c r="N25" s="24"/>
      <c r="O25" s="24"/>
      <c r="P25" s="24"/>
      <c r="Q25" s="24"/>
    </row>
    <row r="26" spans="2:20" s="1" customFormat="1" ht="15" customHeight="1" x14ac:dyDescent="0.25">
      <c r="C26" s="114"/>
      <c r="D26" s="114"/>
      <c r="E26" s="114"/>
      <c r="F26" s="114"/>
      <c r="G26" s="114"/>
      <c r="H26" s="114"/>
      <c r="I26" s="114"/>
      <c r="J26" s="114"/>
    </row>
    <row r="27" spans="2:20" s="1" customFormat="1" x14ac:dyDescent="0.25">
      <c r="C27" s="144"/>
      <c r="D27" s="144"/>
      <c r="E27" s="144"/>
      <c r="F27" s="144"/>
      <c r="G27" s="144"/>
      <c r="H27" s="144"/>
      <c r="I27" s="144"/>
      <c r="J27" s="144"/>
    </row>
    <row r="31" spans="2:20" ht="21.75" customHeight="1" x14ac:dyDescent="0.25"/>
    <row r="40" spans="3:12" x14ac:dyDescent="0.25">
      <c r="C40" s="116" t="s">
        <v>124</v>
      </c>
      <c r="D40" s="116"/>
      <c r="E40" s="116"/>
      <c r="F40" s="116"/>
      <c r="G40" s="116"/>
      <c r="H40" s="116"/>
      <c r="I40" s="116"/>
      <c r="J40" s="116"/>
    </row>
    <row r="41" spans="3:12" ht="8.25" customHeight="1" x14ac:dyDescent="0.25"/>
    <row r="42" spans="3:12" ht="28.5" x14ac:dyDescent="0.45">
      <c r="C42" s="129" t="s">
        <v>104</v>
      </c>
      <c r="D42" s="94"/>
      <c r="E42" s="94"/>
      <c r="F42" s="94"/>
      <c r="G42" s="94"/>
      <c r="H42" s="94"/>
      <c r="I42" s="94"/>
      <c r="J42" s="94"/>
      <c r="K42" s="94"/>
      <c r="L42" s="94"/>
    </row>
    <row r="43" spans="3:12" x14ac:dyDescent="0.25">
      <c r="C43" s="142"/>
      <c r="D43" s="94"/>
      <c r="E43" s="94"/>
      <c r="F43" s="94"/>
      <c r="G43" s="94"/>
      <c r="H43" s="94"/>
      <c r="I43" s="94"/>
      <c r="J43" s="94"/>
      <c r="K43" s="94"/>
      <c r="L43" s="94"/>
    </row>
    <row r="44" spans="3:12" x14ac:dyDescent="0.25">
      <c r="C44" s="94"/>
      <c r="D44" s="95" t="s">
        <v>105</v>
      </c>
      <c r="E44" s="94"/>
      <c r="F44" s="94"/>
      <c r="G44" s="94"/>
      <c r="H44" s="94"/>
      <c r="I44" s="94"/>
      <c r="J44" s="94"/>
      <c r="K44" s="94"/>
      <c r="L44" s="94"/>
    </row>
    <row r="45" spans="3:12" x14ac:dyDescent="0.25">
      <c r="C45" s="94"/>
      <c r="D45" s="95" t="s">
        <v>106</v>
      </c>
      <c r="E45" s="94"/>
      <c r="F45" s="94"/>
      <c r="G45" s="94"/>
      <c r="H45" s="94"/>
      <c r="I45" s="94"/>
      <c r="J45" s="94"/>
      <c r="K45" s="94"/>
      <c r="L45" s="94"/>
    </row>
    <row r="46" spans="3:12" x14ac:dyDescent="0.25">
      <c r="C46" s="94"/>
      <c r="D46" s="95" t="s">
        <v>152</v>
      </c>
      <c r="E46" s="94"/>
      <c r="F46" s="94"/>
      <c r="G46" s="94"/>
      <c r="H46" s="94"/>
      <c r="I46" s="94"/>
      <c r="J46" s="94"/>
      <c r="K46" s="94"/>
      <c r="L46" s="94"/>
    </row>
    <row r="47" spans="3:12" ht="9.75" customHeight="1" x14ac:dyDescent="0.25">
      <c r="C47" s="143"/>
      <c r="D47" s="143"/>
      <c r="E47" s="143"/>
      <c r="F47" s="143"/>
      <c r="G47" s="143"/>
      <c r="H47" s="143"/>
      <c r="I47" s="143"/>
      <c r="J47" s="143"/>
      <c r="K47" s="143"/>
      <c r="L47" s="143"/>
    </row>
    <row r="48" spans="3:12" ht="9.75" customHeight="1" x14ac:dyDescent="0.25"/>
    <row r="49" spans="2:15" ht="28.5" x14ac:dyDescent="0.45">
      <c r="C49" s="129" t="s">
        <v>118</v>
      </c>
      <c r="D49" s="94"/>
      <c r="E49" s="94"/>
      <c r="F49" s="94"/>
      <c r="G49" s="94"/>
      <c r="H49" s="94"/>
      <c r="I49" s="94"/>
      <c r="J49" s="94"/>
      <c r="K49" s="94"/>
      <c r="L49" s="94"/>
      <c r="M49" s="94"/>
      <c r="N49" s="94"/>
      <c r="O49" s="94"/>
    </row>
    <row r="50" spans="2:15" ht="6.75" customHeight="1" x14ac:dyDescent="0.25">
      <c r="C50" s="130"/>
      <c r="D50" s="94"/>
      <c r="E50" s="94"/>
      <c r="F50" s="94"/>
      <c r="G50" s="94"/>
      <c r="H50" s="94"/>
      <c r="I50" s="94"/>
      <c r="J50" s="94"/>
      <c r="K50" s="94"/>
      <c r="L50" s="94"/>
      <c r="M50" s="94"/>
      <c r="N50" s="94"/>
      <c r="O50" s="94"/>
    </row>
    <row r="51" spans="2:15" ht="5.25" customHeight="1" x14ac:dyDescent="0.25">
      <c r="C51" s="94"/>
      <c r="D51" s="94"/>
      <c r="E51" s="94"/>
      <c r="F51" s="94"/>
      <c r="G51" s="94"/>
      <c r="H51" s="94"/>
      <c r="I51" s="94"/>
      <c r="J51" s="94"/>
      <c r="K51" s="94"/>
      <c r="L51" s="94"/>
      <c r="M51" s="94"/>
      <c r="N51" s="94"/>
      <c r="O51" s="94"/>
    </row>
    <row r="52" spans="2:15" ht="408.75" customHeight="1" x14ac:dyDescent="0.25">
      <c r="C52" s="115" t="s">
        <v>164</v>
      </c>
      <c r="D52" s="115"/>
      <c r="E52" s="115"/>
      <c r="F52" s="115"/>
      <c r="G52" s="115"/>
      <c r="H52" s="115"/>
      <c r="I52" s="115"/>
      <c r="J52" s="115"/>
      <c r="K52" s="115"/>
      <c r="L52" s="115"/>
      <c r="M52" s="94"/>
      <c r="N52" s="94"/>
      <c r="O52" s="94"/>
    </row>
    <row r="53" spans="2:15" ht="118.5" customHeight="1" x14ac:dyDescent="0.25">
      <c r="C53" s="131"/>
      <c r="D53" s="131"/>
      <c r="E53" s="131"/>
      <c r="F53" s="131"/>
      <c r="G53" s="131"/>
      <c r="H53" s="131"/>
      <c r="I53" s="131"/>
      <c r="J53" s="131"/>
      <c r="K53" s="131"/>
      <c r="L53" s="131"/>
      <c r="M53" s="94"/>
      <c r="N53" s="94"/>
      <c r="O53" s="94"/>
    </row>
    <row r="54" spans="2:15" ht="15.75" customHeight="1" x14ac:dyDescent="0.25">
      <c r="B54" s="94"/>
      <c r="C54" s="116" t="s">
        <v>116</v>
      </c>
      <c r="D54" s="116"/>
      <c r="E54" s="116"/>
      <c r="F54" s="116"/>
      <c r="G54" s="116"/>
      <c r="H54" s="116"/>
      <c r="I54" s="116"/>
      <c r="J54" s="116"/>
      <c r="K54" s="110"/>
      <c r="L54" s="94"/>
      <c r="M54" s="94"/>
      <c r="N54" s="94"/>
      <c r="O54" s="94"/>
    </row>
    <row r="55" spans="2:15" ht="22.5" customHeight="1" x14ac:dyDescent="0.25">
      <c r="K55" s="110"/>
      <c r="L55" s="94"/>
      <c r="M55" s="94"/>
      <c r="N55" s="94"/>
      <c r="O55" s="94"/>
    </row>
    <row r="56" spans="2:15" ht="20.25" customHeight="1" x14ac:dyDescent="0.25">
      <c r="C56" s="94"/>
      <c r="D56" s="94"/>
      <c r="E56" s="94"/>
      <c r="F56" s="94"/>
      <c r="G56" s="94"/>
      <c r="H56" s="94"/>
      <c r="I56" s="94"/>
      <c r="J56" s="94"/>
      <c r="K56" s="94"/>
      <c r="L56" s="94"/>
      <c r="M56" s="94"/>
      <c r="N56" s="94"/>
      <c r="O56" s="94"/>
    </row>
    <row r="57" spans="2:15" x14ac:dyDescent="0.25">
      <c r="C57" s="94"/>
      <c r="D57" s="94"/>
      <c r="E57" s="94"/>
      <c r="F57" s="94"/>
      <c r="G57" s="94"/>
      <c r="H57" s="94"/>
      <c r="I57" s="94"/>
      <c r="J57" s="94"/>
      <c r="K57" s="94"/>
      <c r="L57" s="94"/>
      <c r="M57" s="94"/>
      <c r="N57" s="94"/>
    </row>
  </sheetData>
  <mergeCells count="9">
    <mergeCell ref="C40:J40"/>
    <mergeCell ref="C54:J54"/>
    <mergeCell ref="C11:J14"/>
    <mergeCell ref="C19:J21"/>
    <mergeCell ref="C23:J24"/>
    <mergeCell ref="C7:D7"/>
    <mergeCell ref="C52:L53"/>
    <mergeCell ref="C25:J27"/>
    <mergeCell ref="C3:I5"/>
  </mergeCells>
  <hyperlinks>
    <hyperlink ref="D44" r:id="rId1" xr:uid="{7075DDAC-6CFD-46C0-A708-3E32CF2A7003}"/>
    <hyperlink ref="D45" r:id="rId2" xr:uid="{9AF7F33B-7123-4F9C-A041-8690193ACB2C}"/>
    <hyperlink ref="D46" r:id="rId3" xr:uid="{F39E0708-44CB-481E-BCB9-D40A3FDB52BD}"/>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20C08-0B55-4B79-B09D-8A4574821BBF}">
  <sheetPr>
    <tabColor rgb="FF92D050"/>
  </sheetPr>
  <dimension ref="B1:T161"/>
  <sheetViews>
    <sheetView zoomScale="85" zoomScaleNormal="85" workbookViewId="0">
      <selection activeCell="AB19" sqref="AB19"/>
    </sheetView>
  </sheetViews>
  <sheetFormatPr defaultColWidth="4.5703125" defaultRowHeight="15.75" customHeight="1" x14ac:dyDescent="0.25"/>
  <cols>
    <col min="1" max="2" width="3.140625" style="2" customWidth="1"/>
    <col min="3" max="8" width="8.28515625" style="2" customWidth="1"/>
    <col min="9" max="9" width="7" style="2" customWidth="1"/>
    <col min="10" max="10" width="7.42578125" style="2" customWidth="1"/>
    <col min="11" max="11" width="7.28515625" style="2" bestFit="1" customWidth="1"/>
    <col min="12" max="12" width="3.5703125" style="2" customWidth="1"/>
    <col min="13" max="14" width="4.5703125" style="2"/>
    <col min="15" max="17" width="4.28515625" style="2" customWidth="1"/>
    <col min="18" max="19" width="4.5703125" style="2"/>
    <col min="20" max="20" width="4.5703125" style="2" customWidth="1"/>
    <col min="21" max="21" width="2" style="2" customWidth="1"/>
    <col min="22" max="22" width="1.5703125" style="2" customWidth="1"/>
    <col min="23" max="16384" width="4.5703125" style="2"/>
  </cols>
  <sheetData>
    <row r="1" spans="3:20" ht="8.25" customHeight="1" x14ac:dyDescent="0.25"/>
    <row r="2" spans="3:20" ht="26.25" x14ac:dyDescent="0.25">
      <c r="C2" s="99" t="s">
        <v>148</v>
      </c>
      <c r="D2" s="100"/>
      <c r="E2" s="100"/>
      <c r="F2" s="100"/>
      <c r="G2" s="64"/>
      <c r="H2" s="64"/>
      <c r="I2" s="64"/>
      <c r="J2" s="64"/>
      <c r="K2" s="64"/>
      <c r="L2" s="64"/>
      <c r="M2" s="64"/>
      <c r="N2" s="64"/>
      <c r="O2" s="64"/>
      <c r="P2" s="64"/>
      <c r="Q2" s="64"/>
      <c r="R2" s="64"/>
      <c r="S2" s="64"/>
      <c r="T2" s="65"/>
    </row>
    <row r="3" spans="3:20" ht="12.75" customHeight="1" x14ac:dyDescent="0.25">
      <c r="C3" s="66"/>
      <c r="D3" s="28"/>
      <c r="E3" s="28"/>
      <c r="F3" s="28"/>
      <c r="G3" s="28"/>
      <c r="H3" s="28"/>
      <c r="I3" s="28"/>
      <c r="J3" s="28"/>
      <c r="K3" s="28"/>
      <c r="L3" s="28"/>
      <c r="M3" s="28"/>
      <c r="N3" s="28"/>
      <c r="O3" s="28"/>
      <c r="P3" s="28"/>
      <c r="Q3" s="28"/>
      <c r="R3" s="28"/>
      <c r="S3" s="28"/>
      <c r="T3" s="68"/>
    </row>
    <row r="4" spans="3:20" ht="15.75" customHeight="1" x14ac:dyDescent="0.25">
      <c r="C4" s="66" t="s">
        <v>57</v>
      </c>
      <c r="D4" s="28"/>
      <c r="E4" s="28"/>
      <c r="F4" s="28"/>
      <c r="G4" s="28"/>
      <c r="H4" s="28"/>
      <c r="I4" s="28"/>
      <c r="J4" s="28"/>
      <c r="K4" s="28"/>
      <c r="L4" s="28"/>
      <c r="M4" s="28"/>
      <c r="N4" s="28"/>
      <c r="O4" s="28"/>
      <c r="P4" s="28"/>
      <c r="Q4" s="28"/>
      <c r="R4" s="28"/>
      <c r="S4" s="28"/>
      <c r="T4" s="68"/>
    </row>
    <row r="5" spans="3:20" ht="12" customHeight="1" x14ac:dyDescent="0.25">
      <c r="C5" s="66"/>
      <c r="D5" s="28"/>
      <c r="E5" s="28"/>
      <c r="F5" s="28"/>
      <c r="G5" s="28"/>
      <c r="H5" s="28"/>
      <c r="I5" s="28"/>
      <c r="J5" s="28"/>
      <c r="K5" s="28"/>
      <c r="L5" s="28"/>
      <c r="M5" s="28"/>
      <c r="N5" s="28"/>
      <c r="O5" s="28"/>
      <c r="P5" s="28"/>
      <c r="Q5" s="28"/>
      <c r="R5" s="28"/>
      <c r="S5" s="28"/>
      <c r="T5" s="68"/>
    </row>
    <row r="6" spans="3:20" ht="15.75" customHeight="1" x14ac:dyDescent="0.25">
      <c r="C6" s="66" t="s">
        <v>153</v>
      </c>
      <c r="D6" s="28"/>
      <c r="E6" s="28"/>
      <c r="F6" s="28"/>
      <c r="G6" s="28"/>
      <c r="H6" s="28"/>
      <c r="I6" s="28"/>
      <c r="J6" s="28"/>
      <c r="K6" s="28"/>
      <c r="L6" s="28"/>
      <c r="M6" s="28"/>
      <c r="N6" s="28"/>
      <c r="O6" s="28"/>
      <c r="P6" s="28"/>
      <c r="Q6" s="28"/>
      <c r="R6" s="28"/>
      <c r="S6" s="28"/>
      <c r="T6" s="68"/>
    </row>
    <row r="7" spans="3:20" s="22" customFormat="1" ht="15.75" customHeight="1" x14ac:dyDescent="0.25">
      <c r="C7" s="101" t="s">
        <v>146</v>
      </c>
      <c r="D7" s="51" t="s">
        <v>154</v>
      </c>
      <c r="E7" s="51"/>
      <c r="F7" s="51"/>
      <c r="G7" s="51"/>
      <c r="H7" s="51"/>
      <c r="I7" s="51"/>
      <c r="J7" s="51"/>
      <c r="K7" s="11"/>
      <c r="L7" s="11"/>
      <c r="M7" s="11"/>
      <c r="N7" s="11"/>
      <c r="O7" s="11"/>
      <c r="P7" s="11"/>
      <c r="Q7" s="11"/>
      <c r="R7" s="11"/>
      <c r="S7" s="11"/>
      <c r="T7" s="97"/>
    </row>
    <row r="8" spans="3:20" s="22" customFormat="1" ht="15.75" customHeight="1" x14ac:dyDescent="0.25">
      <c r="C8" s="101" t="s">
        <v>146</v>
      </c>
      <c r="D8" s="51" t="s">
        <v>65</v>
      </c>
      <c r="E8" s="51"/>
      <c r="F8" s="51"/>
      <c r="G8" s="51"/>
      <c r="H8" s="51"/>
      <c r="I8" s="51"/>
      <c r="J8" s="51"/>
      <c r="K8" s="11"/>
      <c r="L8" s="11"/>
      <c r="M8" s="11"/>
      <c r="N8" s="11"/>
      <c r="O8" s="11"/>
      <c r="P8" s="11"/>
      <c r="Q8" s="11"/>
      <c r="R8" s="11"/>
      <c r="S8" s="11"/>
      <c r="T8" s="97"/>
    </row>
    <row r="9" spans="3:20" s="22" customFormat="1" ht="15.75" customHeight="1" x14ac:dyDescent="0.25">
      <c r="C9" s="101"/>
      <c r="D9" s="51"/>
      <c r="E9" s="51" t="s">
        <v>64</v>
      </c>
      <c r="F9" s="51"/>
      <c r="G9" s="51"/>
      <c r="H9" s="51"/>
      <c r="I9" s="51"/>
      <c r="J9" s="51"/>
      <c r="K9" s="11"/>
      <c r="L9" s="11"/>
      <c r="M9" s="11"/>
      <c r="N9" s="11"/>
      <c r="O9" s="11"/>
      <c r="P9" s="11"/>
      <c r="Q9" s="11"/>
      <c r="R9" s="11"/>
      <c r="S9" s="11"/>
      <c r="T9" s="97"/>
    </row>
    <row r="10" spans="3:20" s="22" customFormat="1" ht="15.75" customHeight="1" x14ac:dyDescent="0.25">
      <c r="C10" s="101" t="s">
        <v>146</v>
      </c>
      <c r="D10" s="51" t="s">
        <v>66</v>
      </c>
      <c r="E10" s="51"/>
      <c r="F10" s="11"/>
      <c r="G10" s="51"/>
      <c r="H10" s="51"/>
      <c r="I10" s="51"/>
      <c r="J10" s="51"/>
      <c r="K10" s="11"/>
      <c r="L10" s="11"/>
      <c r="M10" s="11"/>
      <c r="N10" s="11"/>
      <c r="O10" s="11"/>
      <c r="P10" s="11"/>
      <c r="Q10" s="11"/>
      <c r="R10" s="11"/>
      <c r="S10" s="11"/>
      <c r="T10" s="97"/>
    </row>
    <row r="11" spans="3:20" s="22" customFormat="1" ht="15.75" customHeight="1" x14ac:dyDescent="0.25">
      <c r="C11" s="101"/>
      <c r="D11" s="51"/>
      <c r="E11" s="51" t="s">
        <v>77</v>
      </c>
      <c r="F11" s="11"/>
      <c r="G11" s="51"/>
      <c r="H11" s="51"/>
      <c r="I11" s="51"/>
      <c r="J11" s="51"/>
      <c r="K11" s="11"/>
      <c r="L11" s="11"/>
      <c r="M11" s="11"/>
      <c r="N11" s="11"/>
      <c r="O11" s="11"/>
      <c r="P11" s="11"/>
      <c r="Q11" s="11"/>
      <c r="R11" s="11"/>
      <c r="S11" s="11"/>
      <c r="T11" s="97"/>
    </row>
    <row r="12" spans="3:20" s="22" customFormat="1" ht="15.75" customHeight="1" x14ac:dyDescent="0.25">
      <c r="C12" s="101"/>
      <c r="D12" s="51"/>
      <c r="E12" s="11" t="s">
        <v>78</v>
      </c>
      <c r="G12" s="51"/>
      <c r="H12" s="51"/>
      <c r="I12" s="51"/>
      <c r="J12" s="51"/>
      <c r="K12" s="11"/>
      <c r="L12" s="11"/>
      <c r="M12" s="11"/>
      <c r="N12" s="11"/>
      <c r="O12" s="11"/>
      <c r="P12" s="11"/>
      <c r="Q12" s="11"/>
      <c r="R12" s="11"/>
      <c r="S12" s="11"/>
      <c r="T12" s="97"/>
    </row>
    <row r="13" spans="3:20" s="22" customFormat="1" ht="15.75" customHeight="1" x14ac:dyDescent="0.25">
      <c r="C13" s="101" t="s">
        <v>146</v>
      </c>
      <c r="D13" s="51" t="s">
        <v>67</v>
      </c>
      <c r="E13" s="51"/>
      <c r="F13" s="51"/>
      <c r="G13" s="51"/>
      <c r="H13" s="51"/>
      <c r="I13" s="51"/>
      <c r="J13" s="51"/>
      <c r="K13" s="11"/>
      <c r="L13" s="11"/>
      <c r="M13" s="11"/>
      <c r="N13" s="11"/>
      <c r="O13" s="11"/>
      <c r="P13" s="11"/>
      <c r="Q13" s="11"/>
      <c r="R13" s="11"/>
      <c r="S13" s="11"/>
      <c r="T13" s="97"/>
    </row>
    <row r="14" spans="3:20" s="22" customFormat="1" ht="15.75" customHeight="1" x14ac:dyDescent="0.25">
      <c r="C14" s="102"/>
      <c r="D14" s="51"/>
      <c r="E14" s="51" t="s">
        <v>68</v>
      </c>
      <c r="F14" s="51"/>
      <c r="G14" s="51"/>
      <c r="H14" s="51"/>
      <c r="I14" s="51"/>
      <c r="J14" s="51"/>
      <c r="K14" s="11"/>
      <c r="L14" s="11"/>
      <c r="M14" s="11"/>
      <c r="N14" s="11"/>
      <c r="O14" s="11"/>
      <c r="P14" s="11"/>
      <c r="Q14" s="11"/>
      <c r="R14" s="11"/>
      <c r="S14" s="11"/>
      <c r="T14" s="97"/>
    </row>
    <row r="15" spans="3:20" s="22" customFormat="1" ht="15.75" customHeight="1" x14ac:dyDescent="0.25">
      <c r="C15" s="86" t="s">
        <v>69</v>
      </c>
      <c r="D15" s="51"/>
      <c r="E15" s="51"/>
      <c r="F15" s="51"/>
      <c r="G15" s="51"/>
      <c r="H15" s="51"/>
      <c r="I15" s="51"/>
      <c r="J15" s="51"/>
      <c r="K15" s="11"/>
      <c r="L15" s="11"/>
      <c r="M15" s="11"/>
      <c r="N15" s="11"/>
      <c r="O15" s="11"/>
      <c r="P15" s="11"/>
      <c r="Q15" s="11"/>
      <c r="R15" s="11"/>
      <c r="S15" s="11"/>
      <c r="T15" s="97"/>
    </row>
    <row r="16" spans="3:20" s="22" customFormat="1" ht="15.75" customHeight="1" x14ac:dyDescent="0.25">
      <c r="C16" s="103" t="s">
        <v>146</v>
      </c>
      <c r="D16" s="51" t="s">
        <v>70</v>
      </c>
      <c r="E16" s="51"/>
      <c r="F16" s="51"/>
      <c r="G16" s="51"/>
      <c r="H16" s="51"/>
      <c r="I16" s="51"/>
      <c r="J16" s="51"/>
      <c r="K16" s="11"/>
      <c r="L16" s="11"/>
      <c r="M16" s="11"/>
      <c r="N16" s="11"/>
      <c r="O16" s="11"/>
      <c r="P16" s="11"/>
      <c r="Q16" s="11"/>
      <c r="R16" s="11"/>
      <c r="S16" s="11"/>
      <c r="T16" s="97"/>
    </row>
    <row r="17" spans="3:20" s="22" customFormat="1" ht="15.75" customHeight="1" x14ac:dyDescent="0.25">
      <c r="C17" s="103" t="s">
        <v>146</v>
      </c>
      <c r="D17" s="51" t="s">
        <v>71</v>
      </c>
      <c r="E17" s="51"/>
      <c r="F17" s="51"/>
      <c r="G17" s="51"/>
      <c r="H17" s="51"/>
      <c r="I17" s="51"/>
      <c r="J17" s="51"/>
      <c r="K17" s="11"/>
      <c r="L17" s="11"/>
      <c r="M17" s="11"/>
      <c r="N17" s="11"/>
      <c r="O17" s="11"/>
      <c r="P17" s="11"/>
      <c r="Q17" s="11"/>
      <c r="R17" s="11"/>
      <c r="S17" s="11"/>
      <c r="T17" s="97"/>
    </row>
    <row r="18" spans="3:20" s="22" customFormat="1" ht="12" customHeight="1" x14ac:dyDescent="0.25">
      <c r="C18" s="86"/>
      <c r="D18" s="51"/>
      <c r="E18" s="51"/>
      <c r="F18" s="51"/>
      <c r="G18" s="51"/>
      <c r="H18" s="51"/>
      <c r="I18" s="51"/>
      <c r="J18" s="51"/>
      <c r="K18" s="11"/>
      <c r="L18" s="11"/>
      <c r="M18" s="11"/>
      <c r="N18" s="11"/>
      <c r="O18" s="11"/>
      <c r="P18" s="11"/>
      <c r="Q18" s="11"/>
      <c r="R18" s="11"/>
      <c r="S18" s="11"/>
      <c r="T18" s="97"/>
    </row>
    <row r="19" spans="3:20" s="22" customFormat="1" ht="15" x14ac:dyDescent="0.25">
      <c r="C19" s="86" t="s">
        <v>72</v>
      </c>
      <c r="D19" s="51"/>
      <c r="E19" s="51"/>
      <c r="F19" s="51"/>
      <c r="G19" s="51"/>
      <c r="H19" s="51"/>
      <c r="I19" s="51"/>
      <c r="J19" s="51"/>
      <c r="K19" s="11"/>
      <c r="L19" s="11"/>
      <c r="M19" s="11"/>
      <c r="N19" s="11"/>
      <c r="O19" s="11"/>
      <c r="P19" s="11"/>
      <c r="Q19" s="11"/>
      <c r="R19" s="11"/>
      <c r="S19" s="11"/>
      <c r="T19" s="97"/>
    </row>
    <row r="20" spans="3:20" s="22" customFormat="1" ht="15" x14ac:dyDescent="0.25">
      <c r="C20" s="86"/>
      <c r="D20" s="96" t="s">
        <v>150</v>
      </c>
      <c r="E20" s="51"/>
      <c r="F20" s="51"/>
      <c r="G20" s="51"/>
      <c r="H20" s="51"/>
      <c r="I20" s="51"/>
      <c r="J20" s="51"/>
      <c r="K20" s="11"/>
      <c r="L20" s="11"/>
      <c r="M20" s="11"/>
      <c r="N20" s="11"/>
      <c r="O20" s="11"/>
      <c r="P20" s="11"/>
      <c r="Q20" s="11"/>
      <c r="R20" s="11"/>
      <c r="S20" s="11"/>
      <c r="T20" s="97"/>
    </row>
    <row r="21" spans="3:20" s="22" customFormat="1" ht="15.75" customHeight="1" x14ac:dyDescent="0.25">
      <c r="C21" s="104"/>
      <c r="D21" s="11"/>
      <c r="E21" s="8"/>
      <c r="F21" s="8"/>
      <c r="G21" s="8"/>
      <c r="H21" s="8"/>
      <c r="I21" s="8"/>
      <c r="J21" s="8"/>
      <c r="K21" s="11"/>
      <c r="L21" s="11"/>
      <c r="M21" s="11"/>
      <c r="N21" s="11"/>
      <c r="O21" s="11"/>
      <c r="P21" s="11"/>
      <c r="Q21" s="11"/>
      <c r="R21" s="11"/>
      <c r="S21" s="11"/>
      <c r="T21" s="97"/>
    </row>
    <row r="22" spans="3:20" ht="23.25" x14ac:dyDescent="0.35">
      <c r="C22" s="105" t="s">
        <v>149</v>
      </c>
      <c r="D22" s="28"/>
      <c r="E22" s="28"/>
      <c r="F22" s="28"/>
      <c r="G22" s="28"/>
      <c r="H22" s="28"/>
      <c r="I22" s="28"/>
      <c r="J22" s="28"/>
      <c r="K22" s="28"/>
      <c r="L22" s="28"/>
      <c r="M22" s="28"/>
      <c r="N22" s="28"/>
      <c r="O22" s="28"/>
      <c r="P22" s="28"/>
      <c r="Q22" s="28"/>
      <c r="R22" s="28"/>
      <c r="S22" s="28"/>
      <c r="T22" s="68"/>
    </row>
    <row r="23" spans="3:20" ht="15.75" customHeight="1" x14ac:dyDescent="0.25">
      <c r="C23" s="66"/>
      <c r="D23" s="28"/>
      <c r="E23" s="28"/>
      <c r="F23" s="28"/>
      <c r="G23" s="28"/>
      <c r="H23" s="28"/>
      <c r="I23" s="28"/>
      <c r="J23" s="28"/>
      <c r="K23" s="28"/>
      <c r="L23" s="28"/>
      <c r="M23" s="28"/>
      <c r="N23" s="28"/>
      <c r="O23" s="28"/>
      <c r="P23" s="28"/>
      <c r="Q23" s="28"/>
      <c r="R23" s="28"/>
      <c r="S23" s="28"/>
      <c r="T23" s="68"/>
    </row>
    <row r="24" spans="3:20" ht="15.75" customHeight="1" x14ac:dyDescent="0.25">
      <c r="C24" s="66" t="s">
        <v>107</v>
      </c>
      <c r="D24" s="28"/>
      <c r="E24" s="28"/>
      <c r="F24" s="28"/>
      <c r="G24" s="28"/>
      <c r="H24" s="28"/>
      <c r="I24" s="28"/>
      <c r="J24" s="28"/>
      <c r="K24" s="28"/>
      <c r="L24" s="28"/>
      <c r="M24" s="28"/>
      <c r="N24" s="28"/>
      <c r="O24" s="28"/>
      <c r="P24" s="28"/>
      <c r="Q24" s="28"/>
      <c r="R24" s="28"/>
      <c r="S24" s="28"/>
      <c r="T24" s="68"/>
    </row>
    <row r="25" spans="3:20" ht="15.75" customHeight="1" x14ac:dyDescent="0.25">
      <c r="C25" s="66"/>
      <c r="D25" s="28"/>
      <c r="E25" s="28"/>
      <c r="F25" s="28"/>
      <c r="G25" s="28"/>
      <c r="H25" s="28"/>
      <c r="I25" s="28"/>
      <c r="J25" s="28"/>
      <c r="K25" s="28"/>
      <c r="L25" s="28"/>
      <c r="M25" s="28"/>
      <c r="N25" s="28"/>
      <c r="O25" s="28"/>
      <c r="P25" s="28"/>
      <c r="Q25" s="28"/>
      <c r="R25" s="28"/>
      <c r="S25" s="28"/>
      <c r="T25" s="68"/>
    </row>
    <row r="26" spans="3:20" ht="15.75" customHeight="1" x14ac:dyDescent="0.25">
      <c r="C26" s="66" t="s">
        <v>73</v>
      </c>
      <c r="D26" s="28"/>
      <c r="E26" s="28"/>
      <c r="F26" s="28"/>
      <c r="G26" s="28"/>
      <c r="H26" s="28"/>
      <c r="I26" s="28"/>
      <c r="J26" s="28"/>
      <c r="K26" s="28"/>
      <c r="L26" s="28"/>
      <c r="M26" s="28"/>
      <c r="N26" s="28"/>
      <c r="O26" s="28"/>
      <c r="P26" s="28"/>
      <c r="Q26" s="28"/>
      <c r="R26" s="28"/>
      <c r="S26" s="28"/>
      <c r="T26" s="68"/>
    </row>
    <row r="27" spans="3:20" ht="15.75" customHeight="1" x14ac:dyDescent="0.25">
      <c r="C27" s="66" t="s">
        <v>74</v>
      </c>
      <c r="D27" s="28"/>
      <c r="E27" s="28"/>
      <c r="F27" s="28"/>
      <c r="G27" s="28"/>
      <c r="H27" s="28"/>
      <c r="I27" s="28"/>
      <c r="J27" s="28"/>
      <c r="K27" s="28"/>
      <c r="L27" s="28"/>
      <c r="M27" s="28"/>
      <c r="N27" s="28"/>
      <c r="O27" s="28"/>
      <c r="P27" s="28"/>
      <c r="Q27" s="28"/>
      <c r="R27" s="28"/>
      <c r="S27" s="28"/>
      <c r="T27" s="68"/>
    </row>
    <row r="28" spans="3:20" ht="15.75" customHeight="1" x14ac:dyDescent="0.25">
      <c r="C28" s="101" t="s">
        <v>146</v>
      </c>
      <c r="D28" s="28" t="s">
        <v>75</v>
      </c>
      <c r="E28" s="28"/>
      <c r="F28" s="28"/>
      <c r="G28" s="28"/>
      <c r="H28" s="28"/>
      <c r="I28" s="28"/>
      <c r="J28" s="28"/>
      <c r="K28" s="28"/>
      <c r="L28" s="28"/>
      <c r="M28" s="28"/>
      <c r="N28" s="28"/>
      <c r="O28" s="28"/>
      <c r="P28" s="28"/>
      <c r="Q28" s="28"/>
      <c r="R28" s="28"/>
      <c r="S28" s="28"/>
      <c r="T28" s="68"/>
    </row>
    <row r="29" spans="3:20" ht="15.75" customHeight="1" x14ac:dyDescent="0.25">
      <c r="C29" s="66"/>
      <c r="D29" s="28"/>
      <c r="E29" s="28"/>
      <c r="F29" s="28"/>
      <c r="G29" s="28"/>
      <c r="H29" s="28"/>
      <c r="I29" s="28"/>
      <c r="J29" s="28"/>
      <c r="K29" s="28"/>
      <c r="L29" s="28"/>
      <c r="M29" s="28"/>
      <c r="N29" s="28"/>
      <c r="O29" s="28"/>
      <c r="P29" s="28"/>
      <c r="Q29" s="28"/>
      <c r="R29" s="28"/>
      <c r="S29" s="28"/>
      <c r="T29" s="68"/>
    </row>
    <row r="30" spans="3:20" ht="15.75" customHeight="1" x14ac:dyDescent="0.25">
      <c r="C30" s="106" t="s">
        <v>156</v>
      </c>
      <c r="D30" s="107"/>
      <c r="E30" s="107"/>
      <c r="F30" s="107"/>
      <c r="G30" s="107"/>
      <c r="H30" s="107"/>
      <c r="I30" s="107"/>
      <c r="J30" s="107"/>
      <c r="K30" s="28"/>
      <c r="L30" s="28"/>
      <c r="M30" s="28"/>
      <c r="N30" s="28"/>
      <c r="O30" s="28"/>
      <c r="P30" s="28"/>
      <c r="Q30" s="28"/>
      <c r="R30" s="28"/>
      <c r="S30" s="28"/>
      <c r="T30" s="68"/>
    </row>
    <row r="31" spans="3:20" ht="15.75" customHeight="1" x14ac:dyDescent="0.25">
      <c r="C31" s="108"/>
      <c r="D31" s="71" t="s">
        <v>155</v>
      </c>
      <c r="E31" s="109"/>
      <c r="F31" s="109"/>
      <c r="G31" s="109"/>
      <c r="H31" s="109"/>
      <c r="I31" s="109"/>
      <c r="J31" s="109"/>
      <c r="K31" s="71"/>
      <c r="L31" s="71"/>
      <c r="M31" s="71"/>
      <c r="N31" s="71"/>
      <c r="O31" s="71"/>
      <c r="P31" s="71"/>
      <c r="Q31" s="71"/>
      <c r="R31" s="71"/>
      <c r="S31" s="71"/>
      <c r="T31" s="72"/>
    </row>
    <row r="32" spans="3:20" ht="20.25" customHeight="1" x14ac:dyDescent="0.25">
      <c r="C32" s="116" t="s">
        <v>119</v>
      </c>
      <c r="D32" s="116"/>
      <c r="E32" s="116"/>
      <c r="F32" s="116"/>
      <c r="G32" s="116"/>
      <c r="H32" s="116"/>
      <c r="I32" s="116"/>
      <c r="J32" s="116"/>
      <c r="K32" s="116"/>
      <c r="L32" s="116"/>
      <c r="M32" s="116"/>
      <c r="N32" s="116"/>
      <c r="O32" s="116"/>
      <c r="P32" s="116"/>
      <c r="Q32" s="116"/>
      <c r="R32" s="116"/>
    </row>
    <row r="33" spans="2:19" ht="26.25" x14ac:dyDescent="0.4">
      <c r="C33" s="21" t="s">
        <v>145</v>
      </c>
    </row>
    <row r="34" spans="2:19" ht="9.75" customHeight="1" x14ac:dyDescent="0.25"/>
    <row r="35" spans="2:19" ht="15.75" customHeight="1" x14ac:dyDescent="0.25">
      <c r="C35" s="2" t="s">
        <v>7</v>
      </c>
    </row>
    <row r="36" spans="2:19" ht="15.75" customHeight="1" x14ac:dyDescent="0.25">
      <c r="C36" s="2" t="s">
        <v>4</v>
      </c>
    </row>
    <row r="37" spans="2:19" ht="15.75" customHeight="1" x14ac:dyDescent="0.25">
      <c r="C37" s="2" t="s">
        <v>110</v>
      </c>
    </row>
    <row r="38" spans="2:19" ht="11.25" customHeight="1" x14ac:dyDescent="0.25"/>
    <row r="39" spans="2:19" ht="15.75" customHeight="1" x14ac:dyDescent="0.25">
      <c r="C39" s="2" t="s">
        <v>5</v>
      </c>
    </row>
    <row r="40" spans="2:19" ht="15.75" customHeight="1" x14ac:dyDescent="0.25">
      <c r="C40" s="2" t="s">
        <v>9</v>
      </c>
    </row>
    <row r="41" spans="2:19" ht="15.75" customHeight="1" x14ac:dyDescent="0.25">
      <c r="C41" s="2" t="s">
        <v>10</v>
      </c>
    </row>
    <row r="42" spans="2:19" ht="15.75" customHeight="1" x14ac:dyDescent="0.25">
      <c r="C42" s="2" t="s">
        <v>6</v>
      </c>
    </row>
    <row r="43" spans="2:19" ht="15.75" customHeight="1" x14ac:dyDescent="0.25">
      <c r="C43" s="2" t="s">
        <v>108</v>
      </c>
    </row>
    <row r="44" spans="2:19" ht="15.75" customHeight="1" x14ac:dyDescent="0.25">
      <c r="D44" s="2" t="s">
        <v>109</v>
      </c>
    </row>
    <row r="45" spans="2:19" ht="12.75" customHeight="1" x14ac:dyDescent="0.25"/>
    <row r="46" spans="2:19" ht="26.25" x14ac:dyDescent="0.4">
      <c r="B46" s="63"/>
      <c r="C46" s="76" t="s">
        <v>30</v>
      </c>
      <c r="D46" s="64"/>
      <c r="E46" s="64"/>
      <c r="F46" s="64"/>
      <c r="G46" s="64"/>
      <c r="H46" s="64"/>
      <c r="I46" s="64"/>
      <c r="J46" s="64"/>
      <c r="K46" s="64"/>
      <c r="L46" s="64"/>
      <c r="M46" s="64"/>
      <c r="N46" s="64"/>
      <c r="O46" s="64"/>
      <c r="P46" s="64"/>
      <c r="Q46" s="64"/>
      <c r="R46" s="64"/>
      <c r="S46" s="65"/>
    </row>
    <row r="47" spans="2:19" ht="9.75" customHeight="1" x14ac:dyDescent="0.25">
      <c r="B47" s="66"/>
      <c r="C47" s="28"/>
      <c r="D47" s="28"/>
      <c r="E47" s="28"/>
      <c r="F47" s="28"/>
      <c r="G47" s="28"/>
      <c r="H47" s="28"/>
      <c r="I47" s="28"/>
      <c r="J47" s="28"/>
      <c r="K47" s="28"/>
      <c r="L47" s="28"/>
      <c r="M47" s="28"/>
      <c r="N47" s="28"/>
      <c r="O47" s="28"/>
      <c r="P47" s="28"/>
      <c r="Q47" s="28"/>
      <c r="R47" s="28"/>
      <c r="S47" s="68"/>
    </row>
    <row r="48" spans="2:19" ht="15.75" customHeight="1" thickBot="1" x14ac:dyDescent="0.3">
      <c r="B48" s="66"/>
      <c r="C48" s="28"/>
      <c r="D48" s="28"/>
      <c r="E48" s="28"/>
      <c r="F48" s="28"/>
      <c r="G48" s="28"/>
      <c r="H48" s="28"/>
      <c r="I48" s="28"/>
      <c r="J48" s="120" t="s">
        <v>0</v>
      </c>
      <c r="K48" s="120"/>
      <c r="L48" s="28"/>
      <c r="M48" s="120" t="s">
        <v>3</v>
      </c>
      <c r="N48" s="120"/>
      <c r="O48" s="28"/>
      <c r="P48" s="28"/>
      <c r="Q48" s="28"/>
      <c r="R48" s="28"/>
      <c r="S48" s="68"/>
    </row>
    <row r="49" spans="2:19" ht="15.75" customHeight="1" x14ac:dyDescent="0.25">
      <c r="B49" s="66"/>
      <c r="C49" s="5"/>
      <c r="D49" s="6"/>
      <c r="E49" s="6" t="s">
        <v>0</v>
      </c>
      <c r="F49" s="3"/>
      <c r="G49" s="6"/>
      <c r="H49" s="26"/>
      <c r="I49" s="28"/>
      <c r="J49" s="119" t="s">
        <v>11</v>
      </c>
      <c r="K49" s="119"/>
      <c r="L49" s="16"/>
      <c r="M49" s="119" t="s">
        <v>11</v>
      </c>
      <c r="N49" s="119"/>
      <c r="O49" s="28"/>
      <c r="P49" s="28"/>
      <c r="Q49" s="28"/>
      <c r="R49" s="28"/>
      <c r="S49" s="68"/>
    </row>
    <row r="50" spans="2:19" ht="15.75" customHeight="1" x14ac:dyDescent="0.25">
      <c r="B50" s="66"/>
      <c r="C50" s="7"/>
      <c r="D50" s="8"/>
      <c r="E50" s="8" t="s">
        <v>2</v>
      </c>
      <c r="F50" s="8" t="s">
        <v>1</v>
      </c>
      <c r="G50" s="8"/>
      <c r="H50" s="27"/>
      <c r="I50" s="28"/>
      <c r="J50" s="16" t="s">
        <v>2</v>
      </c>
      <c r="K50" s="8">
        <v>12</v>
      </c>
      <c r="L50" s="16"/>
      <c r="M50" s="16" t="s">
        <v>2</v>
      </c>
      <c r="N50" s="8">
        <v>2.2000000000000002</v>
      </c>
      <c r="O50" s="28"/>
      <c r="P50" s="28"/>
      <c r="Q50" s="28"/>
      <c r="R50" s="28"/>
      <c r="S50" s="68"/>
    </row>
    <row r="51" spans="2:19" ht="15.75" customHeight="1" thickBot="1" x14ac:dyDescent="0.3">
      <c r="B51" s="66"/>
      <c r="C51" s="7" t="s">
        <v>3</v>
      </c>
      <c r="D51" s="8" t="s">
        <v>2</v>
      </c>
      <c r="E51" s="17">
        <v>7.0000000000000007E-2</v>
      </c>
      <c r="F51" s="17">
        <v>0.56999999999999995</v>
      </c>
      <c r="G51" s="14">
        <f>SUM(E51:F51)</f>
        <v>0.6399999999999999</v>
      </c>
      <c r="H51" s="27"/>
      <c r="I51" s="28"/>
      <c r="J51" s="47" t="s">
        <v>1</v>
      </c>
      <c r="K51" s="15">
        <v>28</v>
      </c>
      <c r="L51" s="16"/>
      <c r="M51" s="47" t="s">
        <v>1</v>
      </c>
      <c r="N51" s="15">
        <v>5.5</v>
      </c>
      <c r="O51" s="28"/>
      <c r="P51" s="28"/>
      <c r="Q51" s="28"/>
      <c r="R51" s="28"/>
      <c r="S51" s="68"/>
    </row>
    <row r="52" spans="2:19" ht="15.75" customHeight="1" thickTop="1" x14ac:dyDescent="0.25">
      <c r="B52" s="66"/>
      <c r="C52" s="4"/>
      <c r="D52" s="8" t="s">
        <v>1</v>
      </c>
      <c r="E52" s="17">
        <v>0.2</v>
      </c>
      <c r="F52" s="17">
        <v>0.16</v>
      </c>
      <c r="G52" s="14">
        <f>SUM(E52:F52)</f>
        <v>0.36</v>
      </c>
      <c r="H52" s="27"/>
      <c r="I52" s="28"/>
      <c r="J52" s="16" t="s">
        <v>8</v>
      </c>
      <c r="K52" s="8">
        <f>K51-K50</f>
        <v>16</v>
      </c>
      <c r="L52" s="16"/>
      <c r="M52" s="16" t="s">
        <v>8</v>
      </c>
      <c r="N52" s="8">
        <f>N51-N50</f>
        <v>3.3</v>
      </c>
      <c r="O52" s="28"/>
      <c r="P52" s="28"/>
      <c r="Q52" s="28"/>
      <c r="R52" s="28"/>
      <c r="S52" s="68"/>
    </row>
    <row r="53" spans="2:19" ht="15.75" customHeight="1" x14ac:dyDescent="0.25">
      <c r="B53" s="66"/>
      <c r="C53" s="7"/>
      <c r="D53" s="8"/>
      <c r="E53" s="14">
        <f>SUM(E51:E52)</f>
        <v>0.27</v>
      </c>
      <c r="F53" s="14">
        <f>SUM(F51:F52)</f>
        <v>0.73</v>
      </c>
      <c r="G53" s="14" t="str">
        <f>IF((AND(   SUM(G51:G52)=1,    SUM(E53:F53)=SUM(G51:G52)   )),"", SUM(E53:F53)+SUM(G51:G52))</f>
        <v/>
      </c>
      <c r="H53" s="27"/>
      <c r="I53" s="28"/>
      <c r="J53" s="28"/>
      <c r="K53" s="28"/>
      <c r="L53" s="28"/>
      <c r="M53" s="28"/>
      <c r="N53" s="28"/>
      <c r="O53" s="28"/>
      <c r="P53" s="28"/>
      <c r="Q53" s="28"/>
      <c r="R53" s="28"/>
      <c r="S53" s="68"/>
    </row>
    <row r="54" spans="2:19" ht="15.75" customHeight="1" x14ac:dyDescent="0.25">
      <c r="B54" s="66"/>
      <c r="C54" s="29"/>
      <c r="D54" s="28"/>
      <c r="E54" s="28"/>
      <c r="F54" s="28"/>
      <c r="G54" s="28"/>
      <c r="H54" s="27"/>
      <c r="I54" s="28"/>
      <c r="J54" s="28"/>
      <c r="K54" s="28"/>
      <c r="L54" s="28"/>
      <c r="M54" s="28"/>
      <c r="N54" s="28"/>
      <c r="O54" s="28"/>
      <c r="P54" s="28"/>
      <c r="Q54" s="28"/>
      <c r="R54" s="28"/>
      <c r="S54" s="68"/>
    </row>
    <row r="55" spans="2:19" ht="15.75" customHeight="1" x14ac:dyDescent="0.25">
      <c r="B55" s="66"/>
      <c r="C55" s="29"/>
      <c r="D55" s="11" t="s">
        <v>13</v>
      </c>
      <c r="E55" s="28"/>
      <c r="F55" s="28"/>
      <c r="G55" s="30">
        <f>F53*$K$52+$K$50</f>
        <v>23.68</v>
      </c>
      <c r="H55" s="27"/>
      <c r="I55" s="28"/>
      <c r="J55" s="28"/>
      <c r="K55" s="28"/>
      <c r="L55" s="28"/>
      <c r="M55" s="28"/>
      <c r="N55" s="28"/>
      <c r="O55" s="28"/>
      <c r="P55" s="28"/>
      <c r="Q55" s="28"/>
      <c r="R55" s="28"/>
      <c r="S55" s="68"/>
    </row>
    <row r="56" spans="2:19" ht="15.75" customHeight="1" x14ac:dyDescent="0.25">
      <c r="B56" s="66"/>
      <c r="C56" s="29"/>
      <c r="D56" s="12" t="s">
        <v>12</v>
      </c>
      <c r="E56" s="28"/>
      <c r="F56" s="28"/>
      <c r="G56" s="30">
        <f>G52*$N$52+$N$50</f>
        <v>3.3879999999999999</v>
      </c>
      <c r="H56" s="27"/>
      <c r="I56" s="28"/>
      <c r="J56" s="28"/>
      <c r="K56" s="28"/>
      <c r="L56" s="28"/>
      <c r="M56" s="28"/>
      <c r="N56" s="28"/>
      <c r="O56" s="28"/>
      <c r="P56" s="28"/>
      <c r="Q56" s="28"/>
      <c r="R56" s="28"/>
      <c r="S56" s="68"/>
    </row>
    <row r="57" spans="2:19" ht="15.75" customHeight="1" thickBot="1" x14ac:dyDescent="0.3">
      <c r="B57" s="66"/>
      <c r="C57" s="31"/>
      <c r="D57" s="32"/>
      <c r="E57" s="32"/>
      <c r="F57" s="32"/>
      <c r="G57" s="32"/>
      <c r="H57" s="33"/>
      <c r="I57" s="28"/>
      <c r="J57" s="28"/>
      <c r="K57" s="28"/>
      <c r="L57" s="28"/>
      <c r="M57" s="28"/>
      <c r="N57" s="28"/>
      <c r="O57" s="28"/>
      <c r="P57" s="28"/>
      <c r="Q57" s="28"/>
      <c r="R57" s="28"/>
      <c r="S57" s="68"/>
    </row>
    <row r="58" spans="2:19" ht="9.75" customHeight="1" x14ac:dyDescent="0.25">
      <c r="B58" s="66"/>
      <c r="C58" s="28"/>
      <c r="D58" s="28"/>
      <c r="E58" s="28"/>
      <c r="F58" s="28"/>
      <c r="G58" s="28"/>
      <c r="H58" s="28"/>
      <c r="I58" s="28"/>
      <c r="J58" s="28"/>
      <c r="K58" s="28"/>
      <c r="L58" s="28"/>
      <c r="M58" s="28"/>
      <c r="N58" s="28"/>
      <c r="O58" s="28"/>
      <c r="P58" s="28"/>
      <c r="Q58" s="28"/>
      <c r="R58" s="28"/>
      <c r="S58" s="68"/>
    </row>
    <row r="59" spans="2:19" ht="15.75" customHeight="1" x14ac:dyDescent="0.25">
      <c r="B59" s="66"/>
      <c r="C59" s="118" t="s">
        <v>103</v>
      </c>
      <c r="D59" s="118"/>
      <c r="E59" s="118"/>
      <c r="F59" s="118"/>
      <c r="G59" s="118"/>
      <c r="H59" s="118"/>
      <c r="I59" s="118"/>
      <c r="J59" s="118"/>
      <c r="K59" s="118"/>
      <c r="L59" s="28"/>
      <c r="M59" s="28"/>
      <c r="N59" s="28"/>
      <c r="O59" s="28"/>
      <c r="P59" s="28"/>
      <c r="Q59" s="28"/>
      <c r="R59" s="28"/>
      <c r="S59" s="68"/>
    </row>
    <row r="60" spans="2:19" ht="15.75" customHeight="1" x14ac:dyDescent="0.25">
      <c r="B60" s="66"/>
      <c r="C60" s="118"/>
      <c r="D60" s="118"/>
      <c r="E60" s="118"/>
      <c r="F60" s="118"/>
      <c r="G60" s="118"/>
      <c r="H60" s="118"/>
      <c r="I60" s="118"/>
      <c r="J60" s="118"/>
      <c r="K60" s="118"/>
      <c r="L60" s="28"/>
      <c r="M60" s="28"/>
      <c r="N60" s="28"/>
      <c r="O60" s="28"/>
      <c r="P60" s="28"/>
      <c r="Q60" s="28"/>
      <c r="R60" s="28"/>
      <c r="S60" s="68"/>
    </row>
    <row r="61" spans="2:19" ht="15.75" customHeight="1" x14ac:dyDescent="0.25">
      <c r="B61" s="66"/>
      <c r="C61" s="118"/>
      <c r="D61" s="118"/>
      <c r="E61" s="118"/>
      <c r="F61" s="118"/>
      <c r="G61" s="118"/>
      <c r="H61" s="118"/>
      <c r="I61" s="118"/>
      <c r="J61" s="118"/>
      <c r="K61" s="118"/>
      <c r="L61" s="28"/>
      <c r="M61" s="28"/>
      <c r="N61" s="28"/>
      <c r="O61" s="28"/>
      <c r="P61" s="28"/>
      <c r="Q61" s="28"/>
      <c r="R61" s="28"/>
      <c r="S61" s="68"/>
    </row>
    <row r="62" spans="2:19" ht="15.75" customHeight="1" x14ac:dyDescent="0.25">
      <c r="B62" s="66"/>
      <c r="C62" s="118"/>
      <c r="D62" s="118"/>
      <c r="E62" s="118"/>
      <c r="F62" s="118"/>
      <c r="G62" s="118"/>
      <c r="H62" s="118"/>
      <c r="I62" s="118"/>
      <c r="J62" s="118"/>
      <c r="K62" s="118"/>
      <c r="L62" s="28"/>
      <c r="M62" s="28"/>
      <c r="N62" s="28"/>
      <c r="O62" s="28"/>
      <c r="P62" s="28"/>
      <c r="Q62" s="28"/>
      <c r="R62" s="28"/>
      <c r="S62" s="68"/>
    </row>
    <row r="63" spans="2:19" ht="15.75" customHeight="1" x14ac:dyDescent="0.25">
      <c r="B63" s="66"/>
      <c r="C63" s="118"/>
      <c r="D63" s="118"/>
      <c r="E63" s="118"/>
      <c r="F63" s="118"/>
      <c r="G63" s="118"/>
      <c r="H63" s="118"/>
      <c r="I63" s="118"/>
      <c r="J63" s="118"/>
      <c r="K63" s="118"/>
      <c r="L63" s="28"/>
      <c r="M63" s="28"/>
      <c r="N63" s="113" t="s">
        <v>158</v>
      </c>
      <c r="O63" s="28"/>
      <c r="P63" s="28"/>
      <c r="Q63" s="28"/>
      <c r="R63" s="28"/>
      <c r="S63" s="68"/>
    </row>
    <row r="64" spans="2:19" ht="15.75" customHeight="1" x14ac:dyDescent="0.25">
      <c r="B64" s="66"/>
      <c r="C64" s="118"/>
      <c r="D64" s="118"/>
      <c r="E64" s="118"/>
      <c r="F64" s="118"/>
      <c r="G64" s="118"/>
      <c r="H64" s="118"/>
      <c r="I64" s="118"/>
      <c r="J64" s="118"/>
      <c r="K64" s="118"/>
      <c r="L64" s="28"/>
      <c r="M64" s="28"/>
      <c r="N64" s="113" t="s">
        <v>157</v>
      </c>
      <c r="O64" s="28"/>
      <c r="P64" s="28"/>
      <c r="Q64" s="28"/>
      <c r="R64" s="28"/>
      <c r="S64" s="68"/>
    </row>
    <row r="65" spans="2:19" ht="15.75" customHeight="1" x14ac:dyDescent="0.25">
      <c r="B65" s="66"/>
      <c r="C65" s="117" t="s">
        <v>120</v>
      </c>
      <c r="D65" s="117"/>
      <c r="E65" s="117"/>
      <c r="F65" s="117"/>
      <c r="G65" s="117"/>
      <c r="H65" s="117"/>
      <c r="I65" s="117"/>
      <c r="J65" s="117"/>
      <c r="K65" s="117"/>
      <c r="L65" s="117"/>
      <c r="M65" s="117"/>
      <c r="N65" s="117"/>
      <c r="O65" s="117"/>
      <c r="P65" s="117"/>
      <c r="Q65" s="117"/>
      <c r="R65" s="117"/>
      <c r="S65" s="68"/>
    </row>
    <row r="66" spans="2:19" ht="15.75" customHeight="1" x14ac:dyDescent="0.25">
      <c r="B66" s="66"/>
      <c r="C66" s="28"/>
      <c r="D66" s="28"/>
      <c r="E66" s="28"/>
      <c r="F66" s="28"/>
      <c r="G66" s="28"/>
      <c r="H66" s="28"/>
      <c r="I66" s="28"/>
      <c r="J66" s="28"/>
      <c r="K66" s="28"/>
      <c r="L66" s="28"/>
      <c r="M66" s="28"/>
      <c r="N66" s="28"/>
      <c r="O66" s="28"/>
      <c r="P66" s="28"/>
      <c r="Q66" s="28"/>
      <c r="R66" s="28"/>
      <c r="S66" s="68"/>
    </row>
    <row r="67" spans="2:19" ht="15.75" customHeight="1" x14ac:dyDescent="0.25">
      <c r="B67" s="66"/>
      <c r="C67" s="28" t="s">
        <v>82</v>
      </c>
      <c r="D67" s="28"/>
      <c r="E67" s="28"/>
      <c r="F67" s="28"/>
      <c r="G67" s="28"/>
      <c r="H67" s="28"/>
      <c r="I67" s="28"/>
      <c r="J67" s="28"/>
      <c r="K67" s="28"/>
      <c r="L67" s="28"/>
      <c r="M67" s="28"/>
      <c r="N67" s="28"/>
      <c r="O67" s="28"/>
      <c r="P67" s="28"/>
      <c r="Q67" s="28"/>
      <c r="R67" s="28"/>
      <c r="S67" s="68"/>
    </row>
    <row r="68" spans="2:19" ht="15.75" customHeight="1" x14ac:dyDescent="0.25">
      <c r="B68" s="66"/>
      <c r="C68" s="28"/>
      <c r="D68" s="28"/>
      <c r="E68" s="28"/>
      <c r="F68" s="28"/>
      <c r="G68" s="28"/>
      <c r="H68" s="28"/>
      <c r="I68" s="28"/>
      <c r="J68" s="28"/>
      <c r="K68" s="28"/>
      <c r="L68" s="28"/>
      <c r="M68" s="28"/>
      <c r="N68" s="28"/>
      <c r="O68" s="28"/>
      <c r="P68" s="28"/>
      <c r="Q68" s="28"/>
      <c r="R68" s="28"/>
      <c r="S68" s="68"/>
    </row>
    <row r="69" spans="2:19" ht="15.75" customHeight="1" x14ac:dyDescent="0.25">
      <c r="B69" s="66"/>
      <c r="C69" s="28" t="s">
        <v>14</v>
      </c>
      <c r="D69" s="28"/>
      <c r="E69" s="30">
        <v>23.68</v>
      </c>
      <c r="F69" s="28"/>
      <c r="G69" s="28" t="s">
        <v>16</v>
      </c>
      <c r="H69" s="28"/>
      <c r="I69" s="30">
        <f>G55</f>
        <v>23.68</v>
      </c>
      <c r="J69" s="28"/>
      <c r="K69" s="28"/>
      <c r="L69" s="28"/>
      <c r="M69" s="28"/>
      <c r="N69" s="28"/>
      <c r="O69" s="28"/>
      <c r="P69" s="28"/>
      <c r="Q69" s="28"/>
      <c r="R69" s="28"/>
      <c r="S69" s="68"/>
    </row>
    <row r="70" spans="2:19" ht="15.75" customHeight="1" x14ac:dyDescent="0.25">
      <c r="B70" s="66"/>
      <c r="C70" s="28" t="s">
        <v>15</v>
      </c>
      <c r="D70" s="28"/>
      <c r="E70" s="30">
        <v>3.39</v>
      </c>
      <c r="F70" s="28"/>
      <c r="G70" s="28" t="s">
        <v>17</v>
      </c>
      <c r="H70" s="28"/>
      <c r="I70" s="30">
        <f>G56</f>
        <v>3.3879999999999999</v>
      </c>
      <c r="J70" s="28"/>
      <c r="K70" s="28"/>
      <c r="L70" s="28"/>
      <c r="M70" s="28"/>
      <c r="N70" s="28"/>
      <c r="O70" s="28"/>
      <c r="P70" s="28"/>
      <c r="Q70" s="28"/>
      <c r="R70" s="28"/>
      <c r="S70" s="68"/>
    </row>
    <row r="71" spans="2:19" ht="15.75" customHeight="1" x14ac:dyDescent="0.25">
      <c r="B71" s="66"/>
      <c r="C71" s="28"/>
      <c r="D71" s="28"/>
      <c r="E71" s="28"/>
      <c r="F71" s="28"/>
      <c r="G71" s="28"/>
      <c r="H71" s="28"/>
      <c r="I71" s="28"/>
      <c r="J71" s="28"/>
      <c r="K71" s="28"/>
      <c r="L71" s="28"/>
      <c r="M71" s="28"/>
      <c r="N71" s="28"/>
      <c r="O71" s="28"/>
      <c r="P71" s="28"/>
      <c r="Q71" s="28"/>
      <c r="R71" s="28"/>
      <c r="S71" s="68"/>
    </row>
    <row r="72" spans="2:19" ht="15.75" customHeight="1" x14ac:dyDescent="0.25">
      <c r="B72" s="66"/>
      <c r="C72" s="35" t="s">
        <v>18</v>
      </c>
      <c r="D72" s="28"/>
      <c r="E72" s="28"/>
      <c r="F72" s="28"/>
      <c r="G72" s="28"/>
      <c r="H72" s="28"/>
      <c r="I72" s="28"/>
      <c r="J72" s="28"/>
      <c r="K72" s="28"/>
      <c r="L72" s="28"/>
      <c r="M72" s="28"/>
      <c r="N72" s="28"/>
      <c r="O72" s="28"/>
      <c r="P72" s="28"/>
      <c r="Q72" s="28"/>
      <c r="R72" s="28"/>
      <c r="S72" s="68"/>
    </row>
    <row r="73" spans="2:19" ht="15.75" customHeight="1" x14ac:dyDescent="0.25">
      <c r="B73" s="70"/>
      <c r="C73" s="71"/>
      <c r="D73" s="71"/>
      <c r="E73" s="71"/>
      <c r="F73" s="71"/>
      <c r="G73" s="71"/>
      <c r="H73" s="71"/>
      <c r="I73" s="71"/>
      <c r="J73" s="71"/>
      <c r="K73" s="71"/>
      <c r="L73" s="71"/>
      <c r="M73" s="71"/>
      <c r="N73" s="71"/>
      <c r="O73" s="71"/>
      <c r="P73" s="71"/>
      <c r="Q73" s="71"/>
      <c r="R73" s="71"/>
      <c r="S73" s="72"/>
    </row>
    <row r="74" spans="2:19" ht="15.75" customHeight="1" x14ac:dyDescent="0.25">
      <c r="C74" s="28"/>
      <c r="D74" s="28"/>
      <c r="E74" s="28"/>
      <c r="F74" s="28"/>
      <c r="G74" s="28"/>
      <c r="H74" s="28"/>
      <c r="I74" s="28"/>
      <c r="J74" s="28"/>
      <c r="K74" s="28"/>
      <c r="L74" s="28"/>
      <c r="M74" s="28"/>
      <c r="N74" s="28"/>
      <c r="O74" s="28"/>
    </row>
    <row r="75" spans="2:19" ht="15.75" customHeight="1" x14ac:dyDescent="0.25">
      <c r="B75" s="63"/>
      <c r="C75" s="64"/>
      <c r="D75" s="64"/>
      <c r="E75" s="64"/>
      <c r="F75" s="64"/>
      <c r="G75" s="64"/>
      <c r="H75" s="64"/>
      <c r="I75" s="64"/>
      <c r="J75" s="64"/>
      <c r="K75" s="64"/>
      <c r="L75" s="64"/>
      <c r="M75" s="64"/>
      <c r="N75" s="64"/>
      <c r="O75" s="64"/>
      <c r="P75" s="64"/>
      <c r="Q75" s="65"/>
    </row>
    <row r="76" spans="2:19" ht="23.25" x14ac:dyDescent="0.35">
      <c r="B76" s="66"/>
      <c r="C76" s="82" t="s">
        <v>19</v>
      </c>
      <c r="D76" s="28"/>
      <c r="E76" s="28"/>
      <c r="F76" s="28"/>
      <c r="G76" s="28"/>
      <c r="H76" s="28"/>
      <c r="I76" s="28"/>
      <c r="J76" s="28"/>
      <c r="K76" s="28"/>
      <c r="L76" s="28"/>
      <c r="M76" s="28"/>
      <c r="N76" s="28"/>
      <c r="O76" s="28"/>
      <c r="P76" s="28"/>
      <c r="Q76" s="68"/>
    </row>
    <row r="77" spans="2:19" ht="15.75" customHeight="1" x14ac:dyDescent="0.25">
      <c r="B77" s="66"/>
      <c r="C77" s="28"/>
      <c r="D77" s="28"/>
      <c r="E77" s="28"/>
      <c r="F77" s="28"/>
      <c r="G77" s="28"/>
      <c r="H77" s="28"/>
      <c r="I77" s="28"/>
      <c r="J77" s="28"/>
      <c r="K77" s="28"/>
      <c r="L77" s="28"/>
      <c r="M77" s="28"/>
      <c r="N77" s="28"/>
      <c r="O77" s="28"/>
      <c r="P77" s="28"/>
      <c r="Q77" s="68"/>
    </row>
    <row r="78" spans="2:19" ht="15.75" customHeight="1" x14ac:dyDescent="0.25">
      <c r="B78" s="66"/>
      <c r="C78" s="28" t="s">
        <v>83</v>
      </c>
      <c r="D78" s="28"/>
      <c r="E78" s="28"/>
      <c r="F78" s="28"/>
      <c r="G78" s="28"/>
      <c r="H78" s="28"/>
      <c r="I78" s="28"/>
      <c r="J78" s="28"/>
      <c r="K78" s="28"/>
      <c r="L78" s="28"/>
      <c r="M78" s="28"/>
      <c r="N78" s="28"/>
      <c r="O78" s="28"/>
      <c r="P78" s="28"/>
      <c r="Q78" s="68"/>
    </row>
    <row r="79" spans="2:19" ht="15.75" customHeight="1" x14ac:dyDescent="0.25">
      <c r="B79" s="66"/>
      <c r="C79" s="28"/>
      <c r="D79" s="28"/>
      <c r="E79" s="28"/>
      <c r="F79" s="28"/>
      <c r="G79" s="28"/>
      <c r="H79" s="28"/>
      <c r="I79" s="28"/>
      <c r="J79" s="28"/>
      <c r="K79" s="28"/>
      <c r="L79" s="28"/>
      <c r="M79" s="28"/>
      <c r="N79" s="28"/>
      <c r="O79" s="28"/>
      <c r="P79" s="28"/>
      <c r="Q79" s="68"/>
    </row>
    <row r="80" spans="2:19" ht="15.75" customHeight="1" x14ac:dyDescent="0.25">
      <c r="B80" s="66"/>
      <c r="C80" s="28" t="s">
        <v>20</v>
      </c>
      <c r="D80" s="30">
        <f>G55</f>
        <v>23.68</v>
      </c>
      <c r="E80" s="83" t="s">
        <v>21</v>
      </c>
      <c r="F80" s="30">
        <v>22.1</v>
      </c>
      <c r="G80" s="28"/>
      <c r="H80" s="28"/>
      <c r="I80" s="28"/>
      <c r="J80" s="28"/>
      <c r="K80" s="28"/>
      <c r="L80" s="28"/>
      <c r="M80" s="28"/>
      <c r="N80" s="28"/>
      <c r="O80" s="28"/>
      <c r="P80" s="28"/>
      <c r="Q80" s="68"/>
    </row>
    <row r="81" spans="2:17" ht="15.75" customHeight="1" x14ac:dyDescent="0.25">
      <c r="B81" s="66"/>
      <c r="C81" s="28"/>
      <c r="D81" s="28"/>
      <c r="E81" s="28"/>
      <c r="F81" s="28"/>
      <c r="G81" s="28"/>
      <c r="H81" s="28"/>
      <c r="I81" s="28"/>
      <c r="J81" s="28"/>
      <c r="K81" s="28"/>
      <c r="L81" s="28"/>
      <c r="M81" s="28"/>
      <c r="N81" s="28"/>
      <c r="O81" s="28"/>
      <c r="P81" s="28"/>
      <c r="Q81" s="68"/>
    </row>
    <row r="82" spans="2:17" ht="15.75" customHeight="1" x14ac:dyDescent="0.25">
      <c r="B82" s="66"/>
      <c r="C82" s="28" t="s">
        <v>81</v>
      </c>
      <c r="D82" s="28"/>
      <c r="E82" s="28"/>
      <c r="F82" s="28"/>
      <c r="G82" s="28"/>
      <c r="H82" s="28"/>
      <c r="I82" s="28"/>
      <c r="J82" s="28"/>
      <c r="K82" s="28"/>
      <c r="L82" s="28"/>
      <c r="M82" s="28"/>
      <c r="N82" s="28"/>
      <c r="O82" s="28"/>
      <c r="P82" s="28"/>
      <c r="Q82" s="68"/>
    </row>
    <row r="83" spans="2:17" ht="15.75" customHeight="1" x14ac:dyDescent="0.25">
      <c r="B83" s="66"/>
      <c r="C83" s="28"/>
      <c r="D83" s="28" t="s">
        <v>80</v>
      </c>
      <c r="E83" s="28"/>
      <c r="F83" s="28"/>
      <c r="G83" s="28"/>
      <c r="H83" s="28"/>
      <c r="I83" s="28"/>
      <c r="J83" s="28"/>
      <c r="K83" s="28"/>
      <c r="L83" s="28"/>
      <c r="M83" s="28"/>
      <c r="N83" s="28"/>
      <c r="O83" s="28"/>
      <c r="P83" s="28"/>
      <c r="Q83" s="68"/>
    </row>
    <row r="84" spans="2:17" ht="15.75" customHeight="1" x14ac:dyDescent="0.25">
      <c r="B84" s="66"/>
      <c r="C84" s="28"/>
      <c r="D84" s="79" t="s">
        <v>23</v>
      </c>
      <c r="E84" s="16" t="s">
        <v>22</v>
      </c>
      <c r="F84" s="28"/>
      <c r="G84" s="16" t="s">
        <v>24</v>
      </c>
      <c r="H84" s="16" t="s">
        <v>25</v>
      </c>
      <c r="I84" s="28"/>
      <c r="J84" s="28"/>
      <c r="K84" s="28"/>
      <c r="L84" s="28"/>
      <c r="M84" s="28"/>
      <c r="N84" s="28"/>
      <c r="O84" s="28"/>
      <c r="P84" s="28"/>
      <c r="Q84" s="68"/>
    </row>
    <row r="85" spans="2:17" ht="15.75" customHeight="1" x14ac:dyDescent="0.25">
      <c r="B85" s="66"/>
      <c r="C85" s="28"/>
      <c r="D85" s="81">
        <f>1-E85</f>
        <v>0.36874999999999991</v>
      </c>
      <c r="E85" s="84">
        <f>(F80-K50)/K52</f>
        <v>0.63125000000000009</v>
      </c>
      <c r="F85" s="28"/>
      <c r="G85" s="75">
        <f>D85-E53</f>
        <v>9.8749999999999893E-2</v>
      </c>
      <c r="H85" s="16">
        <f>G85/2</f>
        <v>4.9374999999999947E-2</v>
      </c>
      <c r="I85" s="28"/>
      <c r="J85" s="28"/>
      <c r="K85" s="28"/>
      <c r="L85" s="28"/>
      <c r="M85" s="28"/>
      <c r="N85" s="28"/>
      <c r="O85" s="28"/>
      <c r="P85" s="28"/>
      <c r="Q85" s="68"/>
    </row>
    <row r="86" spans="2:17" ht="15.75" customHeight="1" thickBot="1" x14ac:dyDescent="0.3">
      <c r="B86" s="66"/>
      <c r="C86" s="28"/>
      <c r="D86" s="28"/>
      <c r="E86" s="28"/>
      <c r="F86" s="28"/>
      <c r="G86" s="28"/>
      <c r="H86" s="28"/>
      <c r="I86" s="28"/>
      <c r="J86" s="28"/>
      <c r="K86" s="28"/>
      <c r="L86" s="28"/>
      <c r="M86" s="28"/>
      <c r="N86" s="28"/>
      <c r="O86" s="28"/>
      <c r="P86" s="28"/>
      <c r="Q86" s="68"/>
    </row>
    <row r="87" spans="2:17" ht="15.75" customHeight="1" x14ac:dyDescent="0.25">
      <c r="B87" s="66"/>
      <c r="C87" s="5"/>
      <c r="D87" s="6"/>
      <c r="E87" s="6" t="s">
        <v>0</v>
      </c>
      <c r="F87" s="3"/>
      <c r="G87" s="6"/>
      <c r="H87" s="26"/>
      <c r="I87" s="28"/>
      <c r="J87" s="28"/>
      <c r="K87" s="28"/>
      <c r="L87" s="28"/>
      <c r="M87" s="28"/>
      <c r="N87" s="28"/>
      <c r="O87" s="28"/>
      <c r="P87" s="28"/>
      <c r="Q87" s="68"/>
    </row>
    <row r="88" spans="2:17" ht="15.75" customHeight="1" x14ac:dyDescent="0.25">
      <c r="B88" s="66"/>
      <c r="C88" s="7"/>
      <c r="D88" s="8"/>
      <c r="E88" s="8" t="s">
        <v>2</v>
      </c>
      <c r="F88" s="8" t="s">
        <v>1</v>
      </c>
      <c r="G88" s="8"/>
      <c r="H88" s="27"/>
      <c r="I88" s="28"/>
      <c r="J88" s="28"/>
      <c r="K88" s="28"/>
      <c r="L88" s="28"/>
      <c r="M88" s="28"/>
      <c r="N88" s="28"/>
      <c r="O88" s="28"/>
      <c r="P88" s="28"/>
      <c r="Q88" s="68"/>
    </row>
    <row r="89" spans="2:17" ht="15.75" customHeight="1" x14ac:dyDescent="0.25">
      <c r="B89" s="66"/>
      <c r="C89" s="7" t="s">
        <v>3</v>
      </c>
      <c r="D89" s="8" t="s">
        <v>2</v>
      </c>
      <c r="E89" s="13">
        <f>E51+$H$85</f>
        <v>0.11937499999999995</v>
      </c>
      <c r="F89" s="13">
        <f>F51-$H$85</f>
        <v>0.520625</v>
      </c>
      <c r="G89" s="14">
        <f>SUM(E89:F89)</f>
        <v>0.6399999999999999</v>
      </c>
      <c r="H89" s="27"/>
      <c r="I89" s="28"/>
      <c r="J89" s="28"/>
      <c r="K89" s="28"/>
      <c r="L89" s="28"/>
      <c r="M89" s="28"/>
      <c r="N89" s="28"/>
      <c r="O89" s="28"/>
      <c r="P89" s="28"/>
      <c r="Q89" s="68"/>
    </row>
    <row r="90" spans="2:17" ht="15.75" customHeight="1" x14ac:dyDescent="0.25">
      <c r="B90" s="66"/>
      <c r="C90" s="4"/>
      <c r="D90" s="8" t="s">
        <v>1</v>
      </c>
      <c r="E90" s="13">
        <f>E52+$H$85</f>
        <v>0.24937499999999996</v>
      </c>
      <c r="F90" s="13">
        <f>F52-$H$85</f>
        <v>0.11062500000000006</v>
      </c>
      <c r="G90" s="14">
        <f>SUM(E90:F90)</f>
        <v>0.36</v>
      </c>
      <c r="H90" s="27"/>
      <c r="I90" s="28"/>
      <c r="J90" s="28"/>
      <c r="K90" s="28"/>
      <c r="L90" s="28"/>
      <c r="M90" s="28"/>
      <c r="N90" s="28"/>
      <c r="O90" s="28"/>
      <c r="P90" s="28"/>
      <c r="Q90" s="68"/>
    </row>
    <row r="91" spans="2:17" ht="15.75" customHeight="1" x14ac:dyDescent="0.25">
      <c r="B91" s="66"/>
      <c r="C91" s="7"/>
      <c r="D91" s="8"/>
      <c r="E91" s="14">
        <f>SUM(E89:E90)</f>
        <v>0.36874999999999991</v>
      </c>
      <c r="F91" s="14">
        <f>SUM(F89:F90)</f>
        <v>0.63125000000000009</v>
      </c>
      <c r="G91" s="14" t="str">
        <f>IF((AND(   SUM(G89:G90)=1,    SUM(E91:F91)=SUM(G89:G90)   )),"", SUM(E91:F91)+SUM(G89:G90))</f>
        <v/>
      </c>
      <c r="H91" s="27"/>
      <c r="I91" s="28"/>
      <c r="J91" s="28"/>
      <c r="K91" s="28"/>
      <c r="L91" s="28"/>
      <c r="M91" s="28"/>
      <c r="N91" s="28"/>
      <c r="O91" s="28"/>
      <c r="P91" s="28"/>
      <c r="Q91" s="68"/>
    </row>
    <row r="92" spans="2:17" ht="15.75" customHeight="1" x14ac:dyDescent="0.25">
      <c r="B92" s="66"/>
      <c r="C92" s="29"/>
      <c r="D92" s="28"/>
      <c r="E92" s="28"/>
      <c r="F92" s="28"/>
      <c r="G92" s="28"/>
      <c r="H92" s="27"/>
      <c r="I92" s="28"/>
      <c r="J92" s="28"/>
      <c r="K92" s="28"/>
      <c r="L92" s="28"/>
      <c r="M92" s="28"/>
      <c r="N92" s="28"/>
      <c r="O92" s="28"/>
      <c r="P92" s="28"/>
      <c r="Q92" s="68"/>
    </row>
    <row r="93" spans="2:17" ht="15.75" customHeight="1" x14ac:dyDescent="0.25">
      <c r="B93" s="66"/>
      <c r="C93" s="29"/>
      <c r="D93" s="11" t="s">
        <v>13</v>
      </c>
      <c r="E93" s="28"/>
      <c r="F93" s="28"/>
      <c r="G93" s="30">
        <f>F91*$K$52+$K$50</f>
        <v>22.1</v>
      </c>
      <c r="H93" s="27"/>
      <c r="I93" s="28"/>
      <c r="J93" s="28"/>
      <c r="K93" s="28"/>
      <c r="L93" s="28"/>
      <c r="M93" s="28"/>
      <c r="N93" s="28"/>
      <c r="O93" s="28"/>
      <c r="P93" s="28"/>
      <c r="Q93" s="68"/>
    </row>
    <row r="94" spans="2:17" ht="15.75" customHeight="1" x14ac:dyDescent="0.25">
      <c r="B94" s="66"/>
      <c r="C94" s="29"/>
      <c r="D94" s="12" t="s">
        <v>12</v>
      </c>
      <c r="E94" s="28"/>
      <c r="F94" s="28"/>
      <c r="G94" s="30">
        <f>G90*$N$52+$N$50</f>
        <v>3.3879999999999999</v>
      </c>
      <c r="H94" s="27"/>
      <c r="I94" s="28"/>
      <c r="J94" s="28"/>
      <c r="K94" s="28"/>
      <c r="L94" s="28"/>
      <c r="M94" s="28"/>
      <c r="N94" s="28"/>
      <c r="O94" s="28"/>
      <c r="P94" s="28"/>
      <c r="Q94" s="68"/>
    </row>
    <row r="95" spans="2:17" ht="15.75" customHeight="1" thickBot="1" x14ac:dyDescent="0.3">
      <c r="B95" s="66"/>
      <c r="C95" s="31"/>
      <c r="D95" s="32"/>
      <c r="E95" s="32"/>
      <c r="F95" s="32"/>
      <c r="G95" s="32"/>
      <c r="H95" s="33"/>
      <c r="I95" s="28"/>
      <c r="J95" s="28"/>
      <c r="K95" s="28"/>
      <c r="L95" s="28"/>
      <c r="M95" s="28"/>
      <c r="N95" s="28"/>
      <c r="O95" s="28"/>
      <c r="P95" s="28"/>
      <c r="Q95" s="68"/>
    </row>
    <row r="96" spans="2:17" ht="15.75" customHeight="1" x14ac:dyDescent="0.25">
      <c r="B96" s="70"/>
      <c r="C96" s="71" t="s">
        <v>85</v>
      </c>
      <c r="D96" s="71"/>
      <c r="E96" s="71"/>
      <c r="F96" s="71"/>
      <c r="G96" s="71"/>
      <c r="H96" s="71"/>
      <c r="I96" s="71"/>
      <c r="J96" s="71"/>
      <c r="K96" s="71"/>
      <c r="L96" s="71"/>
      <c r="M96" s="71"/>
      <c r="N96" s="71"/>
      <c r="O96" s="71"/>
      <c r="P96" s="71"/>
      <c r="Q96" s="72"/>
    </row>
    <row r="97" spans="2:20" ht="15.75" customHeight="1" x14ac:dyDescent="0.25">
      <c r="C97" s="116" t="s">
        <v>121</v>
      </c>
      <c r="D97" s="116"/>
      <c r="E97" s="116"/>
      <c r="F97" s="116"/>
      <c r="G97" s="116"/>
      <c r="H97" s="116"/>
      <c r="I97" s="116"/>
      <c r="J97" s="116"/>
      <c r="K97" s="116"/>
      <c r="L97" s="116"/>
      <c r="M97" s="116"/>
      <c r="N97" s="116"/>
      <c r="O97" s="116"/>
      <c r="P97" s="116"/>
      <c r="Q97" s="116"/>
      <c r="R97" s="116"/>
    </row>
    <row r="100" spans="2:20" ht="15.75" customHeight="1" x14ac:dyDescent="0.25">
      <c r="C100" s="2" t="s">
        <v>34</v>
      </c>
      <c r="I100" s="34">
        <f>G93</f>
        <v>22.1</v>
      </c>
    </row>
    <row r="101" spans="2:20" ht="15.75" customHeight="1" x14ac:dyDescent="0.25">
      <c r="D101" s="2" t="s">
        <v>84</v>
      </c>
      <c r="F101" s="37">
        <f>G93/$E$69</f>
        <v>0.93327702702702708</v>
      </c>
      <c r="G101" s="2" t="s">
        <v>26</v>
      </c>
      <c r="K101" s="37"/>
    </row>
    <row r="103" spans="2:20" ht="15.75" customHeight="1" x14ac:dyDescent="0.25">
      <c r="D103" s="2" t="s">
        <v>29</v>
      </c>
      <c r="H103" s="2">
        <f>1/F101</f>
        <v>1.0714932126696832</v>
      </c>
      <c r="I103" s="2" t="s">
        <v>28</v>
      </c>
    </row>
    <row r="104" spans="2:20" ht="15.75" customHeight="1" x14ac:dyDescent="0.25">
      <c r="D104" s="2" t="s">
        <v>35</v>
      </c>
      <c r="F104" s="34">
        <f>G94</f>
        <v>3.3879999999999999</v>
      </c>
      <c r="G104" s="2" t="s">
        <v>33</v>
      </c>
      <c r="H104" s="34">
        <f>F104*H103</f>
        <v>3.6302190045248866</v>
      </c>
      <c r="I104" s="2" t="s">
        <v>27</v>
      </c>
    </row>
    <row r="105" spans="2:20" ht="15.75" customHeight="1" x14ac:dyDescent="0.25">
      <c r="C105" s="2" t="s">
        <v>31</v>
      </c>
    </row>
    <row r="107" spans="2:20" ht="26.25" x14ac:dyDescent="0.4">
      <c r="B107" s="63"/>
      <c r="C107" s="76" t="s">
        <v>32</v>
      </c>
      <c r="D107" s="64"/>
      <c r="E107" s="64"/>
      <c r="F107" s="64"/>
      <c r="G107" s="64"/>
      <c r="H107" s="64"/>
      <c r="I107" s="64"/>
      <c r="J107" s="64"/>
      <c r="K107" s="64"/>
      <c r="L107" s="64"/>
      <c r="M107" s="64"/>
      <c r="N107" s="64"/>
      <c r="O107" s="64"/>
      <c r="P107" s="64"/>
      <c r="Q107" s="64"/>
      <c r="R107" s="64"/>
      <c r="S107" s="64"/>
      <c r="T107" s="65"/>
    </row>
    <row r="108" spans="2:20" ht="15.75" customHeight="1" x14ac:dyDescent="0.25">
      <c r="B108" s="66"/>
      <c r="C108" s="28"/>
      <c r="D108" s="28"/>
      <c r="E108" s="28"/>
      <c r="F108" s="28"/>
      <c r="G108" s="28"/>
      <c r="H108" s="28"/>
      <c r="I108" s="28"/>
      <c r="J108" s="28"/>
      <c r="K108" s="28"/>
      <c r="L108" s="28"/>
      <c r="M108" s="28"/>
      <c r="N108" s="28"/>
      <c r="O108" s="28"/>
      <c r="P108" s="28"/>
      <c r="Q108" s="28"/>
      <c r="R108" s="28"/>
      <c r="S108" s="28"/>
      <c r="T108" s="68"/>
    </row>
    <row r="109" spans="2:20" ht="15.75" customHeight="1" x14ac:dyDescent="0.25">
      <c r="B109" s="66"/>
      <c r="C109" s="28" t="s">
        <v>37</v>
      </c>
      <c r="D109" s="28"/>
      <c r="E109" s="28"/>
      <c r="F109" s="28"/>
      <c r="G109" s="28"/>
      <c r="H109" s="28"/>
      <c r="I109" s="28"/>
      <c r="J109" s="28"/>
      <c r="K109" s="28"/>
      <c r="L109" s="28"/>
      <c r="M109" s="28"/>
      <c r="N109" s="28"/>
      <c r="O109" s="28"/>
      <c r="P109" s="28"/>
      <c r="Q109" s="28"/>
      <c r="R109" s="28"/>
      <c r="S109" s="28"/>
      <c r="T109" s="68"/>
    </row>
    <row r="110" spans="2:20" ht="15.75" customHeight="1" x14ac:dyDescent="0.25">
      <c r="B110" s="66"/>
      <c r="C110" s="28" t="s">
        <v>76</v>
      </c>
      <c r="D110" s="28"/>
      <c r="E110" s="28"/>
      <c r="F110" s="28"/>
      <c r="G110" s="28"/>
      <c r="H110" s="28"/>
      <c r="I110" s="28"/>
      <c r="J110" s="28"/>
      <c r="K110" s="28"/>
      <c r="L110" s="28"/>
      <c r="M110" s="28"/>
      <c r="N110" s="28"/>
      <c r="O110" s="28"/>
      <c r="P110" s="28"/>
      <c r="Q110" s="28"/>
      <c r="R110" s="28"/>
      <c r="S110" s="28"/>
      <c r="T110" s="68"/>
    </row>
    <row r="111" spans="2:20" ht="15.75" customHeight="1" x14ac:dyDescent="0.25">
      <c r="B111" s="66"/>
      <c r="C111" s="77" t="s">
        <v>146</v>
      </c>
      <c r="D111" s="28" t="s">
        <v>147</v>
      </c>
      <c r="E111" s="28"/>
      <c r="F111" s="28"/>
      <c r="G111" s="28"/>
      <c r="H111" s="28"/>
      <c r="I111" s="28"/>
      <c r="J111" s="28"/>
      <c r="K111" s="28"/>
      <c r="L111" s="28"/>
      <c r="M111" s="28"/>
      <c r="N111" s="28"/>
      <c r="O111" s="28"/>
      <c r="P111" s="28"/>
      <c r="Q111" s="28"/>
      <c r="R111" s="28"/>
      <c r="S111" s="28"/>
      <c r="T111" s="68"/>
    </row>
    <row r="112" spans="2:20" ht="15.75" customHeight="1" x14ac:dyDescent="0.25">
      <c r="B112" s="66"/>
      <c r="C112" s="28"/>
      <c r="D112" s="28"/>
      <c r="E112" s="28"/>
      <c r="F112" s="28"/>
      <c r="G112" s="28"/>
      <c r="H112" s="28"/>
      <c r="I112" s="28"/>
      <c r="J112" s="28"/>
      <c r="K112" s="28"/>
      <c r="L112" s="28"/>
      <c r="M112" s="28"/>
      <c r="N112" s="28"/>
      <c r="O112" s="28"/>
      <c r="P112" s="28"/>
      <c r="Q112" s="28"/>
      <c r="R112" s="28"/>
      <c r="S112" s="28"/>
      <c r="T112" s="68"/>
    </row>
    <row r="113" spans="2:20" ht="15.75" customHeight="1" x14ac:dyDescent="0.25">
      <c r="B113" s="66"/>
      <c r="C113" s="28" t="s">
        <v>79</v>
      </c>
      <c r="D113" s="28"/>
      <c r="E113" s="28"/>
      <c r="F113" s="28"/>
      <c r="G113" s="28"/>
      <c r="H113" s="28"/>
      <c r="I113" s="28"/>
      <c r="J113" s="28"/>
      <c r="K113" s="28"/>
      <c r="L113" s="28"/>
      <c r="M113" s="28"/>
      <c r="N113" s="28"/>
      <c r="O113" s="28"/>
      <c r="P113" s="28"/>
      <c r="Q113" s="28"/>
      <c r="R113" s="28"/>
      <c r="S113" s="28"/>
      <c r="T113" s="68"/>
    </row>
    <row r="114" spans="2:20" ht="15.75" customHeight="1" x14ac:dyDescent="0.25">
      <c r="B114" s="66"/>
      <c r="C114" s="28"/>
      <c r="D114" s="28" t="s">
        <v>80</v>
      </c>
      <c r="E114" s="28"/>
      <c r="F114" s="28"/>
      <c r="G114" s="28"/>
      <c r="H114" s="28"/>
      <c r="I114" s="28"/>
      <c r="J114" s="28"/>
      <c r="K114" s="28"/>
      <c r="L114" s="28"/>
      <c r="M114" s="28"/>
      <c r="N114" s="28"/>
      <c r="O114" s="28"/>
      <c r="P114" s="28"/>
      <c r="Q114" s="28"/>
      <c r="R114" s="28"/>
      <c r="S114" s="28"/>
      <c r="T114" s="68"/>
    </row>
    <row r="115" spans="2:20" ht="15.75" customHeight="1" x14ac:dyDescent="0.25">
      <c r="B115" s="66"/>
      <c r="C115" s="78" t="s">
        <v>22</v>
      </c>
      <c r="D115" s="79"/>
      <c r="E115" s="28"/>
      <c r="F115" s="28"/>
      <c r="G115" s="16" t="s">
        <v>24</v>
      </c>
      <c r="H115" s="16" t="s">
        <v>25</v>
      </c>
      <c r="I115" s="28"/>
      <c r="J115" s="28"/>
      <c r="K115" s="28"/>
      <c r="L115" s="28"/>
      <c r="M115" s="28"/>
      <c r="N115" s="28"/>
      <c r="O115" s="28"/>
      <c r="P115" s="28"/>
      <c r="Q115" s="28"/>
      <c r="R115" s="28"/>
      <c r="S115" s="28"/>
      <c r="T115" s="68"/>
    </row>
    <row r="116" spans="2:20" ht="15.75" customHeight="1" x14ac:dyDescent="0.25">
      <c r="B116" s="66"/>
      <c r="C116" s="80">
        <f>(H104-N50)/N52</f>
        <v>0.43339969834087466</v>
      </c>
      <c r="D116" s="81"/>
      <c r="E116" s="28"/>
      <c r="F116" s="28"/>
      <c r="G116" s="75">
        <f>C116-G90</f>
        <v>7.3399698340874675E-2</v>
      </c>
      <c r="H116" s="16">
        <f>G116/2</f>
        <v>3.6699849170437338E-2</v>
      </c>
      <c r="I116" s="28"/>
      <c r="J116" s="28"/>
      <c r="K116" s="28"/>
      <c r="L116" s="28"/>
      <c r="M116" s="28"/>
      <c r="N116" s="28"/>
      <c r="O116" s="28"/>
      <c r="P116" s="28"/>
      <c r="Q116" s="28"/>
      <c r="R116" s="28"/>
      <c r="S116" s="28"/>
      <c r="T116" s="68"/>
    </row>
    <row r="117" spans="2:20" ht="15.75" customHeight="1" thickBot="1" x14ac:dyDescent="0.3">
      <c r="B117" s="66"/>
      <c r="C117" s="28"/>
      <c r="D117" s="28"/>
      <c r="E117" s="28"/>
      <c r="F117" s="28"/>
      <c r="G117" s="28"/>
      <c r="H117" s="28"/>
      <c r="I117" s="28"/>
      <c r="J117" s="28"/>
      <c r="K117" s="28"/>
      <c r="L117" s="28"/>
      <c r="M117" s="28"/>
      <c r="N117" s="28"/>
      <c r="O117" s="28"/>
      <c r="P117" s="28"/>
      <c r="Q117" s="28"/>
      <c r="R117" s="28"/>
      <c r="S117" s="28"/>
      <c r="T117" s="68"/>
    </row>
    <row r="118" spans="2:20" ht="15.75" customHeight="1" x14ac:dyDescent="0.25">
      <c r="B118" s="66"/>
      <c r="C118" s="5"/>
      <c r="D118" s="6"/>
      <c r="E118" s="6" t="s">
        <v>0</v>
      </c>
      <c r="F118" s="3"/>
      <c r="G118" s="6"/>
      <c r="H118" s="26"/>
      <c r="I118" s="28"/>
      <c r="J118" s="28"/>
      <c r="K118" s="28"/>
      <c r="L118" s="28"/>
      <c r="M118" s="28"/>
      <c r="N118" s="28"/>
      <c r="O118" s="28"/>
      <c r="P118" s="28"/>
      <c r="Q118" s="28"/>
      <c r="R118" s="28"/>
      <c r="S118" s="28"/>
      <c r="T118" s="68"/>
    </row>
    <row r="119" spans="2:20" ht="15.75" customHeight="1" x14ac:dyDescent="0.25">
      <c r="B119" s="66"/>
      <c r="C119" s="7"/>
      <c r="D119" s="8"/>
      <c r="E119" s="8" t="s">
        <v>2</v>
      </c>
      <c r="F119" s="8" t="s">
        <v>1</v>
      </c>
      <c r="G119" s="8"/>
      <c r="H119" s="27"/>
      <c r="I119" s="28"/>
      <c r="J119" s="28"/>
      <c r="K119" s="28"/>
      <c r="L119" s="28"/>
      <c r="M119" s="28"/>
      <c r="N119" s="28"/>
      <c r="O119" s="28"/>
      <c r="P119" s="28"/>
      <c r="Q119" s="28"/>
      <c r="R119" s="28"/>
      <c r="S119" s="28"/>
      <c r="T119" s="68"/>
    </row>
    <row r="120" spans="2:20" ht="15.75" customHeight="1" x14ac:dyDescent="0.25">
      <c r="B120" s="66"/>
      <c r="C120" s="7" t="s">
        <v>3</v>
      </c>
      <c r="D120" s="8" t="s">
        <v>2</v>
      </c>
      <c r="E120" s="13">
        <f>E89-$H$116</f>
        <v>8.2675150829562616E-2</v>
      </c>
      <c r="F120" s="13">
        <f>F89-$H$116</f>
        <v>0.48392515082956267</v>
      </c>
      <c r="G120" s="14">
        <f>SUM(E120:F120)</f>
        <v>0.56660030165912523</v>
      </c>
      <c r="H120" s="27"/>
      <c r="I120" s="28"/>
      <c r="J120" s="28"/>
      <c r="K120" s="28"/>
      <c r="L120" s="28"/>
      <c r="M120" s="28"/>
      <c r="N120" s="28"/>
      <c r="O120" s="28"/>
      <c r="P120" s="28"/>
      <c r="Q120" s="28"/>
      <c r="R120" s="28"/>
      <c r="S120" s="28"/>
      <c r="T120" s="68"/>
    </row>
    <row r="121" spans="2:20" ht="15.75" customHeight="1" x14ac:dyDescent="0.25">
      <c r="B121" s="66"/>
      <c r="C121" s="4"/>
      <c r="D121" s="8" t="s">
        <v>1</v>
      </c>
      <c r="E121" s="13">
        <f>E90+$H$116</f>
        <v>0.2860748491704373</v>
      </c>
      <c r="F121" s="13">
        <f>F90+$H$116</f>
        <v>0.14732484917043739</v>
      </c>
      <c r="G121" s="14">
        <f>SUM(E121:F121)</f>
        <v>0.43339969834087466</v>
      </c>
      <c r="H121" s="27"/>
      <c r="I121" s="28"/>
      <c r="J121" s="28"/>
      <c r="K121" s="28"/>
      <c r="L121" s="28"/>
      <c r="M121" s="28"/>
      <c r="N121" s="28"/>
      <c r="O121" s="28"/>
      <c r="P121" s="28"/>
      <c r="Q121" s="28"/>
      <c r="R121" s="28"/>
      <c r="S121" s="28"/>
      <c r="T121" s="68"/>
    </row>
    <row r="122" spans="2:20" ht="15.75" customHeight="1" x14ac:dyDescent="0.25">
      <c r="B122" s="66"/>
      <c r="C122" s="7"/>
      <c r="D122" s="8"/>
      <c r="E122" s="14">
        <f>SUM(E120:E121)</f>
        <v>0.36874999999999991</v>
      </c>
      <c r="F122" s="14">
        <f>SUM(F120:F121)</f>
        <v>0.63125000000000009</v>
      </c>
      <c r="G122" s="14" t="str">
        <f>IF((AND(   SUM(G120:G121)=1,    SUM(E122:F122)=SUM(G120:G121)   )),"", SUM(E122:F122)+SUM(G120:G121))</f>
        <v/>
      </c>
      <c r="H122" s="27"/>
      <c r="I122" s="28"/>
      <c r="J122" s="28"/>
      <c r="K122" s="28"/>
      <c r="L122" s="28"/>
      <c r="M122" s="28"/>
      <c r="N122" s="28"/>
      <c r="O122" s="28"/>
      <c r="P122" s="28"/>
      <c r="Q122" s="28"/>
      <c r="R122" s="28"/>
      <c r="S122" s="28"/>
      <c r="T122" s="68"/>
    </row>
    <row r="123" spans="2:20" ht="15.75" customHeight="1" x14ac:dyDescent="0.25">
      <c r="B123" s="66"/>
      <c r="C123" s="29"/>
      <c r="D123" s="28"/>
      <c r="E123" s="28"/>
      <c r="F123" s="28"/>
      <c r="G123" s="28"/>
      <c r="H123" s="27"/>
      <c r="I123" s="28"/>
      <c r="J123" s="28"/>
      <c r="K123" s="28"/>
      <c r="L123" s="28"/>
      <c r="M123" s="28"/>
      <c r="N123" s="28"/>
      <c r="O123" s="28"/>
      <c r="P123" s="28"/>
      <c r="Q123" s="28"/>
      <c r="R123" s="28"/>
      <c r="S123" s="28"/>
      <c r="T123" s="68"/>
    </row>
    <row r="124" spans="2:20" ht="15.75" customHeight="1" x14ac:dyDescent="0.25">
      <c r="B124" s="66"/>
      <c r="C124" s="29"/>
      <c r="D124" s="11" t="s">
        <v>13</v>
      </c>
      <c r="E124" s="28"/>
      <c r="F124" s="28"/>
      <c r="G124" s="30">
        <f>F122*$K$52+$K$50</f>
        <v>22.1</v>
      </c>
      <c r="H124" s="27"/>
      <c r="I124" s="28"/>
      <c r="J124" s="28"/>
      <c r="K124" s="28"/>
      <c r="L124" s="28"/>
      <c r="M124" s="28"/>
      <c r="N124" s="28"/>
      <c r="O124" s="28"/>
      <c r="P124" s="28"/>
      <c r="Q124" s="28"/>
      <c r="R124" s="28"/>
      <c r="S124" s="28"/>
      <c r="T124" s="68"/>
    </row>
    <row r="125" spans="2:20" ht="15.75" customHeight="1" x14ac:dyDescent="0.25">
      <c r="B125" s="66"/>
      <c r="C125" s="29"/>
      <c r="D125" s="12" t="s">
        <v>12</v>
      </c>
      <c r="E125" s="28"/>
      <c r="F125" s="28"/>
      <c r="G125" s="30">
        <f>G121*$N$52+$N$50</f>
        <v>3.6302190045248866</v>
      </c>
      <c r="H125" s="27"/>
      <c r="I125" s="28"/>
      <c r="J125" s="28"/>
      <c r="K125" s="28"/>
      <c r="L125" s="28"/>
      <c r="M125" s="28"/>
      <c r="N125" s="28"/>
      <c r="O125" s="28"/>
      <c r="P125" s="28"/>
      <c r="Q125" s="28"/>
      <c r="R125" s="28"/>
      <c r="S125" s="28"/>
      <c r="T125" s="68"/>
    </row>
    <row r="126" spans="2:20" ht="15.75" customHeight="1" thickBot="1" x14ac:dyDescent="0.3">
      <c r="B126" s="66"/>
      <c r="C126" s="31"/>
      <c r="D126" s="32"/>
      <c r="E126" s="32"/>
      <c r="F126" s="32"/>
      <c r="G126" s="32"/>
      <c r="H126" s="33"/>
      <c r="I126" s="28"/>
      <c r="J126" s="28"/>
      <c r="K126" s="28"/>
      <c r="L126" s="28"/>
      <c r="M126" s="28"/>
      <c r="N126" s="28"/>
      <c r="O126" s="28"/>
      <c r="P126" s="28"/>
      <c r="Q126" s="28"/>
      <c r="R126" s="28"/>
      <c r="S126" s="28"/>
      <c r="T126" s="68"/>
    </row>
    <row r="127" spans="2:20" ht="15.75" customHeight="1" x14ac:dyDescent="0.25">
      <c r="B127" s="70"/>
      <c r="C127" s="71" t="s">
        <v>86</v>
      </c>
      <c r="D127" s="71"/>
      <c r="E127" s="71"/>
      <c r="F127" s="71"/>
      <c r="G127" s="71"/>
      <c r="H127" s="71"/>
      <c r="I127" s="71"/>
      <c r="J127" s="71"/>
      <c r="K127" s="71"/>
      <c r="L127" s="71"/>
      <c r="M127" s="71"/>
      <c r="N127" s="71"/>
      <c r="O127" s="71"/>
      <c r="P127" s="71"/>
      <c r="Q127" s="71"/>
      <c r="R127" s="71"/>
      <c r="S127" s="71"/>
      <c r="T127" s="72"/>
    </row>
    <row r="129" spans="2:18" ht="15.75" customHeight="1" x14ac:dyDescent="0.25">
      <c r="C129" s="116" t="s">
        <v>122</v>
      </c>
      <c r="D129" s="116"/>
      <c r="E129" s="116"/>
      <c r="F129" s="116"/>
      <c r="G129" s="116"/>
      <c r="H129" s="116"/>
      <c r="I129" s="116"/>
      <c r="J129" s="116"/>
      <c r="K129" s="116"/>
      <c r="L129" s="116"/>
      <c r="M129" s="116"/>
      <c r="N129" s="116"/>
      <c r="O129" s="116"/>
      <c r="P129" s="116"/>
      <c r="Q129" s="116"/>
      <c r="R129" s="116"/>
    </row>
    <row r="131" spans="2:18" ht="15.75" customHeight="1" x14ac:dyDescent="0.25">
      <c r="B131" s="63"/>
      <c r="C131" s="64"/>
      <c r="D131" s="64"/>
      <c r="E131" s="64"/>
      <c r="F131" s="64"/>
      <c r="G131" s="64"/>
      <c r="H131" s="64"/>
      <c r="I131" s="64"/>
      <c r="J131" s="64"/>
      <c r="K131" s="64"/>
      <c r="L131" s="64"/>
      <c r="M131" s="64"/>
      <c r="N131" s="64"/>
      <c r="O131" s="64"/>
      <c r="P131" s="64"/>
      <c r="Q131" s="64"/>
      <c r="R131" s="65"/>
    </row>
    <row r="132" spans="2:18" ht="27" customHeight="1" x14ac:dyDescent="0.4">
      <c r="B132" s="66"/>
      <c r="C132" s="73" t="s">
        <v>36</v>
      </c>
      <c r="D132" s="28"/>
      <c r="E132" s="28"/>
      <c r="F132" s="28"/>
      <c r="G132" s="28"/>
      <c r="H132" s="28"/>
      <c r="I132" s="28"/>
      <c r="J132" s="28"/>
      <c r="K132" s="28"/>
      <c r="L132" s="28"/>
      <c r="M132" s="28"/>
      <c r="N132" s="28"/>
      <c r="O132" s="28"/>
      <c r="P132" s="28"/>
      <c r="Q132" s="28"/>
      <c r="R132" s="68"/>
    </row>
    <row r="133" spans="2:18" ht="15.75" customHeight="1" x14ac:dyDescent="0.25">
      <c r="B133" s="66"/>
      <c r="C133" s="28"/>
      <c r="D133" s="28"/>
      <c r="E133" s="28"/>
      <c r="F133" s="28"/>
      <c r="G133" s="28"/>
      <c r="H133" s="28"/>
      <c r="I133" s="28"/>
      <c r="J133" s="28"/>
      <c r="K133" s="28"/>
      <c r="L133" s="28"/>
      <c r="M133" s="28"/>
      <c r="N133" s="28"/>
      <c r="O133" s="28"/>
      <c r="P133" s="28"/>
      <c r="Q133" s="28"/>
      <c r="R133" s="68"/>
    </row>
    <row r="134" spans="2:18" ht="15.75" customHeight="1" x14ac:dyDescent="0.25">
      <c r="B134" s="66"/>
      <c r="C134" s="28" t="s">
        <v>38</v>
      </c>
      <c r="D134" s="28"/>
      <c r="E134" s="28"/>
      <c r="F134" s="28"/>
      <c r="G134" s="28"/>
      <c r="H134" s="28"/>
      <c r="I134" s="28"/>
      <c r="J134" s="28"/>
      <c r="K134" s="28"/>
      <c r="L134" s="28"/>
      <c r="M134" s="28"/>
      <c r="N134" s="28"/>
      <c r="O134" s="28"/>
      <c r="P134" s="28"/>
      <c r="Q134" s="28"/>
      <c r="R134" s="68"/>
    </row>
    <row r="135" spans="2:18" ht="15.75" customHeight="1" x14ac:dyDescent="0.25">
      <c r="B135" s="66"/>
      <c r="C135" s="28" t="s">
        <v>39</v>
      </c>
      <c r="D135" s="28"/>
      <c r="E135" s="28"/>
      <c r="F135" s="28"/>
      <c r="G135" s="28"/>
      <c r="H135" s="28"/>
      <c r="I135" s="28"/>
      <c r="J135" s="28"/>
      <c r="K135" s="30">
        <f>E69</f>
        <v>23.68</v>
      </c>
      <c r="L135" s="28" t="s">
        <v>27</v>
      </c>
      <c r="M135" s="28"/>
      <c r="N135" s="28"/>
      <c r="O135" s="28"/>
      <c r="P135" s="28"/>
      <c r="Q135" s="28"/>
      <c r="R135" s="68"/>
    </row>
    <row r="136" spans="2:18" ht="15.75" customHeight="1" x14ac:dyDescent="0.25">
      <c r="B136" s="66"/>
      <c r="C136" s="28"/>
      <c r="D136" s="28"/>
      <c r="E136" s="28"/>
      <c r="F136" s="28"/>
      <c r="G136" s="28"/>
      <c r="H136" s="28"/>
      <c r="I136" s="28"/>
      <c r="J136" s="28"/>
      <c r="K136" s="28"/>
      <c r="L136" s="28"/>
      <c r="M136" s="28"/>
      <c r="N136" s="28"/>
      <c r="O136" s="28"/>
      <c r="P136" s="28"/>
      <c r="Q136" s="28"/>
      <c r="R136" s="68"/>
    </row>
    <row r="137" spans="2:18" ht="15.75" customHeight="1" x14ac:dyDescent="0.25">
      <c r="B137" s="66"/>
      <c r="C137" s="28" t="s">
        <v>40</v>
      </c>
      <c r="D137" s="28"/>
      <c r="E137" s="28"/>
      <c r="F137" s="28"/>
      <c r="G137" s="28"/>
      <c r="H137" s="28"/>
      <c r="I137" s="28"/>
      <c r="J137" s="74">
        <f>F53</f>
        <v>0.73</v>
      </c>
      <c r="K137" s="28" t="s">
        <v>27</v>
      </c>
      <c r="L137" s="28"/>
      <c r="M137" s="28"/>
      <c r="N137" s="28"/>
      <c r="O137" s="28"/>
      <c r="P137" s="28"/>
      <c r="Q137" s="28"/>
      <c r="R137" s="68"/>
    </row>
    <row r="138" spans="2:18" ht="15.75" customHeight="1" x14ac:dyDescent="0.25">
      <c r="B138" s="66"/>
      <c r="C138" s="28"/>
      <c r="D138" s="28"/>
      <c r="E138" s="28"/>
      <c r="F138" s="28"/>
      <c r="G138" s="16" t="s">
        <v>24</v>
      </c>
      <c r="H138" s="16" t="s">
        <v>25</v>
      </c>
      <c r="I138" s="28"/>
      <c r="J138" s="28"/>
      <c r="K138" s="28"/>
      <c r="L138" s="28"/>
      <c r="M138" s="28"/>
      <c r="N138" s="28"/>
      <c r="O138" s="28"/>
      <c r="P138" s="28"/>
      <c r="Q138" s="28"/>
      <c r="R138" s="68"/>
    </row>
    <row r="139" spans="2:18" ht="15.75" customHeight="1" x14ac:dyDescent="0.25">
      <c r="B139" s="66"/>
      <c r="C139" s="28"/>
      <c r="D139" s="28"/>
      <c r="E139" s="28"/>
      <c r="F139" s="28"/>
      <c r="G139" s="75">
        <f>J137-F122</f>
        <v>9.8749999999999893E-2</v>
      </c>
      <c r="H139" s="16">
        <f>G139/2</f>
        <v>4.9374999999999947E-2</v>
      </c>
      <c r="I139" s="28"/>
      <c r="J139" s="28"/>
      <c r="K139" s="28"/>
      <c r="L139" s="28"/>
      <c r="M139" s="28"/>
      <c r="N139" s="28"/>
      <c r="O139" s="28"/>
      <c r="P139" s="28"/>
      <c r="Q139" s="28"/>
      <c r="R139" s="68"/>
    </row>
    <row r="140" spans="2:18" ht="15.75" customHeight="1" thickBot="1" x14ac:dyDescent="0.3">
      <c r="B140" s="66"/>
      <c r="C140" s="28"/>
      <c r="D140" s="28"/>
      <c r="E140" s="28"/>
      <c r="F140" s="28"/>
      <c r="G140" s="28"/>
      <c r="H140" s="28"/>
      <c r="I140" s="28"/>
      <c r="J140" s="28"/>
      <c r="K140" s="28"/>
      <c r="L140" s="28"/>
      <c r="M140" s="28"/>
      <c r="N140" s="28"/>
      <c r="O140" s="28"/>
      <c r="P140" s="28"/>
      <c r="Q140" s="28"/>
      <c r="R140" s="68"/>
    </row>
    <row r="141" spans="2:18" ht="15.75" customHeight="1" x14ac:dyDescent="0.25">
      <c r="B141" s="66"/>
      <c r="C141" s="5"/>
      <c r="D141" s="6"/>
      <c r="E141" s="6" t="s">
        <v>0</v>
      </c>
      <c r="F141" s="3"/>
      <c r="G141" s="6"/>
      <c r="H141" s="26"/>
      <c r="I141" s="28"/>
      <c r="J141" s="28"/>
      <c r="K141" s="28"/>
      <c r="L141" s="28"/>
      <c r="M141" s="28"/>
      <c r="N141" s="28"/>
      <c r="O141" s="28"/>
      <c r="P141" s="28"/>
      <c r="Q141" s="28"/>
      <c r="R141" s="68"/>
    </row>
    <row r="142" spans="2:18" ht="15.75" customHeight="1" x14ac:dyDescent="0.25">
      <c r="B142" s="66"/>
      <c r="C142" s="7"/>
      <c r="D142" s="8"/>
      <c r="E142" s="8" t="s">
        <v>2</v>
      </c>
      <c r="F142" s="8" t="s">
        <v>1</v>
      </c>
      <c r="G142" s="8"/>
      <c r="H142" s="27"/>
      <c r="I142" s="28"/>
      <c r="J142" s="28"/>
      <c r="K142" s="28"/>
      <c r="L142" s="28"/>
      <c r="M142" s="28"/>
      <c r="N142" s="28"/>
      <c r="O142" s="28"/>
      <c r="P142" s="28"/>
      <c r="Q142" s="28"/>
      <c r="R142" s="68"/>
    </row>
    <row r="143" spans="2:18" ht="15.75" customHeight="1" x14ac:dyDescent="0.25">
      <c r="B143" s="66"/>
      <c r="C143" s="7" t="s">
        <v>3</v>
      </c>
      <c r="D143" s="8" t="s">
        <v>2</v>
      </c>
      <c r="E143" s="18">
        <f>E120-$H$139</f>
        <v>3.3300150829562669E-2</v>
      </c>
      <c r="F143" s="18">
        <f>F120+H139</f>
        <v>0.53330015082956261</v>
      </c>
      <c r="G143" s="14">
        <f>SUM(E143:F143)</f>
        <v>0.56660030165912523</v>
      </c>
      <c r="H143" s="27"/>
      <c r="I143" s="28"/>
      <c r="J143" s="28"/>
      <c r="K143" s="28"/>
      <c r="L143" s="28"/>
      <c r="M143" s="28"/>
      <c r="N143" s="28"/>
      <c r="O143" s="28"/>
      <c r="P143" s="28"/>
      <c r="Q143" s="28"/>
      <c r="R143" s="68"/>
    </row>
    <row r="144" spans="2:18" ht="15.75" customHeight="1" x14ac:dyDescent="0.25">
      <c r="B144" s="66"/>
      <c r="C144" s="4"/>
      <c r="D144" s="8" t="s">
        <v>1</v>
      </c>
      <c r="E144" s="18">
        <f>E121-$H$139</f>
        <v>0.23669984917043735</v>
      </c>
      <c r="F144" s="18">
        <f>F121+$H$139</f>
        <v>0.19669984917043734</v>
      </c>
      <c r="G144" s="14">
        <f>SUM(E144:F144)</f>
        <v>0.43339969834087466</v>
      </c>
      <c r="H144" s="27"/>
      <c r="I144" s="28"/>
      <c r="J144" s="28"/>
      <c r="K144" s="28"/>
      <c r="L144" s="28"/>
      <c r="M144" s="28"/>
      <c r="N144" s="28"/>
      <c r="O144" s="28"/>
      <c r="P144" s="28"/>
      <c r="Q144" s="28"/>
      <c r="R144" s="68"/>
    </row>
    <row r="145" spans="2:18" ht="15.75" customHeight="1" x14ac:dyDescent="0.25">
      <c r="B145" s="66"/>
      <c r="C145" s="7"/>
      <c r="D145" s="8"/>
      <c r="E145" s="14">
        <f>SUM(E143:E144)</f>
        <v>0.27</v>
      </c>
      <c r="F145" s="14">
        <f>SUM(F143:F144)</f>
        <v>0.73</v>
      </c>
      <c r="G145" s="14" t="str">
        <f>IF((AND(   SUM(G143:G144)=1,    SUM(E145:F145)=SUM(G143:G144)   )),"", SUM(E145:F145)+SUM(G143:G144))</f>
        <v/>
      </c>
      <c r="H145" s="27"/>
      <c r="I145" s="28"/>
      <c r="J145" s="28"/>
      <c r="K145" s="28"/>
      <c r="L145" s="28"/>
      <c r="M145" s="28"/>
      <c r="N145" s="28"/>
      <c r="O145" s="28"/>
      <c r="P145" s="28"/>
      <c r="Q145" s="28"/>
      <c r="R145" s="68"/>
    </row>
    <row r="146" spans="2:18" ht="15.75" customHeight="1" x14ac:dyDescent="0.25">
      <c r="B146" s="66"/>
      <c r="C146" s="29"/>
      <c r="D146" s="28"/>
      <c r="E146" s="28"/>
      <c r="F146" s="28"/>
      <c r="G146" s="28"/>
      <c r="H146" s="27"/>
      <c r="I146" s="28"/>
      <c r="J146" s="28"/>
      <c r="K146" s="28"/>
      <c r="L146" s="28"/>
      <c r="M146" s="28"/>
      <c r="N146" s="28"/>
      <c r="O146" s="28"/>
      <c r="P146" s="28"/>
      <c r="Q146" s="28"/>
      <c r="R146" s="68"/>
    </row>
    <row r="147" spans="2:18" ht="15.75" customHeight="1" x14ac:dyDescent="0.25">
      <c r="B147" s="66"/>
      <c r="C147" s="29"/>
      <c r="D147" s="11" t="s">
        <v>13</v>
      </c>
      <c r="E147" s="28"/>
      <c r="F147" s="28"/>
      <c r="G147" s="30">
        <f>F145*$K$52+$K$50</f>
        <v>23.68</v>
      </c>
      <c r="H147" s="27"/>
      <c r="I147" s="28"/>
      <c r="J147" s="28"/>
      <c r="K147" s="28"/>
      <c r="L147" s="28"/>
      <c r="M147" s="28"/>
      <c r="N147" s="28"/>
      <c r="O147" s="28"/>
      <c r="P147" s="28"/>
      <c r="Q147" s="28"/>
      <c r="R147" s="68"/>
    </row>
    <row r="148" spans="2:18" ht="15.75" customHeight="1" x14ac:dyDescent="0.25">
      <c r="B148" s="66"/>
      <c r="C148" s="29"/>
      <c r="D148" s="12" t="s">
        <v>12</v>
      </c>
      <c r="E148" s="28"/>
      <c r="F148" s="28"/>
      <c r="G148" s="30">
        <f>G144*$N$52+$N$50</f>
        <v>3.6302190045248866</v>
      </c>
      <c r="H148" s="27"/>
      <c r="I148" s="28"/>
      <c r="J148" s="28"/>
      <c r="K148" s="28"/>
      <c r="L148" s="28"/>
      <c r="M148" s="28"/>
      <c r="N148" s="28"/>
      <c r="O148" s="28"/>
      <c r="P148" s="28"/>
      <c r="Q148" s="28"/>
      <c r="R148" s="68"/>
    </row>
    <row r="149" spans="2:18" ht="15.75" customHeight="1" thickBot="1" x14ac:dyDescent="0.3">
      <c r="B149" s="66"/>
      <c r="C149" s="31"/>
      <c r="D149" s="32"/>
      <c r="E149" s="32"/>
      <c r="F149" s="32"/>
      <c r="G149" s="32"/>
      <c r="H149" s="33"/>
      <c r="I149" s="28"/>
      <c r="J149" s="28"/>
      <c r="K149" s="28"/>
      <c r="L149" s="28"/>
      <c r="M149" s="28"/>
      <c r="N149" s="28"/>
      <c r="O149" s="28"/>
      <c r="P149" s="28"/>
      <c r="Q149" s="28"/>
      <c r="R149" s="68"/>
    </row>
    <row r="150" spans="2:18" ht="15.75" customHeight="1" x14ac:dyDescent="0.25">
      <c r="B150" s="66"/>
      <c r="C150" s="28" t="s">
        <v>88</v>
      </c>
      <c r="D150" s="28"/>
      <c r="E150" s="28"/>
      <c r="F150" s="28"/>
      <c r="G150" s="28"/>
      <c r="H150" s="28"/>
      <c r="I150" s="28"/>
      <c r="J150" s="28"/>
      <c r="K150" s="28"/>
      <c r="L150" s="28"/>
      <c r="M150" s="28"/>
      <c r="N150" s="28"/>
      <c r="O150" s="28"/>
      <c r="P150" s="28"/>
      <c r="Q150" s="28"/>
      <c r="R150" s="68"/>
    </row>
    <row r="151" spans="2:18" ht="15.75" customHeight="1" x14ac:dyDescent="0.25">
      <c r="B151" s="66"/>
      <c r="C151" s="28"/>
      <c r="D151" s="28" t="s">
        <v>89</v>
      </c>
      <c r="E151" s="28"/>
      <c r="F151" s="28"/>
      <c r="G151" s="28"/>
      <c r="H151" s="28"/>
      <c r="I151" s="28"/>
      <c r="J151" s="28"/>
      <c r="K151" s="28"/>
      <c r="L151" s="28"/>
      <c r="M151" s="28"/>
      <c r="N151" s="28"/>
      <c r="O151" s="28"/>
      <c r="P151" s="28"/>
      <c r="Q151" s="28"/>
      <c r="R151" s="68"/>
    </row>
    <row r="152" spans="2:18" ht="15.75" customHeight="1" x14ac:dyDescent="0.25">
      <c r="B152" s="66"/>
      <c r="C152" s="28"/>
      <c r="D152" s="28"/>
      <c r="E152" s="28"/>
      <c r="F152" s="28"/>
      <c r="G152" s="28"/>
      <c r="H152" s="28"/>
      <c r="I152" s="28"/>
      <c r="J152" s="28"/>
      <c r="K152" s="28"/>
      <c r="L152" s="28"/>
      <c r="M152" s="28"/>
      <c r="N152" s="28"/>
      <c r="O152" s="28"/>
      <c r="P152" s="28"/>
      <c r="Q152" s="28"/>
      <c r="R152" s="68"/>
    </row>
    <row r="153" spans="2:18" ht="15.75" customHeight="1" x14ac:dyDescent="0.25">
      <c r="B153" s="66"/>
      <c r="C153" s="28" t="s">
        <v>87</v>
      </c>
      <c r="D153" s="28"/>
      <c r="E153" s="28"/>
      <c r="F153" s="28"/>
      <c r="G153" s="28"/>
      <c r="H153" s="28"/>
      <c r="I153" s="28"/>
      <c r="J153" s="28"/>
      <c r="K153" s="28"/>
      <c r="L153" s="28"/>
      <c r="M153" s="28"/>
      <c r="N153" s="28"/>
      <c r="O153" s="28"/>
      <c r="P153" s="28"/>
      <c r="Q153" s="28"/>
      <c r="R153" s="68"/>
    </row>
    <row r="154" spans="2:18" ht="15.75" customHeight="1" x14ac:dyDescent="0.25">
      <c r="B154" s="66"/>
      <c r="C154" s="28"/>
      <c r="D154" s="28"/>
      <c r="E154" s="28"/>
      <c r="F154" s="28"/>
      <c r="G154" s="28"/>
      <c r="H154" s="28"/>
      <c r="I154" s="28"/>
      <c r="J154" s="28"/>
      <c r="K154" s="28"/>
      <c r="L154" s="28"/>
      <c r="M154" s="28"/>
      <c r="N154" s="28"/>
      <c r="O154" s="28"/>
      <c r="P154" s="28"/>
      <c r="Q154" s="28"/>
      <c r="R154" s="68"/>
    </row>
    <row r="155" spans="2:18" ht="15.75" customHeight="1" x14ac:dyDescent="0.25">
      <c r="B155" s="70"/>
      <c r="C155" s="71"/>
      <c r="D155" s="71"/>
      <c r="E155" s="71"/>
      <c r="F155" s="71"/>
      <c r="G155" s="71"/>
      <c r="H155" s="71"/>
      <c r="I155" s="71"/>
      <c r="J155" s="71"/>
      <c r="K155" s="71"/>
      <c r="L155" s="71"/>
      <c r="M155" s="71"/>
      <c r="N155" s="71"/>
      <c r="O155" s="71"/>
      <c r="P155" s="71"/>
      <c r="Q155" s="71"/>
      <c r="R155" s="72"/>
    </row>
    <row r="161" spans="3:18" ht="15.75" customHeight="1" x14ac:dyDescent="0.25">
      <c r="C161" s="116" t="s">
        <v>123</v>
      </c>
      <c r="D161" s="116"/>
      <c r="E161" s="116"/>
      <c r="F161" s="116"/>
      <c r="G161" s="116"/>
      <c r="H161" s="116"/>
      <c r="I161" s="116"/>
      <c r="J161" s="116"/>
      <c r="K161" s="116"/>
      <c r="L161" s="116"/>
      <c r="M161" s="116"/>
      <c r="N161" s="116"/>
      <c r="O161" s="116"/>
      <c r="P161" s="116"/>
      <c r="Q161" s="116"/>
      <c r="R161" s="116"/>
    </row>
  </sheetData>
  <mergeCells count="10">
    <mergeCell ref="C32:R32"/>
    <mergeCell ref="C65:R65"/>
    <mergeCell ref="C97:R97"/>
    <mergeCell ref="C129:R129"/>
    <mergeCell ref="C161:R161"/>
    <mergeCell ref="C59:K64"/>
    <mergeCell ref="J49:K49"/>
    <mergeCell ref="M49:N49"/>
    <mergeCell ref="J48:K48"/>
    <mergeCell ref="M48:N48"/>
  </mergeCells>
  <pageMargins left="0.7" right="0.7" top="0.75" bottom="0.75" header="0.3" footer="0.3"/>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92278-F125-45D1-B54B-4F8E2B0E35F0}">
  <sheetPr>
    <tabColor rgb="FFFF7C80"/>
  </sheetPr>
  <dimension ref="B1:AY64"/>
  <sheetViews>
    <sheetView zoomScale="70" zoomScaleNormal="70" workbookViewId="0">
      <selection activeCell="P26" sqref="P26"/>
    </sheetView>
  </sheetViews>
  <sheetFormatPr defaultColWidth="4.5703125" defaultRowHeight="15.75" customHeight="1" x14ac:dyDescent="0.25"/>
  <cols>
    <col min="1" max="1" width="1.28515625" style="2" customWidth="1"/>
    <col min="2" max="2" width="2.42578125" style="2" customWidth="1"/>
    <col min="3" max="3" width="8.28515625" style="2" customWidth="1"/>
    <col min="4" max="5" width="8.5703125" style="2" customWidth="1"/>
    <col min="6" max="6" width="4.7109375" style="2" customWidth="1"/>
    <col min="7" max="12" width="6.140625" style="2" customWidth="1"/>
    <col min="13" max="13" width="10" style="2" customWidth="1"/>
    <col min="14" max="14" width="10.42578125" style="2" customWidth="1"/>
    <col min="15" max="15" width="9.28515625" style="2" customWidth="1"/>
    <col min="16" max="16" width="16.28515625" style="2" customWidth="1"/>
    <col min="17" max="17" width="4.85546875" style="2" customWidth="1"/>
    <col min="18" max="18" width="3.28515625" style="2" customWidth="1"/>
    <col min="19" max="19" width="2.7109375" style="2" customWidth="1"/>
    <col min="20" max="20" width="6.140625" style="2" customWidth="1"/>
    <col min="21" max="21" width="6.5703125" style="2" customWidth="1"/>
    <col min="22" max="22" width="13.42578125" style="2" customWidth="1"/>
    <col min="23" max="24" width="8.5703125" style="2" customWidth="1"/>
    <col min="25" max="25" width="7.85546875" style="2" customWidth="1"/>
    <col min="26" max="30" width="4.5703125" style="2"/>
    <col min="31" max="31" width="6.42578125" style="2" customWidth="1"/>
    <col min="32" max="32" width="9.7109375" style="2" customWidth="1"/>
    <col min="33" max="33" width="9.7109375" style="2" bestFit="1" customWidth="1"/>
    <col min="34" max="34" width="4.5703125" style="2" customWidth="1"/>
    <col min="35" max="35" width="3" style="2" customWidth="1"/>
    <col min="36" max="36" width="2.85546875" style="2" customWidth="1"/>
    <col min="37" max="37" width="2.7109375" style="2" customWidth="1"/>
    <col min="38" max="38" width="1.7109375" style="2" customWidth="1"/>
    <col min="39" max="39" width="1.28515625" style="2" customWidth="1"/>
    <col min="40" max="16384" width="4.5703125" style="2"/>
  </cols>
  <sheetData>
    <row r="1" spans="3:36" ht="24.75" customHeight="1" x14ac:dyDescent="0.25"/>
    <row r="2" spans="3:36" ht="24.75" customHeight="1" x14ac:dyDescent="0.45">
      <c r="C2" s="129" t="s">
        <v>41</v>
      </c>
      <c r="D2" s="28"/>
      <c r="E2" s="28"/>
      <c r="F2" s="28"/>
      <c r="G2" s="28"/>
      <c r="H2" s="28"/>
      <c r="I2" s="28"/>
      <c r="J2" s="28"/>
      <c r="K2" s="28"/>
      <c r="L2" s="28"/>
      <c r="M2" s="28"/>
      <c r="N2" s="28"/>
      <c r="O2" s="28"/>
      <c r="P2" s="28"/>
      <c r="T2" s="129" t="s">
        <v>112</v>
      </c>
      <c r="U2" s="28"/>
      <c r="V2" s="28"/>
      <c r="W2" s="28"/>
      <c r="X2" s="28"/>
      <c r="Y2" s="28"/>
      <c r="Z2" s="28"/>
      <c r="AA2" s="28"/>
      <c r="AB2" s="28"/>
      <c r="AC2" s="28"/>
      <c r="AD2" s="28"/>
      <c r="AE2" s="28"/>
      <c r="AF2" s="28"/>
      <c r="AG2" s="28"/>
      <c r="AH2" s="28"/>
      <c r="AI2" s="28"/>
    </row>
    <row r="3" spans="3:36" ht="15.75" customHeight="1" x14ac:dyDescent="0.25">
      <c r="C3" s="28"/>
      <c r="D3" s="28"/>
      <c r="E3" s="28"/>
      <c r="F3" s="28"/>
      <c r="G3" s="28"/>
      <c r="H3" s="28"/>
      <c r="I3" s="28"/>
      <c r="J3" s="28"/>
      <c r="K3" s="28"/>
      <c r="L3" s="28"/>
      <c r="M3" s="28"/>
      <c r="N3" s="28"/>
      <c r="O3" s="28"/>
      <c r="P3" s="28"/>
      <c r="T3" s="28"/>
      <c r="U3" s="28"/>
      <c r="V3" s="28"/>
      <c r="W3" s="28"/>
      <c r="X3" s="28"/>
      <c r="Y3" s="28"/>
      <c r="Z3" s="28"/>
      <c r="AA3" s="28"/>
      <c r="AB3" s="28"/>
      <c r="AC3" s="28"/>
      <c r="AD3" s="28"/>
      <c r="AE3" s="28"/>
      <c r="AF3" s="28"/>
      <c r="AG3" s="28"/>
      <c r="AH3" s="28"/>
      <c r="AI3" s="28"/>
    </row>
    <row r="4" spans="3:36" ht="15.75" customHeight="1" x14ac:dyDescent="0.25">
      <c r="C4" s="28" t="s">
        <v>50</v>
      </c>
      <c r="D4" s="28"/>
      <c r="E4" s="28"/>
      <c r="F4" s="28"/>
      <c r="G4" s="28"/>
      <c r="H4" s="28"/>
      <c r="I4" s="28"/>
      <c r="J4" s="28"/>
      <c r="K4" s="28"/>
      <c r="L4" s="28"/>
      <c r="M4" s="28"/>
      <c r="N4" s="28"/>
      <c r="O4" s="28"/>
      <c r="P4" s="28"/>
      <c r="T4" s="28" t="s">
        <v>130</v>
      </c>
      <c r="U4" s="85"/>
      <c r="V4" s="28"/>
      <c r="W4" s="28"/>
      <c r="X4" s="28"/>
      <c r="Y4" s="28"/>
      <c r="Z4" s="28"/>
      <c r="AA4" s="28"/>
      <c r="AB4" s="28"/>
      <c r="AC4" s="28"/>
      <c r="AD4" s="28"/>
      <c r="AE4" s="28"/>
      <c r="AF4" s="28"/>
      <c r="AG4" s="28"/>
      <c r="AH4" s="28"/>
      <c r="AI4" s="28"/>
    </row>
    <row r="5" spans="3:36" ht="15.75" customHeight="1" x14ac:dyDescent="0.25">
      <c r="C5" s="28" t="s">
        <v>51</v>
      </c>
      <c r="D5" s="28"/>
      <c r="E5" s="28"/>
      <c r="F5" s="28"/>
      <c r="G5" s="28"/>
      <c r="H5" s="28"/>
      <c r="I5" s="28"/>
      <c r="J5" s="28"/>
      <c r="K5" s="28"/>
      <c r="L5" s="28"/>
      <c r="M5" s="28"/>
      <c r="N5" s="28"/>
      <c r="O5" s="28"/>
      <c r="P5" s="28"/>
      <c r="T5" s="28"/>
      <c r="U5" s="85" t="s">
        <v>113</v>
      </c>
      <c r="V5" s="28"/>
      <c r="W5" s="28"/>
      <c r="X5" s="28"/>
      <c r="Y5" s="28"/>
      <c r="Z5" s="28"/>
      <c r="AA5" s="28"/>
      <c r="AB5" s="28"/>
      <c r="AC5" s="28"/>
      <c r="AD5" s="28"/>
      <c r="AE5" s="28"/>
      <c r="AF5" s="28"/>
      <c r="AG5" s="28"/>
      <c r="AH5" s="28"/>
      <c r="AI5" s="28"/>
    </row>
    <row r="6" spans="3:36" ht="15.75" customHeight="1" x14ac:dyDescent="0.25">
      <c r="C6" s="28"/>
      <c r="D6" s="28"/>
      <c r="E6" s="28"/>
      <c r="F6" s="28"/>
      <c r="G6" s="28"/>
      <c r="H6" s="28"/>
      <c r="I6" s="28"/>
      <c r="J6" s="28"/>
      <c r="K6" s="28"/>
      <c r="L6" s="28"/>
      <c r="M6" s="28"/>
      <c r="N6" s="28"/>
      <c r="O6" s="28"/>
      <c r="P6" s="28"/>
      <c r="T6" s="28"/>
      <c r="U6" s="28" t="s">
        <v>115</v>
      </c>
      <c r="V6" s="28"/>
      <c r="W6" s="28"/>
      <c r="X6" s="28"/>
      <c r="Y6" s="28"/>
      <c r="Z6" s="28"/>
      <c r="AA6" s="28"/>
      <c r="AB6" s="28"/>
      <c r="AC6" s="28"/>
      <c r="AD6" s="28"/>
      <c r="AE6" s="28"/>
      <c r="AF6" s="28"/>
      <c r="AG6" s="28"/>
      <c r="AH6" s="28"/>
      <c r="AI6" s="28"/>
    </row>
    <row r="7" spans="3:36" ht="15.75" customHeight="1" x14ac:dyDescent="0.25">
      <c r="C7" s="28" t="s">
        <v>90</v>
      </c>
      <c r="D7" s="28"/>
      <c r="E7" s="28"/>
      <c r="F7" s="28"/>
      <c r="G7" s="28"/>
      <c r="H7" s="28"/>
      <c r="I7" s="28"/>
      <c r="J7" s="28"/>
      <c r="K7" s="28"/>
      <c r="L7" s="28"/>
      <c r="M7" s="28"/>
      <c r="N7" s="28"/>
      <c r="O7" s="28"/>
      <c r="P7" s="28"/>
      <c r="T7" s="36" t="s">
        <v>131</v>
      </c>
      <c r="U7" s="36"/>
      <c r="V7" s="36"/>
      <c r="W7" s="36"/>
      <c r="X7" s="36"/>
      <c r="Y7" s="36"/>
      <c r="Z7" s="36"/>
      <c r="AA7" s="36"/>
      <c r="AB7" s="36"/>
      <c r="AC7" s="36"/>
      <c r="AD7" s="36"/>
      <c r="AE7" s="36"/>
      <c r="AF7" s="36"/>
      <c r="AG7" s="36"/>
      <c r="AH7" s="36"/>
      <c r="AI7" s="36"/>
    </row>
    <row r="8" spans="3:36" ht="15.75" customHeight="1" x14ac:dyDescent="0.45">
      <c r="C8" s="28"/>
      <c r="D8" s="28" t="s">
        <v>91</v>
      </c>
      <c r="E8" s="28"/>
      <c r="F8" s="28"/>
      <c r="G8" s="28"/>
      <c r="H8" s="28"/>
      <c r="I8" s="28"/>
      <c r="J8" s="28"/>
      <c r="K8" s="28"/>
      <c r="L8" s="28"/>
      <c r="M8" s="28"/>
      <c r="N8" s="28"/>
      <c r="O8" s="28"/>
      <c r="P8" s="28"/>
      <c r="U8" s="49"/>
      <c r="V8" s="49"/>
      <c r="W8" s="49"/>
      <c r="X8" s="49"/>
      <c r="Y8" s="49"/>
      <c r="Z8" s="49"/>
    </row>
    <row r="9" spans="3:36" ht="15.75" customHeight="1" x14ac:dyDescent="0.45">
      <c r="C9" s="28" t="s">
        <v>92</v>
      </c>
      <c r="D9" s="28"/>
      <c r="E9" s="28"/>
      <c r="F9" s="28"/>
      <c r="G9" s="28"/>
      <c r="H9" s="28"/>
      <c r="I9" s="28"/>
      <c r="J9" s="28"/>
      <c r="K9" s="28"/>
      <c r="L9" s="28"/>
      <c r="M9" s="28"/>
      <c r="N9" s="28"/>
      <c r="O9" s="28"/>
      <c r="P9" s="28"/>
      <c r="T9" s="121" t="s">
        <v>129</v>
      </c>
      <c r="U9" s="121"/>
      <c r="V9" s="121"/>
      <c r="W9" s="121"/>
      <c r="X9" s="121"/>
      <c r="Y9" s="121"/>
      <c r="Z9" s="112"/>
      <c r="AA9" s="28"/>
      <c r="AB9" s="28"/>
      <c r="AC9" s="28"/>
      <c r="AD9" s="28"/>
      <c r="AE9" s="28"/>
      <c r="AF9" s="28"/>
      <c r="AG9" s="28"/>
      <c r="AH9" s="28"/>
      <c r="AI9" s="28"/>
      <c r="AJ9" s="28"/>
    </row>
    <row r="10" spans="3:36" ht="15.75" customHeight="1" x14ac:dyDescent="0.25">
      <c r="C10" s="28"/>
      <c r="D10" s="28" t="s">
        <v>93</v>
      </c>
      <c r="E10" s="28"/>
      <c r="F10" s="28"/>
      <c r="G10" s="28"/>
      <c r="H10" s="28"/>
      <c r="I10" s="28"/>
      <c r="J10" s="28"/>
      <c r="K10" s="28"/>
      <c r="L10" s="28"/>
      <c r="M10" s="28"/>
      <c r="N10" s="28"/>
      <c r="O10" s="28"/>
      <c r="P10" s="28"/>
      <c r="T10" s="121"/>
      <c r="U10" s="121"/>
      <c r="V10" s="121"/>
      <c r="W10" s="121"/>
      <c r="X10" s="121"/>
      <c r="Y10" s="121"/>
      <c r="Z10" s="28"/>
      <c r="AA10" s="28"/>
      <c r="AB10" s="28"/>
      <c r="AC10" s="28"/>
      <c r="AD10" s="28"/>
      <c r="AE10" s="28"/>
      <c r="AF10" s="28"/>
      <c r="AG10" s="28"/>
      <c r="AH10" s="28"/>
      <c r="AI10" s="28"/>
      <c r="AJ10" s="28"/>
    </row>
    <row r="11" spans="3:36" ht="15.75" customHeight="1" x14ac:dyDescent="0.25">
      <c r="C11" s="28"/>
      <c r="D11" s="28"/>
      <c r="E11" s="28" t="s">
        <v>61</v>
      </c>
      <c r="F11" s="28"/>
      <c r="G11" s="28"/>
      <c r="H11" s="28"/>
      <c r="I11" s="28"/>
      <c r="J11" s="28"/>
      <c r="K11" s="28"/>
      <c r="L11" s="28"/>
      <c r="M11" s="28"/>
      <c r="N11" s="28"/>
      <c r="O11" s="28"/>
      <c r="P11" s="28"/>
      <c r="T11" s="28"/>
      <c r="U11" s="28"/>
      <c r="V11" s="28"/>
      <c r="W11" s="28"/>
      <c r="X11" s="28"/>
      <c r="Y11" s="28"/>
      <c r="Z11" s="28"/>
      <c r="AA11" s="28"/>
      <c r="AB11" s="28"/>
      <c r="AC11" s="28"/>
      <c r="AD11" s="28"/>
      <c r="AE11" s="28"/>
      <c r="AF11" s="28"/>
      <c r="AG11" s="28"/>
      <c r="AH11" s="28"/>
      <c r="AI11" s="28"/>
      <c r="AJ11" s="28"/>
    </row>
    <row r="12" spans="3:36" ht="15.75" customHeight="1" x14ac:dyDescent="0.25">
      <c r="C12" s="28" t="s">
        <v>94</v>
      </c>
      <c r="D12" s="28"/>
      <c r="E12" s="28"/>
      <c r="F12" s="28"/>
      <c r="G12" s="28"/>
      <c r="H12" s="28"/>
      <c r="I12" s="28"/>
      <c r="J12" s="28"/>
      <c r="K12" s="28"/>
      <c r="L12" s="28"/>
      <c r="M12" s="28"/>
      <c r="N12" s="28"/>
      <c r="O12" s="28"/>
      <c r="P12" s="28"/>
      <c r="T12" s="28" t="s">
        <v>133</v>
      </c>
      <c r="U12" s="85"/>
      <c r="V12" s="28"/>
      <c r="W12" s="28"/>
      <c r="X12" s="28"/>
      <c r="Y12" s="28"/>
      <c r="Z12" s="28"/>
      <c r="AA12" s="28"/>
      <c r="AB12" s="28"/>
      <c r="AC12" s="28"/>
      <c r="AD12" s="28"/>
      <c r="AE12" s="28"/>
      <c r="AF12" s="28"/>
      <c r="AG12" s="28"/>
      <c r="AH12" s="28"/>
      <c r="AI12" s="28"/>
      <c r="AJ12" s="28"/>
    </row>
    <row r="13" spans="3:36" ht="15.75" customHeight="1" x14ac:dyDescent="0.25">
      <c r="C13" s="28"/>
      <c r="D13" s="28" t="s">
        <v>95</v>
      </c>
      <c r="E13" s="28"/>
      <c r="F13" s="28"/>
      <c r="G13" s="28"/>
      <c r="H13" s="28"/>
      <c r="I13" s="28"/>
      <c r="J13" s="28"/>
      <c r="K13" s="28"/>
      <c r="L13" s="28"/>
      <c r="M13" s="28"/>
      <c r="N13" s="28"/>
      <c r="O13" s="28"/>
      <c r="P13" s="28"/>
      <c r="T13" s="28"/>
      <c r="U13" s="85" t="s">
        <v>134</v>
      </c>
      <c r="V13" s="28"/>
      <c r="W13" s="28"/>
      <c r="X13" s="28"/>
      <c r="Y13" s="28"/>
      <c r="Z13" s="28"/>
      <c r="AA13" s="28"/>
      <c r="AB13" s="28"/>
      <c r="AC13" s="28"/>
      <c r="AD13" s="28"/>
      <c r="AE13" s="28"/>
      <c r="AF13" s="28"/>
      <c r="AG13" s="28"/>
      <c r="AH13" s="28"/>
      <c r="AI13" s="28"/>
      <c r="AJ13" s="28"/>
    </row>
    <row r="14" spans="3:36" ht="15.75" customHeight="1" x14ac:dyDescent="0.25">
      <c r="C14" s="28"/>
      <c r="D14" s="28"/>
      <c r="E14" s="28" t="s">
        <v>96</v>
      </c>
      <c r="F14" s="28"/>
      <c r="G14" s="28"/>
      <c r="H14" s="28"/>
      <c r="I14" s="28"/>
      <c r="J14" s="28"/>
      <c r="K14" s="28"/>
      <c r="L14" s="28"/>
      <c r="M14" s="28"/>
      <c r="N14" s="28"/>
      <c r="O14" s="28"/>
      <c r="P14" s="28"/>
      <c r="T14" s="28"/>
      <c r="U14" s="28" t="s">
        <v>135</v>
      </c>
      <c r="V14" s="28"/>
      <c r="W14" s="28"/>
      <c r="X14" s="28"/>
      <c r="Y14" s="28"/>
      <c r="Z14" s="28"/>
      <c r="AA14" s="28"/>
      <c r="AB14" s="28"/>
      <c r="AC14" s="28"/>
      <c r="AD14" s="28"/>
      <c r="AE14" s="28"/>
      <c r="AF14" s="28"/>
      <c r="AG14" s="28"/>
      <c r="AH14" s="28"/>
      <c r="AI14" s="28"/>
      <c r="AJ14" s="28"/>
    </row>
    <row r="15" spans="3:36" ht="15.75" customHeight="1" x14ac:dyDescent="0.25">
      <c r="C15" s="28" t="str" cm="1">
        <f t="array" aca="1" ref="C15" ca="1">"Cell "&amp;CELL("address",$M$41)&amp;" shows that traders will make a return of +"&amp;(ROUND($M$41,4)*100)&amp;"%, if nGDP is ultimately constant as a result of FED intervention."</f>
        <v>Cell $M$41 shows that traders will make a return of +18.35%, if nGDP is ultimately constant as a result of FED intervention.</v>
      </c>
      <c r="D15" s="28"/>
      <c r="E15" s="28"/>
      <c r="F15" s="28"/>
      <c r="G15" s="28"/>
      <c r="H15" s="28"/>
      <c r="I15" s="28"/>
      <c r="J15" s="28"/>
      <c r="K15" s="28"/>
      <c r="L15" s="28"/>
      <c r="M15" s="28"/>
      <c r="N15" s="28"/>
      <c r="O15" s="28"/>
      <c r="P15" s="28"/>
      <c r="T15" s="36" t="s">
        <v>136</v>
      </c>
      <c r="U15" s="36"/>
      <c r="V15" s="36"/>
      <c r="W15" s="36"/>
      <c r="X15" s="36"/>
      <c r="Y15" s="36"/>
      <c r="Z15" s="36"/>
      <c r="AA15" s="36"/>
      <c r="AB15" s="36"/>
      <c r="AC15" s="36"/>
      <c r="AD15" s="36"/>
      <c r="AE15" s="36"/>
      <c r="AF15" s="36"/>
      <c r="AG15" s="36"/>
      <c r="AH15" s="36"/>
      <c r="AI15" s="36"/>
      <c r="AJ15" s="36"/>
    </row>
    <row r="16" spans="3:36" ht="15.75" customHeight="1" x14ac:dyDescent="0.25">
      <c r="C16" s="28"/>
      <c r="D16" s="28"/>
      <c r="E16" s="28"/>
      <c r="F16" s="28"/>
      <c r="G16" s="28"/>
      <c r="H16" s="28"/>
      <c r="I16" s="28"/>
      <c r="J16" s="28"/>
      <c r="K16" s="28"/>
      <c r="L16" s="28"/>
      <c r="M16" s="28"/>
      <c r="N16" s="28"/>
      <c r="O16" s="28"/>
      <c r="P16" s="28"/>
    </row>
    <row r="17" spans="3:38" ht="15.75" customHeight="1" x14ac:dyDescent="0.25">
      <c r="C17" s="28" t="s">
        <v>97</v>
      </c>
      <c r="D17" s="28"/>
      <c r="E17" s="28"/>
      <c r="F17" s="28"/>
      <c r="G17" s="28"/>
      <c r="H17" s="28"/>
      <c r="I17" s="28"/>
      <c r="J17" s="28"/>
      <c r="K17" s="28"/>
      <c r="L17" s="28"/>
      <c r="M17" s="28"/>
      <c r="N17" s="28"/>
      <c r="O17" s="28"/>
      <c r="P17" s="28"/>
      <c r="T17" s="121" t="s">
        <v>114</v>
      </c>
      <c r="U17" s="121"/>
      <c r="V17" s="121"/>
      <c r="W17" s="121"/>
      <c r="X17" s="28"/>
      <c r="Y17" s="28"/>
      <c r="Z17" s="28"/>
      <c r="AA17" s="28"/>
      <c r="AB17" s="28"/>
      <c r="AC17" s="28"/>
      <c r="AD17" s="28"/>
      <c r="AE17" s="28"/>
      <c r="AF17" s="28"/>
      <c r="AG17" s="28"/>
      <c r="AH17" s="28"/>
      <c r="AI17" s="28"/>
      <c r="AJ17" s="28"/>
      <c r="AK17" s="28"/>
      <c r="AL17" s="28"/>
    </row>
    <row r="18" spans="3:38" ht="15.75" customHeight="1" x14ac:dyDescent="0.25">
      <c r="C18" s="28"/>
      <c r="D18" s="85" t="s">
        <v>98</v>
      </c>
      <c r="E18" s="28"/>
      <c r="F18" s="28"/>
      <c r="G18" s="28"/>
      <c r="H18" s="28"/>
      <c r="I18" s="28"/>
      <c r="J18" s="28"/>
      <c r="K18" s="28"/>
      <c r="L18" s="28"/>
      <c r="M18" s="28"/>
      <c r="N18" s="28"/>
      <c r="O18" s="28"/>
      <c r="P18" s="28"/>
      <c r="T18" s="121"/>
      <c r="U18" s="121"/>
      <c r="V18" s="121"/>
      <c r="W18" s="121"/>
      <c r="X18" s="28"/>
      <c r="Y18" s="28"/>
      <c r="Z18" s="28"/>
      <c r="AA18" s="28"/>
      <c r="AB18" s="28"/>
      <c r="AC18" s="28"/>
      <c r="AD18" s="28"/>
      <c r="AE18" s="28"/>
      <c r="AF18" s="28"/>
      <c r="AG18" s="28"/>
      <c r="AH18" s="28"/>
      <c r="AI18" s="28"/>
      <c r="AJ18" s="28"/>
      <c r="AK18" s="28"/>
      <c r="AL18" s="28"/>
    </row>
    <row r="19" spans="3:38" ht="15" x14ac:dyDescent="0.25">
      <c r="C19" s="28"/>
      <c r="D19" s="28"/>
      <c r="E19" s="28"/>
      <c r="F19" s="28"/>
      <c r="G19" s="28"/>
      <c r="H19" s="28"/>
      <c r="I19" s="28"/>
      <c r="J19" s="28"/>
      <c r="K19" s="28"/>
      <c r="L19" s="28"/>
      <c r="M19" s="28"/>
      <c r="N19" s="28"/>
      <c r="O19" s="28"/>
      <c r="P19" s="28"/>
      <c r="T19" s="28"/>
      <c r="U19" s="28"/>
      <c r="V19" s="28"/>
      <c r="W19" s="28"/>
      <c r="X19" s="28"/>
      <c r="Y19" s="28"/>
      <c r="Z19" s="28"/>
      <c r="AA19" s="28"/>
      <c r="AB19" s="28"/>
      <c r="AC19" s="28"/>
      <c r="AD19" s="28"/>
      <c r="AE19" s="28"/>
      <c r="AF19" s="28"/>
      <c r="AG19" s="28"/>
      <c r="AH19" s="28"/>
      <c r="AI19" s="28"/>
      <c r="AJ19" s="28"/>
      <c r="AK19" s="28"/>
      <c r="AL19" s="28"/>
    </row>
    <row r="20" spans="3:38" ht="15.75" customHeight="1" x14ac:dyDescent="0.25">
      <c r="C20" s="28" t="s">
        <v>102</v>
      </c>
      <c r="D20" s="28"/>
      <c r="E20" s="28"/>
      <c r="F20" s="28"/>
      <c r="G20" s="28"/>
      <c r="H20" s="28"/>
      <c r="I20" s="28"/>
      <c r="J20" s="28"/>
      <c r="K20" s="28"/>
      <c r="L20" s="28"/>
      <c r="M20" s="28"/>
      <c r="N20" s="28"/>
      <c r="O20" s="28"/>
      <c r="P20" s="28"/>
      <c r="T20" s="28" t="s">
        <v>137</v>
      </c>
      <c r="U20" s="28"/>
      <c r="V20" s="28"/>
      <c r="W20" s="28"/>
      <c r="X20" s="28"/>
      <c r="Y20" s="28"/>
      <c r="Z20" s="28"/>
      <c r="AA20" s="28"/>
      <c r="AB20" s="28"/>
      <c r="AC20" s="28"/>
      <c r="AD20" s="28"/>
      <c r="AE20" s="28"/>
      <c r="AF20" s="28"/>
      <c r="AG20" s="28"/>
      <c r="AH20" s="28"/>
      <c r="AI20" s="28"/>
      <c r="AJ20" s="28"/>
      <c r="AK20" s="28"/>
      <c r="AL20" s="28"/>
    </row>
    <row r="21" spans="3:38" ht="15.75" customHeight="1" x14ac:dyDescent="0.25">
      <c r="C21" s="28"/>
      <c r="D21" s="28"/>
      <c r="E21" s="28"/>
      <c r="F21" s="28"/>
      <c r="G21" s="28"/>
      <c r="H21" s="28"/>
      <c r="I21" s="28"/>
      <c r="J21" s="28"/>
      <c r="K21" s="28"/>
      <c r="L21" s="28"/>
      <c r="M21" s="28"/>
      <c r="N21" s="28"/>
      <c r="O21" s="28"/>
      <c r="P21" s="28"/>
      <c r="T21" s="28"/>
      <c r="U21" s="28" t="s">
        <v>52</v>
      </c>
      <c r="V21" s="28"/>
      <c r="W21" s="28"/>
      <c r="X21" s="28"/>
      <c r="Y21" s="28"/>
      <c r="Z21" s="28"/>
      <c r="AA21" s="28"/>
      <c r="AB21" s="28"/>
      <c r="AC21" s="28"/>
      <c r="AD21" s="28"/>
      <c r="AE21" s="28"/>
      <c r="AF21" s="28"/>
      <c r="AG21" s="28"/>
      <c r="AH21" s="28"/>
      <c r="AI21" s="28"/>
      <c r="AJ21" s="28"/>
      <c r="AK21" s="28"/>
      <c r="AL21" s="28"/>
    </row>
    <row r="22" spans="3:38" ht="15.75" customHeight="1" x14ac:dyDescent="0.25">
      <c r="C22" s="51" t="s">
        <v>100</v>
      </c>
      <c r="D22" s="51"/>
      <c r="E22" s="51"/>
      <c r="F22" s="28"/>
      <c r="G22" s="28"/>
      <c r="H22" s="28"/>
      <c r="I22" s="28"/>
      <c r="J22" s="28"/>
      <c r="K22" s="28"/>
      <c r="L22" s="28"/>
      <c r="M22" s="28"/>
      <c r="N22" s="28"/>
      <c r="O22" s="28"/>
      <c r="P22" s="28"/>
      <c r="T22" s="28"/>
      <c r="U22" s="28" t="s">
        <v>53</v>
      </c>
      <c r="V22" s="28"/>
      <c r="W22" s="28"/>
      <c r="X22" s="28"/>
      <c r="Y22" s="28"/>
      <c r="Z22" s="28"/>
      <c r="AA22" s="28"/>
      <c r="AB22" s="28"/>
      <c r="AC22" s="28"/>
      <c r="AD22" s="28"/>
      <c r="AE22" s="28"/>
      <c r="AF22" s="28"/>
      <c r="AG22" s="28"/>
      <c r="AH22" s="28"/>
      <c r="AI22" s="28"/>
      <c r="AJ22" s="28"/>
      <c r="AK22" s="28"/>
      <c r="AL22" s="28"/>
    </row>
    <row r="23" spans="3:38" ht="15.75" customHeight="1" x14ac:dyDescent="0.25">
      <c r="C23" s="148"/>
      <c r="D23" s="148" t="s">
        <v>101</v>
      </c>
      <c r="E23" s="148"/>
      <c r="F23" s="36"/>
      <c r="G23" s="36"/>
      <c r="H23" s="36"/>
      <c r="I23" s="36"/>
      <c r="J23" s="36"/>
      <c r="K23" s="36"/>
      <c r="L23" s="36"/>
      <c r="M23" s="36"/>
      <c r="N23" s="36"/>
      <c r="O23" s="36"/>
      <c r="P23" s="36"/>
      <c r="T23" s="28" t="s">
        <v>138</v>
      </c>
      <c r="U23" s="28"/>
      <c r="V23" s="28"/>
      <c r="W23" s="28"/>
      <c r="X23" s="28"/>
      <c r="Y23" s="28"/>
      <c r="Z23" s="28"/>
      <c r="AA23" s="28"/>
      <c r="AB23" s="28"/>
      <c r="AC23" s="28"/>
      <c r="AD23" s="28"/>
      <c r="AE23" s="28"/>
      <c r="AF23" s="28"/>
      <c r="AG23" s="28"/>
      <c r="AH23" s="28"/>
      <c r="AI23" s="28"/>
      <c r="AJ23" s="28"/>
      <c r="AK23" s="28"/>
      <c r="AL23" s="28"/>
    </row>
    <row r="24" spans="3:38" ht="15.75" customHeight="1" x14ac:dyDescent="0.25">
      <c r="C24" s="51"/>
      <c r="D24" s="51"/>
      <c r="E24" s="28"/>
      <c r="F24" s="28"/>
      <c r="G24" s="28"/>
      <c r="H24" s="28"/>
      <c r="I24" s="28"/>
      <c r="J24" s="28"/>
      <c r="K24" s="28"/>
      <c r="L24" s="28"/>
      <c r="M24" s="28"/>
      <c r="N24" s="28"/>
      <c r="O24" s="28"/>
      <c r="P24" s="28"/>
      <c r="T24" s="28"/>
      <c r="U24" s="28" t="s">
        <v>139</v>
      </c>
      <c r="V24" s="28"/>
      <c r="W24" s="28"/>
      <c r="X24" s="28"/>
      <c r="Y24" s="28"/>
      <c r="Z24" s="28"/>
      <c r="AA24" s="28"/>
      <c r="AB24" s="28"/>
      <c r="AC24" s="28"/>
      <c r="AD24" s="28"/>
      <c r="AE24" s="28"/>
      <c r="AF24" s="28"/>
      <c r="AG24" s="28"/>
      <c r="AH24" s="28"/>
      <c r="AI24" s="28"/>
      <c r="AJ24" s="28"/>
      <c r="AK24" s="28"/>
      <c r="AL24" s="28"/>
    </row>
    <row r="25" spans="3:38" ht="15.75" customHeight="1" x14ac:dyDescent="0.25">
      <c r="C25" s="28"/>
      <c r="D25" s="28"/>
      <c r="E25" s="28"/>
      <c r="F25" s="28"/>
      <c r="G25" s="28"/>
      <c r="H25" s="28"/>
      <c r="I25" s="28"/>
      <c r="J25" s="28"/>
      <c r="K25" s="28"/>
      <c r="L25" s="28"/>
      <c r="M25" s="28"/>
      <c r="N25" s="28"/>
      <c r="O25" s="28"/>
      <c r="P25" s="28"/>
      <c r="T25" s="36" t="s">
        <v>140</v>
      </c>
      <c r="U25" s="36"/>
      <c r="V25" s="36"/>
      <c r="W25" s="36"/>
      <c r="X25" s="36"/>
      <c r="Y25" s="36"/>
      <c r="Z25" s="36"/>
      <c r="AA25" s="36"/>
      <c r="AB25" s="36"/>
      <c r="AC25" s="36"/>
      <c r="AD25" s="36"/>
      <c r="AE25" s="36"/>
      <c r="AF25" s="36"/>
      <c r="AG25" s="36"/>
      <c r="AH25" s="36"/>
      <c r="AI25" s="36"/>
      <c r="AJ25" s="36"/>
      <c r="AK25" s="36"/>
      <c r="AL25" s="36"/>
    </row>
    <row r="26" spans="3:38" ht="15.75" customHeight="1" x14ac:dyDescent="0.25">
      <c r="C26" s="28"/>
      <c r="D26" s="28"/>
      <c r="E26" s="28"/>
      <c r="F26" s="28"/>
      <c r="G26" s="28"/>
      <c r="H26" s="28"/>
      <c r="I26" s="28"/>
      <c r="J26" s="28"/>
      <c r="K26" s="28"/>
      <c r="L26" s="28"/>
      <c r="M26" s="28"/>
      <c r="N26" s="28"/>
      <c r="O26" s="28"/>
      <c r="P26" s="28"/>
    </row>
    <row r="27" spans="3:38" ht="15.75" customHeight="1" x14ac:dyDescent="0.25">
      <c r="T27" s="121" t="s">
        <v>132</v>
      </c>
      <c r="U27" s="121"/>
      <c r="V27" s="121"/>
      <c r="W27" s="121"/>
      <c r="X27" s="28"/>
      <c r="Y27" s="28"/>
      <c r="Z27" s="28"/>
      <c r="AA27" s="28"/>
      <c r="AB27" s="28"/>
      <c r="AC27" s="28"/>
      <c r="AD27" s="28"/>
      <c r="AE27" s="28"/>
      <c r="AF27" s="28"/>
      <c r="AG27" s="28"/>
      <c r="AH27" s="28"/>
      <c r="AI27" s="28"/>
      <c r="AJ27" s="28"/>
    </row>
    <row r="28" spans="3:38" ht="15.75" customHeight="1" x14ac:dyDescent="0.25">
      <c r="T28" s="121"/>
      <c r="U28" s="121"/>
      <c r="V28" s="121"/>
      <c r="W28" s="121"/>
      <c r="X28" s="28"/>
      <c r="Y28" s="28"/>
      <c r="Z28" s="28"/>
      <c r="AA28" s="28"/>
      <c r="AB28" s="28"/>
      <c r="AC28" s="28"/>
      <c r="AD28" s="28"/>
      <c r="AE28" s="28"/>
      <c r="AF28" s="28"/>
      <c r="AG28" s="28"/>
      <c r="AH28" s="28"/>
      <c r="AI28" s="28"/>
      <c r="AJ28" s="28"/>
    </row>
    <row r="29" spans="3:38" ht="15.75" customHeight="1" x14ac:dyDescent="0.25">
      <c r="T29" s="28"/>
      <c r="U29" s="28"/>
      <c r="V29" s="28"/>
      <c r="W29" s="28"/>
      <c r="X29" s="28"/>
      <c r="Y29" s="28"/>
      <c r="Z29" s="28"/>
      <c r="AA29" s="28"/>
      <c r="AB29" s="28"/>
      <c r="AC29" s="28"/>
      <c r="AD29" s="28"/>
      <c r="AE29" s="28"/>
      <c r="AF29" s="28"/>
      <c r="AG29" s="28"/>
      <c r="AH29" s="28"/>
      <c r="AI29" s="28"/>
      <c r="AJ29" s="28"/>
    </row>
    <row r="30" spans="3:38" ht="15.75" customHeight="1" x14ac:dyDescent="0.25">
      <c r="T30" s="36" t="s">
        <v>111</v>
      </c>
      <c r="U30" s="36"/>
      <c r="V30" s="36"/>
      <c r="W30" s="36"/>
      <c r="X30" s="36"/>
      <c r="Y30" s="36"/>
      <c r="Z30" s="36"/>
      <c r="AA30" s="36"/>
      <c r="AB30" s="36"/>
      <c r="AC30" s="36"/>
      <c r="AD30" s="36"/>
      <c r="AE30" s="36"/>
      <c r="AF30" s="36"/>
      <c r="AG30" s="36"/>
      <c r="AH30" s="36"/>
      <c r="AI30" s="36"/>
      <c r="AJ30" s="36"/>
    </row>
    <row r="31" spans="3:38" ht="15.75" customHeight="1" x14ac:dyDescent="0.25">
      <c r="C31" s="116" t="s">
        <v>125</v>
      </c>
      <c r="D31" s="116"/>
      <c r="E31" s="116"/>
      <c r="F31" s="116"/>
      <c r="G31" s="116"/>
      <c r="H31" s="116"/>
      <c r="I31" s="116"/>
      <c r="J31" s="116"/>
      <c r="K31" s="116"/>
      <c r="L31" s="116"/>
      <c r="M31" s="116"/>
      <c r="N31" s="116"/>
      <c r="O31" s="116"/>
      <c r="P31" s="48"/>
      <c r="Q31" s="48"/>
      <c r="R31" s="48"/>
      <c r="S31" s="48"/>
      <c r="T31" s="117" t="s">
        <v>128</v>
      </c>
      <c r="U31" s="117"/>
      <c r="V31" s="117"/>
      <c r="W31" s="117"/>
      <c r="X31" s="117"/>
      <c r="Y31" s="117"/>
      <c r="Z31" s="117"/>
      <c r="AA31" s="117"/>
      <c r="AB31" s="117"/>
      <c r="AC31" s="117"/>
      <c r="AD31" s="117"/>
      <c r="AE31" s="117"/>
      <c r="AF31" s="117"/>
      <c r="AG31" s="117"/>
      <c r="AH31" s="117"/>
      <c r="AI31" s="117"/>
      <c r="AJ31" s="117"/>
    </row>
    <row r="33" spans="2:51" ht="15.75" customHeight="1" x14ac:dyDescent="0.25">
      <c r="B33" s="63"/>
      <c r="C33" s="64"/>
      <c r="D33" s="64"/>
      <c r="E33" s="64"/>
      <c r="F33" s="64"/>
      <c r="G33" s="64"/>
      <c r="H33" s="64"/>
      <c r="I33" s="64"/>
      <c r="J33" s="64"/>
      <c r="K33" s="64"/>
      <c r="L33" s="64"/>
      <c r="M33" s="64"/>
      <c r="N33" s="64"/>
      <c r="O33" s="64"/>
      <c r="P33" s="65"/>
    </row>
    <row r="34" spans="2:51" ht="15.75" customHeight="1" thickBot="1" x14ac:dyDescent="0.3">
      <c r="B34" s="66"/>
      <c r="C34" s="36"/>
      <c r="D34" s="36"/>
      <c r="E34" s="36"/>
      <c r="F34" s="36"/>
      <c r="G34" s="36"/>
      <c r="H34" s="122" t="s">
        <v>62</v>
      </c>
      <c r="I34" s="122"/>
      <c r="J34" s="36"/>
      <c r="K34" s="36"/>
      <c r="L34" s="36"/>
      <c r="M34" s="122" t="s">
        <v>63</v>
      </c>
      <c r="N34" s="122"/>
      <c r="O34" s="36"/>
      <c r="P34" s="67"/>
      <c r="Q34" s="28"/>
      <c r="R34" s="28"/>
      <c r="S34" s="28"/>
    </row>
    <row r="35" spans="2:51" ht="15.75" customHeight="1" thickTop="1" x14ac:dyDescent="0.25">
      <c r="B35" s="66"/>
      <c r="C35" s="28" t="s">
        <v>60</v>
      </c>
      <c r="D35" s="28"/>
      <c r="E35" s="28"/>
      <c r="F35" s="28"/>
      <c r="G35" s="28"/>
      <c r="H35" s="28"/>
      <c r="I35" s="28"/>
      <c r="J35" s="38"/>
      <c r="K35" s="28" t="s">
        <v>99</v>
      </c>
      <c r="L35" s="28"/>
      <c r="M35" s="28"/>
      <c r="N35" s="28"/>
      <c r="O35" s="28"/>
      <c r="P35" s="68"/>
      <c r="AF35" s="28"/>
    </row>
    <row r="36" spans="2:51" ht="15.75" customHeight="1" x14ac:dyDescent="0.25">
      <c r="B36" s="66"/>
      <c r="C36" s="28"/>
      <c r="D36" s="28"/>
      <c r="E36" s="28"/>
      <c r="F36" s="28"/>
      <c r="G36" s="28"/>
      <c r="H36" s="28"/>
      <c r="I36" s="28"/>
      <c r="J36" s="38"/>
      <c r="K36" s="28"/>
      <c r="L36" s="28"/>
      <c r="M36" s="28"/>
      <c r="N36" s="28"/>
      <c r="O36" s="28"/>
      <c r="P36" s="68"/>
      <c r="AF36" s="35"/>
    </row>
    <row r="37" spans="2:51" ht="15.75" customHeight="1" x14ac:dyDescent="0.25">
      <c r="B37" s="66"/>
      <c r="C37" s="28"/>
      <c r="D37" s="28"/>
      <c r="E37" s="28"/>
      <c r="F37" s="28"/>
      <c r="G37" s="28"/>
      <c r="H37" s="28"/>
      <c r="I37" s="28"/>
      <c r="J37" s="38"/>
      <c r="K37" s="28"/>
      <c r="L37" s="28"/>
      <c r="M37" s="28"/>
      <c r="N37" s="28"/>
      <c r="O37" s="28"/>
      <c r="P37" s="68"/>
      <c r="T37" s="132" t="s">
        <v>141</v>
      </c>
      <c r="U37" s="133"/>
      <c r="V37" s="133"/>
      <c r="W37" s="133"/>
      <c r="X37" s="133"/>
      <c r="Y37" s="133"/>
      <c r="Z37" s="133"/>
      <c r="AA37" s="133"/>
      <c r="AB37" s="133"/>
      <c r="AC37" s="133"/>
      <c r="AD37" s="133"/>
      <c r="AE37" s="134"/>
      <c r="AF37" s="50"/>
    </row>
    <row r="38" spans="2:51" ht="15.75" customHeight="1" x14ac:dyDescent="0.25">
      <c r="B38" s="66"/>
      <c r="C38" s="28"/>
      <c r="D38" s="28"/>
      <c r="E38" s="28"/>
      <c r="F38" s="28"/>
      <c r="G38" s="28"/>
      <c r="H38" s="28"/>
      <c r="I38" s="28"/>
      <c r="J38" s="38"/>
      <c r="K38" s="28"/>
      <c r="L38" s="28"/>
      <c r="M38" s="28"/>
      <c r="N38" s="28"/>
      <c r="O38" s="28"/>
      <c r="P38" s="68"/>
      <c r="T38" s="135"/>
      <c r="U38" s="136"/>
      <c r="V38" s="136"/>
      <c r="W38" s="136"/>
      <c r="X38" s="136"/>
      <c r="Y38" s="136"/>
      <c r="Z38" s="136"/>
      <c r="AA38" s="136"/>
      <c r="AB38" s="136"/>
      <c r="AC38" s="136"/>
      <c r="AD38" s="136"/>
      <c r="AE38" s="137"/>
      <c r="AF38" s="50"/>
    </row>
    <row r="39" spans="2:51" ht="15.75" customHeight="1" thickBot="1" x14ac:dyDescent="0.3">
      <c r="B39" s="66"/>
      <c r="C39" s="28"/>
      <c r="D39" s="28"/>
      <c r="E39" s="28"/>
      <c r="F39" s="28"/>
      <c r="G39" s="8"/>
      <c r="H39" s="8" t="s">
        <v>2</v>
      </c>
      <c r="I39" s="8" t="s">
        <v>1</v>
      </c>
      <c r="J39" s="38"/>
      <c r="K39" s="28"/>
      <c r="L39" s="8"/>
      <c r="M39" s="8" t="s">
        <v>2</v>
      </c>
      <c r="N39" s="8" t="s">
        <v>1</v>
      </c>
      <c r="O39" s="28"/>
      <c r="P39" s="68"/>
      <c r="T39" s="52" t="s">
        <v>144</v>
      </c>
      <c r="U39" s="46"/>
      <c r="V39" s="46"/>
      <c r="W39" s="46"/>
      <c r="X39" s="46"/>
      <c r="Y39" s="46"/>
      <c r="Z39" s="46"/>
      <c r="AA39" s="46"/>
      <c r="AB39" s="46"/>
      <c r="AC39" s="46"/>
      <c r="AD39" s="46"/>
      <c r="AE39" s="46"/>
      <c r="AF39" s="46"/>
      <c r="AG39" s="45"/>
      <c r="AO39" s="35"/>
      <c r="AP39" s="35"/>
      <c r="AQ39" s="35"/>
      <c r="AR39" s="35"/>
      <c r="AS39" s="35"/>
      <c r="AT39" s="35"/>
      <c r="AU39" s="35"/>
      <c r="AV39" s="35"/>
      <c r="AW39" s="35"/>
      <c r="AX39" s="35"/>
      <c r="AY39" s="35"/>
    </row>
    <row r="40" spans="2:51" ht="15.75" customHeight="1" thickTop="1" x14ac:dyDescent="0.25">
      <c r="B40" s="66"/>
      <c r="C40" s="28" t="s">
        <v>43</v>
      </c>
      <c r="D40" s="28"/>
      <c r="E40" s="28"/>
      <c r="F40" s="28"/>
      <c r="G40" s="8" t="s">
        <v>2</v>
      </c>
      <c r="H40" s="17">
        <f>'Details (via an Example)'!E51</f>
        <v>7.0000000000000007E-2</v>
      </c>
      <c r="I40" s="17">
        <f>'Details (via an Example)'!F51</f>
        <v>0.56999999999999995</v>
      </c>
      <c r="J40" s="38"/>
      <c r="K40" s="28"/>
      <c r="L40" s="8" t="s">
        <v>2</v>
      </c>
      <c r="M40" s="55">
        <f>$H$57/H40  -1</f>
        <v>-0.52428355957767625</v>
      </c>
      <c r="N40" s="56">
        <f>$I$57/I40  -1</f>
        <v>-6.4385700299012916E-2</v>
      </c>
      <c r="O40" s="28"/>
      <c r="P40" s="68"/>
      <c r="T40" s="28"/>
      <c r="U40" s="28"/>
      <c r="AK40" s="41"/>
      <c r="AL40" s="41"/>
      <c r="AM40" s="41"/>
      <c r="AN40" s="41"/>
      <c r="AO40" s="35"/>
      <c r="AP40" s="35"/>
      <c r="AQ40" s="35"/>
      <c r="AR40" s="35"/>
      <c r="AS40" s="35"/>
      <c r="AT40" s="35"/>
      <c r="AU40" s="35"/>
      <c r="AV40" s="35"/>
      <c r="AW40" s="35"/>
      <c r="AX40" s="35"/>
      <c r="AY40" s="35"/>
    </row>
    <row r="41" spans="2:51" ht="15.75" customHeight="1" thickBot="1" x14ac:dyDescent="0.3">
      <c r="B41" s="66"/>
      <c r="C41" s="28" t="s">
        <v>44</v>
      </c>
      <c r="D41" s="28"/>
      <c r="E41" s="28"/>
      <c r="F41" s="28"/>
      <c r="G41" s="8" t="s">
        <v>1</v>
      </c>
      <c r="H41" s="17">
        <f>'Details (via an Example)'!E52</f>
        <v>0.2</v>
      </c>
      <c r="I41" s="17">
        <f>'Details (via an Example)'!F52</f>
        <v>0.16</v>
      </c>
      <c r="J41" s="38"/>
      <c r="K41" s="28"/>
      <c r="L41" s="8" t="s">
        <v>1</v>
      </c>
      <c r="M41" s="57">
        <f>$H$58/H41  -1</f>
        <v>0.18349924585218669</v>
      </c>
      <c r="N41" s="58">
        <f>$I$58/I41  -1</f>
        <v>0.22937405731523342</v>
      </c>
      <c r="O41" s="28"/>
      <c r="P41" s="68"/>
      <c r="V41" s="123" t="s">
        <v>143</v>
      </c>
      <c r="W41" s="124"/>
      <c r="X41" s="124"/>
      <c r="Y41" s="124"/>
      <c r="Z41" s="124"/>
      <c r="AA41" s="124"/>
      <c r="AB41" s="124"/>
      <c r="AC41" s="124"/>
      <c r="AD41" s="124"/>
      <c r="AE41" s="124"/>
      <c r="AF41" s="124"/>
      <c r="AG41" s="124"/>
      <c r="AH41" s="124"/>
      <c r="AI41" s="124"/>
      <c r="AJ41" s="125"/>
      <c r="AK41" s="35"/>
      <c r="AL41" s="35"/>
      <c r="AM41" s="35"/>
      <c r="AN41" s="41"/>
      <c r="AO41" s="35"/>
      <c r="AP41" s="35"/>
      <c r="AQ41" s="35"/>
      <c r="AR41" s="35"/>
      <c r="AS41" s="35"/>
      <c r="AT41" s="35"/>
      <c r="AU41" s="35"/>
      <c r="AV41" s="35"/>
      <c r="AW41" s="35"/>
      <c r="AX41" s="35"/>
      <c r="AY41" s="35"/>
    </row>
    <row r="42" spans="2:51" ht="15.75" customHeight="1" thickTop="1" x14ac:dyDescent="0.25">
      <c r="B42" s="66"/>
      <c r="C42" s="36"/>
      <c r="D42" s="36"/>
      <c r="E42" s="36"/>
      <c r="F42" s="36"/>
      <c r="G42" s="36"/>
      <c r="H42" s="36"/>
      <c r="I42" s="36"/>
      <c r="J42" s="39"/>
      <c r="K42" s="36"/>
      <c r="L42" s="36"/>
      <c r="M42" s="40"/>
      <c r="N42" s="40"/>
      <c r="O42" s="28"/>
      <c r="P42" s="68"/>
      <c r="V42" s="126"/>
      <c r="W42" s="127"/>
      <c r="X42" s="127"/>
      <c r="Y42" s="127"/>
      <c r="Z42" s="127"/>
      <c r="AA42" s="127"/>
      <c r="AB42" s="127"/>
      <c r="AC42" s="127"/>
      <c r="AD42" s="127"/>
      <c r="AE42" s="127"/>
      <c r="AF42" s="127"/>
      <c r="AG42" s="127"/>
      <c r="AH42" s="127"/>
      <c r="AI42" s="127"/>
      <c r="AJ42" s="128"/>
      <c r="AK42" s="50"/>
      <c r="AL42" s="35"/>
      <c r="AM42" s="35"/>
      <c r="AN42" s="41"/>
      <c r="AO42" s="35"/>
      <c r="AP42" s="35"/>
      <c r="AQ42" s="35"/>
      <c r="AR42" s="35"/>
      <c r="AS42" s="35"/>
      <c r="AT42" s="35"/>
      <c r="AU42" s="35"/>
      <c r="AV42" s="35"/>
      <c r="AW42" s="35"/>
      <c r="AX42" s="35"/>
      <c r="AY42" s="35"/>
    </row>
    <row r="43" spans="2:51" ht="15.75" customHeight="1" x14ac:dyDescent="0.25">
      <c r="B43" s="66"/>
      <c r="C43" s="28"/>
      <c r="D43" s="28"/>
      <c r="E43" s="28"/>
      <c r="F43" s="28"/>
      <c r="G43" s="28"/>
      <c r="H43" s="28"/>
      <c r="I43" s="28"/>
      <c r="J43" s="38"/>
      <c r="K43" s="28"/>
      <c r="L43" s="28"/>
      <c r="M43" s="35"/>
      <c r="N43" s="35"/>
      <c r="O43" s="28"/>
      <c r="P43" s="68"/>
      <c r="U43" s="28"/>
      <c r="V43" s="52"/>
      <c r="W43" s="46"/>
      <c r="X43" s="46"/>
      <c r="Y43" s="46"/>
      <c r="Z43" s="46"/>
      <c r="AA43" s="46"/>
      <c r="AB43" s="46"/>
      <c r="AC43" s="46"/>
      <c r="AD43" s="46"/>
      <c r="AE43" s="46"/>
      <c r="AF43" s="46"/>
      <c r="AG43" s="46"/>
      <c r="AH43" s="46"/>
      <c r="AI43" s="46"/>
      <c r="AJ43" s="53" t="s">
        <v>142</v>
      </c>
      <c r="AK43" s="50"/>
      <c r="AL43" s="35"/>
      <c r="AM43" s="35"/>
      <c r="AN43" s="41"/>
      <c r="AO43" s="35"/>
      <c r="AP43" s="35"/>
      <c r="AQ43" s="35"/>
      <c r="AR43" s="35"/>
      <c r="AS43" s="35"/>
      <c r="AT43" s="35"/>
      <c r="AU43" s="35"/>
      <c r="AV43" s="35"/>
      <c r="AW43" s="35"/>
      <c r="AX43" s="35"/>
      <c r="AY43" s="35"/>
    </row>
    <row r="44" spans="2:51" ht="15.75" customHeight="1" x14ac:dyDescent="0.25">
      <c r="B44" s="66"/>
      <c r="C44" s="28"/>
      <c r="D44" s="28"/>
      <c r="E44" s="28"/>
      <c r="F44" s="28"/>
      <c r="G44" s="8"/>
      <c r="H44" s="8" t="s">
        <v>2</v>
      </c>
      <c r="I44" s="8" t="s">
        <v>1</v>
      </c>
      <c r="J44" s="38"/>
      <c r="K44" s="28"/>
      <c r="L44" s="8"/>
      <c r="M44" s="10" t="s">
        <v>2</v>
      </c>
      <c r="N44" s="10" t="s">
        <v>1</v>
      </c>
      <c r="O44" s="28"/>
      <c r="P44" s="68"/>
      <c r="AK44" s="54"/>
      <c r="AL44" s="35"/>
      <c r="AM44" s="35"/>
      <c r="AN44" s="41"/>
      <c r="AO44" s="35"/>
      <c r="AP44" s="35"/>
      <c r="AQ44" s="35"/>
      <c r="AR44" s="35"/>
      <c r="AS44" s="35"/>
      <c r="AT44" s="35"/>
      <c r="AU44" s="35"/>
      <c r="AV44" s="35"/>
      <c r="AW44" s="35"/>
      <c r="AX44" s="35"/>
      <c r="AY44" s="35"/>
    </row>
    <row r="45" spans="2:51" ht="15.75" customHeight="1" thickBot="1" x14ac:dyDescent="0.3">
      <c r="B45" s="66"/>
      <c r="C45" s="28" t="s">
        <v>42</v>
      </c>
      <c r="D45" s="28"/>
      <c r="E45" s="28"/>
      <c r="F45" s="28"/>
      <c r="G45" s="8" t="s">
        <v>2</v>
      </c>
      <c r="H45" s="19">
        <f>'Details (via an Example)'!E89</f>
        <v>0.11937499999999995</v>
      </c>
      <c r="I45" s="19">
        <f>'Details (via an Example)'!F89</f>
        <v>0.520625</v>
      </c>
      <c r="J45" s="38"/>
      <c r="K45" s="28"/>
      <c r="L45" s="8" t="s">
        <v>2</v>
      </c>
      <c r="M45" s="20">
        <f>$H$57/H45  -1</f>
        <v>-0.72104585692512935</v>
      </c>
      <c r="N45" s="20">
        <f>$I$57/I45  -1</f>
        <v>2.4346028003961795E-2</v>
      </c>
      <c r="O45" s="28"/>
      <c r="P45" s="68"/>
      <c r="AK45" s="41"/>
      <c r="AL45" s="41"/>
      <c r="AM45" s="41"/>
      <c r="AN45" s="41"/>
      <c r="AO45" s="35"/>
      <c r="AP45" s="35"/>
      <c r="AQ45" s="35"/>
      <c r="AR45" s="35"/>
      <c r="AS45" s="35"/>
      <c r="AT45" s="35"/>
      <c r="AU45" s="35"/>
      <c r="AV45" s="35"/>
      <c r="AW45" s="35"/>
      <c r="AX45" s="35"/>
      <c r="AY45" s="35"/>
    </row>
    <row r="46" spans="2:51" ht="15.75" customHeight="1" thickTop="1" x14ac:dyDescent="0.25">
      <c r="B46" s="66"/>
      <c r="C46" s="28" t="s">
        <v>45</v>
      </c>
      <c r="D46" s="28"/>
      <c r="E46" s="28"/>
      <c r="F46" s="28"/>
      <c r="G46" s="8" t="s">
        <v>1</v>
      </c>
      <c r="H46" s="19">
        <f>'Details (via an Example)'!E90</f>
        <v>0.24937499999999996</v>
      </c>
      <c r="I46" s="19">
        <f>'Details (via an Example)'!F90</f>
        <v>0.11062500000000006</v>
      </c>
      <c r="J46" s="38"/>
      <c r="K46" s="28"/>
      <c r="L46" s="8" t="s">
        <v>1</v>
      </c>
      <c r="M46" s="20">
        <f>$H$58/H46  -1</f>
        <v>-5.0827672499499155E-2</v>
      </c>
      <c r="N46" s="20">
        <f>$I$58/I46  -1</f>
        <v>0.77807773261412194</v>
      </c>
      <c r="O46" s="28"/>
      <c r="P46" s="68"/>
      <c r="AF46" s="59">
        <f>H45/H40   -1</f>
        <v>0.70535714285714213</v>
      </c>
      <c r="AG46" s="60">
        <f>I45/I40   -1</f>
        <v>-8.6622807017543768E-2</v>
      </c>
      <c r="AK46" s="41"/>
      <c r="AL46" s="41"/>
      <c r="AM46" s="41"/>
      <c r="AN46" s="41"/>
      <c r="AO46" s="35"/>
      <c r="AP46" s="35"/>
      <c r="AQ46" s="35"/>
      <c r="AR46" s="35"/>
      <c r="AS46" s="35"/>
      <c r="AT46" s="35"/>
      <c r="AU46" s="35"/>
      <c r="AV46" s="35"/>
      <c r="AW46" s="35"/>
      <c r="AX46" s="35"/>
      <c r="AY46" s="35"/>
    </row>
    <row r="47" spans="2:51" ht="15.75" customHeight="1" thickBot="1" x14ac:dyDescent="0.3">
      <c r="B47" s="66"/>
      <c r="C47" s="28"/>
      <c r="D47" s="28"/>
      <c r="E47" s="28"/>
      <c r="F47" s="28"/>
      <c r="G47" s="28"/>
      <c r="H47" s="28"/>
      <c r="I47" s="28"/>
      <c r="J47" s="38"/>
      <c r="K47" s="28"/>
      <c r="L47" s="28"/>
      <c r="M47" s="35"/>
      <c r="N47" s="35"/>
      <c r="O47" s="28"/>
      <c r="P47" s="68"/>
      <c r="T47" s="9"/>
      <c r="W47" s="9"/>
      <c r="AF47" s="61">
        <f>H46/H41   -1</f>
        <v>0.24687499999999973</v>
      </c>
      <c r="AG47" s="62">
        <f>I46/I41   -1</f>
        <v>-0.30859374999999967</v>
      </c>
      <c r="AO47" s="35"/>
      <c r="AP47" s="35"/>
      <c r="AQ47" s="35"/>
      <c r="AR47" s="35"/>
      <c r="AS47" s="35"/>
      <c r="AT47" s="35"/>
      <c r="AU47" s="35"/>
      <c r="AV47" s="35"/>
      <c r="AW47" s="35"/>
      <c r="AX47" s="35"/>
      <c r="AY47" s="35"/>
    </row>
    <row r="48" spans="2:51" ht="15.75" customHeight="1" thickTop="1" x14ac:dyDescent="0.25">
      <c r="B48" s="66"/>
      <c r="C48" s="36"/>
      <c r="D48" s="36"/>
      <c r="E48" s="36"/>
      <c r="F48" s="36"/>
      <c r="G48" s="36"/>
      <c r="H48" s="36"/>
      <c r="I48" s="36"/>
      <c r="J48" s="39"/>
      <c r="K48" s="36"/>
      <c r="L48" s="36"/>
      <c r="M48" s="40"/>
      <c r="N48" s="40"/>
      <c r="O48" s="28"/>
      <c r="P48" s="68"/>
      <c r="S48" s="9"/>
      <c r="T48" s="9"/>
      <c r="Y48" s="28"/>
      <c r="Z48" s="28"/>
      <c r="AA48" s="28"/>
      <c r="AB48" s="28"/>
      <c r="AC48" s="28"/>
      <c r="AD48" s="28"/>
      <c r="AE48" s="28"/>
      <c r="AF48" s="28"/>
      <c r="AG48" s="28"/>
      <c r="AH48" s="28"/>
      <c r="AI48" s="28"/>
      <c r="AJ48" s="28"/>
      <c r="AO48" s="35"/>
      <c r="AP48" s="35"/>
      <c r="AQ48" s="35"/>
      <c r="AR48" s="35"/>
      <c r="AS48" s="35"/>
      <c r="AT48" s="35"/>
      <c r="AU48" s="35"/>
      <c r="AV48" s="35"/>
      <c r="AW48" s="35"/>
      <c r="AX48" s="35"/>
      <c r="AY48" s="35"/>
    </row>
    <row r="49" spans="2:51" ht="15.75" customHeight="1" x14ac:dyDescent="0.25">
      <c r="B49" s="66"/>
      <c r="C49" s="28"/>
      <c r="D49" s="28"/>
      <c r="E49" s="28"/>
      <c r="F49" s="28"/>
      <c r="G49" s="28"/>
      <c r="H49" s="28"/>
      <c r="I49" s="28"/>
      <c r="J49" s="38"/>
      <c r="K49" s="28"/>
      <c r="L49" s="28"/>
      <c r="M49" s="35"/>
      <c r="N49" s="35"/>
      <c r="O49" s="28"/>
      <c r="P49" s="69"/>
      <c r="Q49" s="9"/>
      <c r="R49" s="9"/>
      <c r="S49" s="9"/>
      <c r="T49" s="9"/>
      <c r="Y49" s="28"/>
      <c r="Z49" s="28"/>
      <c r="AA49" s="51"/>
      <c r="AB49" s="51"/>
      <c r="AC49" s="28"/>
      <c r="AD49" s="28"/>
      <c r="AE49" s="28"/>
      <c r="AF49" s="28"/>
      <c r="AG49" s="35"/>
      <c r="AH49" s="35"/>
      <c r="AI49" s="35"/>
      <c r="AJ49" s="35"/>
      <c r="AK49" s="28"/>
      <c r="AO49" s="35"/>
      <c r="AP49" s="35"/>
      <c r="AQ49" s="35"/>
      <c r="AR49" s="35"/>
      <c r="AS49" s="35"/>
      <c r="AT49" s="35"/>
      <c r="AU49" s="35"/>
      <c r="AV49" s="35"/>
      <c r="AW49" s="35"/>
      <c r="AX49" s="35"/>
      <c r="AY49" s="35"/>
    </row>
    <row r="50" spans="2:51" ht="15.75" customHeight="1" x14ac:dyDescent="0.25">
      <c r="B50" s="66"/>
      <c r="C50" s="28"/>
      <c r="D50" s="28"/>
      <c r="E50" s="28"/>
      <c r="F50" s="28"/>
      <c r="G50" s="8"/>
      <c r="H50" s="8" t="s">
        <v>2</v>
      </c>
      <c r="I50" s="8" t="s">
        <v>1</v>
      </c>
      <c r="J50" s="38"/>
      <c r="K50" s="28"/>
      <c r="L50" s="8"/>
      <c r="M50" s="10" t="s">
        <v>2</v>
      </c>
      <c r="N50" s="10" t="s">
        <v>1</v>
      </c>
      <c r="O50" s="28"/>
      <c r="P50" s="69"/>
      <c r="Q50" s="9"/>
      <c r="R50" s="9"/>
      <c r="S50" s="9"/>
      <c r="T50" s="9"/>
      <c r="W50" s="44">
        <f>AF47</f>
        <v>0.24687499999999973</v>
      </c>
      <c r="X50" s="43" t="b">
        <f>W50&gt;0</f>
        <v>1</v>
      </c>
      <c r="Y50" s="28"/>
      <c r="Z50" s="51"/>
      <c r="AA50" s="51"/>
      <c r="AB50" s="51"/>
      <c r="AC50" s="28"/>
      <c r="AD50" s="28"/>
      <c r="AE50" s="28"/>
      <c r="AF50" s="28"/>
      <c r="AG50" s="141"/>
      <c r="AH50" s="35"/>
      <c r="AI50" s="35"/>
      <c r="AJ50" s="35"/>
      <c r="AK50" s="28"/>
      <c r="AO50" s="35"/>
      <c r="AP50" s="35"/>
      <c r="AQ50" s="35"/>
      <c r="AR50" s="35"/>
      <c r="AS50" s="35"/>
      <c r="AT50" s="35"/>
      <c r="AU50" s="35"/>
      <c r="AV50" s="35"/>
      <c r="AW50" s="35"/>
      <c r="AX50" s="35"/>
      <c r="AY50" s="35"/>
    </row>
    <row r="51" spans="2:51" ht="15.75" customHeight="1" x14ac:dyDescent="0.25">
      <c r="B51" s="66"/>
      <c r="C51" s="28" t="s">
        <v>46</v>
      </c>
      <c r="D51" s="28"/>
      <c r="E51" s="28"/>
      <c r="F51" s="28"/>
      <c r="G51" s="8" t="s">
        <v>2</v>
      </c>
      <c r="H51" s="19">
        <f>'Details (via an Example)'!E120</f>
        <v>8.2675150829562616E-2</v>
      </c>
      <c r="I51" s="19">
        <f>'Details (via an Example)'!F120</f>
        <v>0.48392515082956267</v>
      </c>
      <c r="J51" s="38"/>
      <c r="K51" s="28"/>
      <c r="L51" s="8" t="s">
        <v>2</v>
      </c>
      <c r="M51" s="20">
        <f>$H$57/H51  -1</f>
        <v>-0.59721693283376087</v>
      </c>
      <c r="N51" s="20">
        <f>$I$57/I51  -1</f>
        <v>0.10203024148540218</v>
      </c>
      <c r="O51" s="28"/>
      <c r="P51" s="69"/>
      <c r="Q51" s="9"/>
      <c r="R51" s="9"/>
      <c r="S51" s="9"/>
      <c r="T51" s="9"/>
      <c r="U51" s="9"/>
      <c r="V51" s="9"/>
      <c r="W51" s="44">
        <f>M41</f>
        <v>0.18349924585218669</v>
      </c>
      <c r="X51" s="43" t="b">
        <f>W51&gt;0</f>
        <v>1</v>
      </c>
      <c r="Y51" s="9"/>
      <c r="Z51" s="9"/>
      <c r="AA51" s="9"/>
      <c r="AB51" s="9"/>
      <c r="AG51" s="35"/>
      <c r="AH51" s="35"/>
      <c r="AI51" s="35"/>
      <c r="AJ51" s="35"/>
      <c r="AK51" s="28"/>
      <c r="AO51" s="35"/>
      <c r="AP51" s="35"/>
      <c r="AQ51" s="35"/>
      <c r="AR51" s="35"/>
      <c r="AS51" s="35"/>
      <c r="AT51" s="35"/>
      <c r="AU51" s="35"/>
      <c r="AV51" s="35"/>
      <c r="AW51" s="35"/>
      <c r="AX51" s="35"/>
      <c r="AY51" s="35"/>
    </row>
    <row r="52" spans="2:51" ht="15.75" customHeight="1" x14ac:dyDescent="0.25">
      <c r="B52" s="66"/>
      <c r="C52" s="28" t="s">
        <v>47</v>
      </c>
      <c r="D52" s="28"/>
      <c r="E52" s="28"/>
      <c r="F52" s="28"/>
      <c r="G52" s="8" t="s">
        <v>1</v>
      </c>
      <c r="H52" s="19">
        <f>'Details (via an Example)'!E121</f>
        <v>0.2860748491704373</v>
      </c>
      <c r="I52" s="19">
        <f>'Details (via an Example)'!F121</f>
        <v>0.14732484917043739</v>
      </c>
      <c r="J52" s="38"/>
      <c r="K52" s="28"/>
      <c r="L52" s="8" t="s">
        <v>1</v>
      </c>
      <c r="M52" s="20">
        <f>$H$58/H52  -1</f>
        <v>-0.17259469031681063</v>
      </c>
      <c r="N52" s="20">
        <f>$I$58/I52  -1</f>
        <v>0.33514373357938365</v>
      </c>
      <c r="O52" s="28"/>
      <c r="P52" s="69"/>
      <c r="Q52" s="9"/>
      <c r="R52" s="9"/>
      <c r="T52" s="28"/>
      <c r="U52" s="28"/>
      <c r="V52" s="28"/>
      <c r="W52" s="28"/>
      <c r="AB52" s="28"/>
      <c r="AO52" s="35"/>
      <c r="AP52" s="35"/>
      <c r="AQ52" s="35"/>
      <c r="AR52" s="35"/>
      <c r="AS52" s="35"/>
      <c r="AT52" s="35"/>
      <c r="AU52" s="35"/>
      <c r="AV52" s="35"/>
      <c r="AW52" s="35"/>
      <c r="AX52" s="35"/>
      <c r="AY52" s="35"/>
    </row>
    <row r="53" spans="2:51" ht="15.75" customHeight="1" x14ac:dyDescent="0.25">
      <c r="B53" s="66"/>
      <c r="C53" s="28"/>
      <c r="D53" s="28"/>
      <c r="E53" s="28"/>
      <c r="F53" s="28"/>
      <c r="G53" s="28"/>
      <c r="H53" s="28"/>
      <c r="I53" s="28"/>
      <c r="J53" s="38"/>
      <c r="K53" s="28"/>
      <c r="L53" s="28"/>
      <c r="M53" s="35"/>
      <c r="N53" s="35"/>
      <c r="O53" s="28"/>
      <c r="P53" s="68"/>
      <c r="T53" s="28"/>
      <c r="U53" s="28"/>
      <c r="V53" s="138" t="s">
        <v>165</v>
      </c>
      <c r="W53" s="139"/>
      <c r="X53" s="139"/>
      <c r="Y53" s="139"/>
      <c r="Z53" s="139"/>
      <c r="AA53" s="139"/>
      <c r="AB53" s="139"/>
      <c r="AC53" s="139"/>
      <c r="AD53" s="139"/>
      <c r="AE53" s="140"/>
      <c r="AO53" s="35"/>
      <c r="AP53" s="35"/>
      <c r="AQ53" s="35"/>
      <c r="AR53" s="35"/>
      <c r="AS53" s="35"/>
      <c r="AT53" s="35"/>
      <c r="AU53" s="35"/>
      <c r="AV53" s="35"/>
      <c r="AW53" s="35"/>
      <c r="AX53" s="35"/>
      <c r="AY53" s="35"/>
    </row>
    <row r="54" spans="2:51" ht="15.75" customHeight="1" x14ac:dyDescent="0.25">
      <c r="B54" s="66"/>
      <c r="C54" s="36"/>
      <c r="D54" s="36"/>
      <c r="E54" s="36"/>
      <c r="F54" s="36"/>
      <c r="G54" s="36"/>
      <c r="H54" s="36"/>
      <c r="I54" s="36"/>
      <c r="J54" s="39"/>
      <c r="K54" s="36"/>
      <c r="L54" s="36"/>
      <c r="M54" s="40"/>
      <c r="N54" s="40"/>
      <c r="O54" s="28"/>
      <c r="P54" s="68"/>
      <c r="T54" s="28"/>
      <c r="U54" s="28"/>
      <c r="V54" s="2" t="s">
        <v>162</v>
      </c>
      <c r="W54" s="28"/>
      <c r="X54" s="28"/>
      <c r="Y54" s="28"/>
      <c r="AB54" s="28"/>
      <c r="AO54" s="35"/>
      <c r="AP54" s="35"/>
      <c r="AQ54" s="35"/>
      <c r="AR54" s="35"/>
      <c r="AS54" s="35"/>
      <c r="AT54" s="35"/>
      <c r="AU54" s="35"/>
      <c r="AV54" s="35"/>
      <c r="AW54" s="35"/>
      <c r="AX54" s="35"/>
      <c r="AY54" s="35"/>
    </row>
    <row r="55" spans="2:51" ht="15.75" customHeight="1" x14ac:dyDescent="0.25">
      <c r="B55" s="66"/>
      <c r="C55" s="28"/>
      <c r="D55" s="28"/>
      <c r="E55" s="28"/>
      <c r="F55" s="28"/>
      <c r="G55" s="28"/>
      <c r="H55" s="28"/>
      <c r="I55" s="28"/>
      <c r="J55" s="38"/>
      <c r="K55" s="28"/>
      <c r="L55" s="28"/>
      <c r="M55" s="35"/>
      <c r="N55" s="35"/>
      <c r="O55" s="28"/>
      <c r="P55" s="68"/>
      <c r="T55" s="2" t="s">
        <v>163</v>
      </c>
      <c r="AO55" s="35"/>
      <c r="AP55" s="35"/>
      <c r="AQ55" s="35"/>
      <c r="AR55" s="35"/>
      <c r="AS55" s="35"/>
      <c r="AT55" s="35"/>
      <c r="AU55" s="35"/>
      <c r="AV55" s="35"/>
      <c r="AW55" s="35"/>
      <c r="AX55" s="35"/>
      <c r="AY55" s="35"/>
    </row>
    <row r="56" spans="2:51" ht="15.75" customHeight="1" x14ac:dyDescent="0.25">
      <c r="B56" s="66"/>
      <c r="C56" s="28"/>
      <c r="D56" s="28"/>
      <c r="E56" s="28"/>
      <c r="F56" s="28"/>
      <c r="G56" s="8"/>
      <c r="H56" s="8" t="s">
        <v>2</v>
      </c>
      <c r="I56" s="8" t="s">
        <v>1</v>
      </c>
      <c r="J56" s="38"/>
      <c r="K56" s="28"/>
      <c r="L56" s="8"/>
      <c r="M56" s="10" t="s">
        <v>2</v>
      </c>
      <c r="N56" s="10" t="s">
        <v>1</v>
      </c>
      <c r="O56" s="28"/>
      <c r="P56" s="68"/>
      <c r="T56" s="2" t="s">
        <v>159</v>
      </c>
    </row>
    <row r="57" spans="2:51" ht="15.75" customHeight="1" x14ac:dyDescent="0.25">
      <c r="B57" s="66"/>
      <c r="C57" s="28" t="s">
        <v>48</v>
      </c>
      <c r="D57" s="28"/>
      <c r="E57" s="28"/>
      <c r="F57" s="28"/>
      <c r="G57" s="8" t="s">
        <v>2</v>
      </c>
      <c r="H57" s="18">
        <f>'Details (via an Example)'!E143</f>
        <v>3.3300150829562669E-2</v>
      </c>
      <c r="I57" s="18">
        <f>'Details (via an Example)'!F143</f>
        <v>0.53330015082956261</v>
      </c>
      <c r="J57" s="38"/>
      <c r="K57" s="28"/>
      <c r="L57" s="8" t="s">
        <v>2</v>
      </c>
      <c r="M57" s="20">
        <f>$H$57/H57  -1</f>
        <v>0</v>
      </c>
      <c r="N57" s="20">
        <f>$I$57/I57  -1</f>
        <v>0</v>
      </c>
      <c r="O57" s="28"/>
      <c r="P57" s="68"/>
      <c r="T57" s="2" t="s">
        <v>160</v>
      </c>
    </row>
    <row r="58" spans="2:51" ht="15.75" customHeight="1" x14ac:dyDescent="0.25">
      <c r="B58" s="66"/>
      <c r="C58" s="28" t="s">
        <v>49</v>
      </c>
      <c r="D58" s="28"/>
      <c r="E58" s="28"/>
      <c r="F58" s="28"/>
      <c r="G58" s="8" t="s">
        <v>1</v>
      </c>
      <c r="H58" s="18">
        <f>'Details (via an Example)'!E144</f>
        <v>0.23669984917043735</v>
      </c>
      <c r="I58" s="18">
        <f>'Details (via an Example)'!F144</f>
        <v>0.19669984917043734</v>
      </c>
      <c r="J58" s="38"/>
      <c r="K58" s="28"/>
      <c r="L58" s="8" t="s">
        <v>1</v>
      </c>
      <c r="M58" s="20">
        <f>$H$58/H58  -1</f>
        <v>0</v>
      </c>
      <c r="N58" s="20">
        <f>$I$58/I58  -1</f>
        <v>0</v>
      </c>
      <c r="O58" s="28"/>
      <c r="P58" s="68"/>
      <c r="T58" s="2" t="s">
        <v>161</v>
      </c>
    </row>
    <row r="59" spans="2:51" ht="15.75" customHeight="1" x14ac:dyDescent="0.25">
      <c r="B59" s="66"/>
      <c r="C59" s="28"/>
      <c r="D59" s="28"/>
      <c r="E59" s="28"/>
      <c r="F59" s="28"/>
      <c r="G59" s="28"/>
      <c r="H59" s="28"/>
      <c r="I59" s="28"/>
      <c r="J59" s="38"/>
      <c r="K59" s="28"/>
      <c r="L59" s="28"/>
      <c r="M59" s="28"/>
      <c r="N59" s="28"/>
      <c r="O59" s="28"/>
      <c r="P59" s="68"/>
    </row>
    <row r="60" spans="2:51" ht="15.75" customHeight="1" x14ac:dyDescent="0.25">
      <c r="B60" s="66"/>
      <c r="C60" s="36"/>
      <c r="D60" s="36"/>
      <c r="E60" s="36"/>
      <c r="F60" s="36"/>
      <c r="G60" s="36"/>
      <c r="H60" s="36"/>
      <c r="I60" s="36"/>
      <c r="J60" s="39"/>
      <c r="K60" s="36"/>
      <c r="L60" s="36"/>
      <c r="M60" s="36"/>
      <c r="N60" s="36"/>
      <c r="O60" s="28"/>
      <c r="P60" s="68"/>
      <c r="T60" s="2" t="s">
        <v>166</v>
      </c>
    </row>
    <row r="61" spans="2:51" ht="15.75" customHeight="1" x14ac:dyDescent="0.25">
      <c r="B61" s="70"/>
      <c r="C61" s="71"/>
      <c r="D61" s="71"/>
      <c r="E61" s="71"/>
      <c r="F61" s="71"/>
      <c r="G61" s="71"/>
      <c r="H61" s="71"/>
      <c r="I61" s="71"/>
      <c r="J61" s="71"/>
      <c r="K61" s="71"/>
      <c r="L61" s="71"/>
      <c r="M61" s="71"/>
      <c r="N61" s="71"/>
      <c r="O61" s="71"/>
      <c r="P61" s="72"/>
      <c r="T61" s="2" t="s">
        <v>167</v>
      </c>
    </row>
    <row r="62" spans="2:51" ht="15.75" customHeight="1" x14ac:dyDescent="0.25">
      <c r="T62" s="2" t="s">
        <v>168</v>
      </c>
    </row>
    <row r="63" spans="2:51" ht="15.75" customHeight="1" x14ac:dyDescent="0.25">
      <c r="C63" s="48"/>
      <c r="D63" s="48"/>
      <c r="E63" s="48"/>
      <c r="F63" s="48"/>
      <c r="G63" s="48"/>
      <c r="H63" s="48"/>
      <c r="I63" s="48"/>
      <c r="J63" s="48"/>
      <c r="K63" s="48"/>
      <c r="L63" s="48"/>
      <c r="M63" s="48"/>
      <c r="N63" s="48"/>
      <c r="O63" s="48"/>
      <c r="T63" s="2" t="s">
        <v>169</v>
      </c>
    </row>
    <row r="64" spans="2:51" ht="15.75" customHeight="1" x14ac:dyDescent="0.25">
      <c r="C64" s="116" t="s">
        <v>126</v>
      </c>
      <c r="D64" s="116"/>
      <c r="E64" s="116"/>
      <c r="F64" s="116"/>
      <c r="G64" s="116"/>
      <c r="H64" s="116"/>
      <c r="I64" s="116"/>
      <c r="J64" s="116"/>
      <c r="K64" s="116"/>
      <c r="L64" s="116"/>
      <c r="M64" s="116"/>
      <c r="N64" s="116"/>
      <c r="O64" s="116"/>
      <c r="T64" s="116" t="s">
        <v>127</v>
      </c>
      <c r="U64" s="116"/>
      <c r="V64" s="116"/>
      <c r="W64" s="116"/>
      <c r="X64" s="116"/>
      <c r="Y64" s="116"/>
      <c r="Z64" s="116"/>
      <c r="AA64" s="116"/>
      <c r="AB64" s="116"/>
      <c r="AC64" s="116"/>
      <c r="AD64" s="116"/>
      <c r="AE64" s="116"/>
      <c r="AF64" s="116"/>
      <c r="AG64" s="116"/>
      <c r="AH64" s="116"/>
      <c r="AI64" s="116"/>
      <c r="AJ64" s="116"/>
    </row>
  </sheetData>
  <mergeCells count="12">
    <mergeCell ref="T9:Y10"/>
    <mergeCell ref="T27:W28"/>
    <mergeCell ref="T17:W18"/>
    <mergeCell ref="C64:O64"/>
    <mergeCell ref="H34:I34"/>
    <mergeCell ref="M34:N34"/>
    <mergeCell ref="C31:O31"/>
    <mergeCell ref="T31:AJ31"/>
    <mergeCell ref="T37:AE38"/>
    <mergeCell ref="V41:AJ42"/>
    <mergeCell ref="V53:AE53"/>
    <mergeCell ref="T64:AJ64"/>
  </mergeCells>
  <conditionalFormatting sqref="M40:N41">
    <cfRule type="colorScale" priority="7">
      <colorScale>
        <cfvo type="min"/>
        <cfvo type="percentile" val="50"/>
        <cfvo type="max"/>
        <color rgb="FFF8696B"/>
        <color rgb="FFFCFCFF"/>
        <color rgb="FF63BE7B"/>
      </colorScale>
    </cfRule>
  </conditionalFormatting>
  <conditionalFormatting sqref="M45:N46">
    <cfRule type="colorScale" priority="6">
      <colorScale>
        <cfvo type="min"/>
        <cfvo type="percentile" val="50"/>
        <cfvo type="max"/>
        <color rgb="FFF8696B"/>
        <color rgb="FFFCFCFF"/>
        <color rgb="FF63BE7B"/>
      </colorScale>
    </cfRule>
  </conditionalFormatting>
  <conditionalFormatting sqref="M51:N52">
    <cfRule type="colorScale" priority="5">
      <colorScale>
        <cfvo type="min"/>
        <cfvo type="percentile" val="50"/>
        <cfvo type="max"/>
        <color rgb="FFF8696B"/>
        <color rgb="FFFCFCFF"/>
        <color rgb="FF63BE7B"/>
      </colorScale>
    </cfRule>
  </conditionalFormatting>
  <conditionalFormatting sqref="AF46:AG47">
    <cfRule type="colorScale" priority="3">
      <colorScale>
        <cfvo type="min"/>
        <cfvo type="percentile" val="50"/>
        <cfvo type="max"/>
        <color rgb="FFF8696B"/>
        <color rgb="FFFCFCFF"/>
        <color rgb="FF63BE7B"/>
      </colorScale>
    </cfRule>
  </conditionalFormatting>
  <conditionalFormatting sqref="U21:U22 T20">
    <cfRule type="duplicateValues" dxfId="1" priority="1"/>
  </conditionalFormatting>
  <conditionalFormatting sqref="T23">
    <cfRule type="duplicateValues" dxfId="0" priority="9"/>
  </conditionalFormatting>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Front Page</vt:lpstr>
      <vt:lpstr>Details (via an Example)</vt:lpstr>
      <vt:lpstr>Incentive Compatibility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psztorc</dc:creator>
  <cp:lastModifiedBy>psztorc</cp:lastModifiedBy>
  <cp:lastPrinted>2020-07-01T01:11:29Z</cp:lastPrinted>
  <dcterms:created xsi:type="dcterms:W3CDTF">2020-02-10T19:57:18Z</dcterms:created>
  <dcterms:modified xsi:type="dcterms:W3CDTF">2020-07-01T01:15:24Z</dcterms:modified>
</cp:coreProperties>
</file>