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480" windowHeight="10365"/>
  </bookViews>
  <sheets>
    <sheet name="Langzeitfehlererk.-Kurzzeitdat." sheetId="1" r:id="rId1"/>
    <sheet name="Langzeitfehlererk.-Langzeitdat." sheetId="2" r:id="rId2"/>
  </sheets>
  <calcPr calcId="145621"/>
</workbook>
</file>

<file path=xl/calcChain.xml><?xml version="1.0" encoding="utf-8"?>
<calcChain xmlns="http://schemas.openxmlformats.org/spreadsheetml/2006/main">
  <c r="A12" i="1" l="1"/>
  <c r="C12" i="1" s="1"/>
  <c r="A14" i="1"/>
  <c r="C14" i="1" s="1"/>
  <c r="G16" i="1" s="1"/>
  <c r="A16" i="1"/>
  <c r="C16" i="1" s="1"/>
  <c r="G18" i="1" s="1"/>
  <c r="F18" i="1" s="1"/>
  <c r="A18" i="1"/>
  <c r="A35" i="1"/>
  <c r="I35" i="1" s="1"/>
  <c r="A37" i="1"/>
  <c r="I37" i="1" s="1"/>
  <c r="A39" i="1"/>
  <c r="I39" i="1" s="1"/>
  <c r="A41" i="1"/>
  <c r="I41" i="1" s="1"/>
  <c r="C41" i="1"/>
  <c r="A11" i="2"/>
  <c r="C11" i="2"/>
  <c r="I13" i="2" s="1"/>
  <c r="A13" i="2"/>
  <c r="C13" i="2"/>
  <c r="I15" i="2" s="1"/>
  <c r="A15" i="2"/>
  <c r="C15" i="2"/>
  <c r="A17" i="2"/>
  <c r="C17" i="2" s="1"/>
  <c r="A33" i="2"/>
  <c r="I33" i="2" s="1"/>
  <c r="A35" i="2"/>
  <c r="I35" i="2" s="1"/>
  <c r="A37" i="2"/>
  <c r="I37" i="2" s="1"/>
  <c r="C37" i="2"/>
  <c r="A39" i="2"/>
  <c r="I39" i="2" s="1"/>
  <c r="C39" i="2"/>
  <c r="G13" i="2"/>
  <c r="G39" i="2"/>
  <c r="F39" i="2" s="1"/>
  <c r="C39" i="1"/>
  <c r="G41" i="1" s="1"/>
  <c r="F41" i="1" s="1"/>
  <c r="F11" i="2"/>
  <c r="I14" i="1" l="1"/>
  <c r="G14" i="1"/>
  <c r="I18" i="1"/>
  <c r="F16" i="1"/>
  <c r="G15" i="2"/>
  <c r="I17" i="2"/>
  <c r="G17" i="2"/>
  <c r="F17" i="2" s="1"/>
  <c r="C35" i="2"/>
  <c r="G37" i="2" s="1"/>
  <c r="F37" i="2" s="1"/>
  <c r="C33" i="2"/>
  <c r="G35" i="2" s="1"/>
  <c r="C37" i="1"/>
  <c r="G39" i="1" s="1"/>
  <c r="F39" i="1" s="1"/>
  <c r="C35" i="1"/>
  <c r="G37" i="1" s="1"/>
  <c r="C18" i="1"/>
  <c r="I16" i="1"/>
  <c r="F35" i="1" l="1"/>
  <c r="F37" i="1"/>
  <c r="F33" i="2"/>
  <c r="F35" i="2"/>
  <c r="F15" i="2"/>
  <c r="F14" i="1"/>
  <c r="F12" i="1"/>
  <c r="F13" i="2"/>
</calcChain>
</file>

<file path=xl/sharedStrings.xml><?xml version="1.0" encoding="utf-8"?>
<sst xmlns="http://schemas.openxmlformats.org/spreadsheetml/2006/main" count="148" uniqueCount="41">
  <si>
    <t>Q1</t>
  </si>
  <si>
    <t>Q2</t>
  </si>
  <si>
    <t>QZ2</t>
  </si>
  <si>
    <t>QA2</t>
  </si>
  <si>
    <t>Q3</t>
  </si>
  <si>
    <t>QZ12</t>
  </si>
  <si>
    <t>QA12</t>
  </si>
  <si>
    <t>QZ11</t>
  </si>
  <si>
    <t>QA11</t>
  </si>
  <si>
    <t>Q4</t>
  </si>
  <si>
    <t>QZ4</t>
  </si>
  <si>
    <t>QA4</t>
  </si>
  <si>
    <t>AbweichungQ1</t>
  </si>
  <si>
    <t>AbweichungQ2</t>
  </si>
  <si>
    <t>AbweichungQ3</t>
  </si>
  <si>
    <t>AbweichungQ4</t>
  </si>
  <si>
    <t>QxMessQuerschnitt1</t>
  </si>
  <si>
    <t>QxMessQuerschnitt2</t>
  </si>
  <si>
    <t>QxMessQuerschnitt3</t>
  </si>
  <si>
    <t>QxMessQuerschnitt4</t>
  </si>
  <si>
    <t>QxMessStelle1</t>
  </si>
  <si>
    <t>QxMessStelle2</t>
  </si>
  <si>
    <t>QxMessStelle3</t>
  </si>
  <si>
    <t>QxMessStelle4</t>
  </si>
  <si>
    <t>BilanzQx1</t>
  </si>
  <si>
    <t>BilanzQx2</t>
  </si>
  <si>
    <t>BilanzQx3</t>
  </si>
  <si>
    <t>BilanzQx4</t>
  </si>
  <si>
    <t>ZwischenBilanzQx1</t>
  </si>
  <si>
    <t>ZwischenBilanzQx2</t>
  </si>
  <si>
    <t>ZwischenBilanzQx3</t>
  </si>
  <si>
    <t>ZwischenBilanzQx4</t>
  </si>
  <si>
    <t>ZwischenBilanzQx5</t>
  </si>
  <si>
    <t>fehlerhaft</t>
  </si>
  <si>
    <t>fehlerhaft/nicht ermittelbar</t>
  </si>
  <si>
    <t>AbweichungQ1freieStrecke</t>
  </si>
  <si>
    <t>AbweichungQ2freieStrecke</t>
  </si>
  <si>
    <t>AbweichungQ3freieStrecke</t>
  </si>
  <si>
    <t>AbweichungQ4freieStrecke</t>
  </si>
  <si>
    <t>Freie Strecke:</t>
  </si>
  <si>
    <t>Knotenpunkte: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</si>
</sst>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workbookViewId="0"/>
  </sheetViews>
  <sheetFormatPr baseColWidth="10" defaultRowHeight="12.75"/>
  <sheetData>
    <row r="1" spans="1:12">
      <c r="A1" t="s">
        <v>40</v>
      </c>
    </row>
    <row r="2" spans="1:12">
      <c r="A2" t="s">
        <v>0</v>
      </c>
      <c r="B2" t="s">
        <v>7</v>
      </c>
      <c r="C2" t="s">
        <v>8</v>
      </c>
      <c r="D2" t="s">
        <v>5</v>
      </c>
      <c r="E2" t="s">
        <v>6</v>
      </c>
      <c r="F2" t="s">
        <v>1</v>
      </c>
      <c r="G2" t="s">
        <v>2</v>
      </c>
      <c r="H2" t="s">
        <v>3</v>
      </c>
      <c r="I2" t="s">
        <v>4</v>
      </c>
      <c r="J2" t="s">
        <v>9</v>
      </c>
      <c r="K2" t="s">
        <v>10</v>
      </c>
      <c r="L2" t="s">
        <v>11</v>
      </c>
    </row>
    <row r="3" spans="1:12">
      <c r="A3" s="1">
        <v>20</v>
      </c>
      <c r="B3" s="1">
        <v>19</v>
      </c>
      <c r="C3" s="2">
        <v>16</v>
      </c>
      <c r="D3" s="2">
        <v>13</v>
      </c>
      <c r="E3" s="2">
        <v>78</v>
      </c>
      <c r="F3" s="2">
        <v>235</v>
      </c>
      <c r="G3" s="2">
        <v>166</v>
      </c>
      <c r="H3" s="2">
        <v>18</v>
      </c>
      <c r="I3" s="2">
        <v>29</v>
      </c>
      <c r="J3" s="2">
        <v>94</v>
      </c>
      <c r="K3" s="2">
        <v>222</v>
      </c>
      <c r="L3" s="2">
        <v>2</v>
      </c>
    </row>
    <row r="4" spans="1:12">
      <c r="A4" s="1">
        <v>30</v>
      </c>
      <c r="B4" s="1">
        <v>8</v>
      </c>
      <c r="C4" s="2">
        <v>24</v>
      </c>
      <c r="D4" s="2">
        <v>100</v>
      </c>
      <c r="E4" s="2">
        <v>32</v>
      </c>
      <c r="F4" s="2">
        <v>87</v>
      </c>
      <c r="G4" s="2">
        <v>67</v>
      </c>
      <c r="H4" s="2">
        <v>105</v>
      </c>
      <c r="I4" s="2">
        <v>29</v>
      </c>
      <c r="J4" s="2">
        <v>17</v>
      </c>
      <c r="K4" s="2">
        <v>182</v>
      </c>
      <c r="L4" s="2">
        <v>3</v>
      </c>
    </row>
    <row r="5" spans="1:12">
      <c r="A5" s="1">
        <v>121</v>
      </c>
      <c r="B5" s="1">
        <v>34</v>
      </c>
      <c r="C5" s="2">
        <v>34</v>
      </c>
      <c r="D5" s="2">
        <v>201</v>
      </c>
      <c r="E5" s="2">
        <v>122</v>
      </c>
      <c r="F5" s="2">
        <v>116</v>
      </c>
      <c r="G5" s="2">
        <v>158</v>
      </c>
      <c r="H5" s="2">
        <v>130</v>
      </c>
      <c r="I5" s="2">
        <v>20</v>
      </c>
      <c r="J5" s="2" t="s">
        <v>33</v>
      </c>
      <c r="K5" s="2">
        <v>103</v>
      </c>
      <c r="L5" s="2">
        <v>1</v>
      </c>
    </row>
    <row r="6" spans="1:12">
      <c r="A6" s="1">
        <v>180</v>
      </c>
      <c r="B6" s="1">
        <v>18</v>
      </c>
      <c r="C6" s="2">
        <v>24</v>
      </c>
      <c r="D6" s="2">
        <v>51</v>
      </c>
      <c r="E6" s="2">
        <v>90</v>
      </c>
      <c r="F6" s="2">
        <v>241</v>
      </c>
      <c r="G6" s="2">
        <v>138</v>
      </c>
      <c r="H6" s="2">
        <v>21</v>
      </c>
      <c r="I6" s="2">
        <v>10</v>
      </c>
      <c r="J6" s="2">
        <v>30</v>
      </c>
      <c r="K6" s="2">
        <v>149</v>
      </c>
      <c r="L6" s="2">
        <v>13</v>
      </c>
    </row>
    <row r="7" spans="1:12">
      <c r="A7" s="1">
        <v>90</v>
      </c>
      <c r="B7" s="1">
        <v>29</v>
      </c>
      <c r="C7" s="2">
        <v>4</v>
      </c>
      <c r="D7" s="2">
        <v>4</v>
      </c>
      <c r="E7" s="2">
        <v>96</v>
      </c>
      <c r="F7" s="2">
        <v>176</v>
      </c>
      <c r="G7" s="2">
        <v>37</v>
      </c>
      <c r="H7" s="2">
        <v>155</v>
      </c>
      <c r="I7" s="2">
        <v>29</v>
      </c>
      <c r="J7" s="2">
        <v>105</v>
      </c>
      <c r="K7" s="2">
        <v>61</v>
      </c>
      <c r="L7" s="2">
        <v>13</v>
      </c>
    </row>
    <row r="8" spans="1:1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</row>
    <row r="11" spans="1:12">
      <c r="A11" t="s">
        <v>16</v>
      </c>
      <c r="C11" t="s">
        <v>20</v>
      </c>
      <c r="F11" t="s">
        <v>24</v>
      </c>
      <c r="G11" t="s">
        <v>28</v>
      </c>
      <c r="I11" t="s">
        <v>12</v>
      </c>
    </row>
    <row r="12" spans="1:12">
      <c r="A12">
        <f>SUM(A3:A7)/5</f>
        <v>88.2</v>
      </c>
      <c r="C12">
        <f>A12+SUM(B3:B7)/5+SUM(D3:D7)/5-SUM(C3:C7)/5-SUM(E3:E7)/5</f>
        <v>79.600000000000023</v>
      </c>
      <c r="F12" t="e">
        <f>G12-G14</f>
        <v>#VALUE!</v>
      </c>
      <c r="G12" t="s">
        <v>34</v>
      </c>
      <c r="I12" t="s">
        <v>34</v>
      </c>
    </row>
    <row r="13" spans="1:12">
      <c r="A13" t="s">
        <v>17</v>
      </c>
      <c r="C13" t="s">
        <v>21</v>
      </c>
      <c r="F13" t="s">
        <v>25</v>
      </c>
      <c r="G13" t="s">
        <v>29</v>
      </c>
      <c r="I13" t="s">
        <v>13</v>
      </c>
    </row>
    <row r="14" spans="1:12">
      <c r="A14">
        <f>SUM(F3:F7)/5</f>
        <v>171</v>
      </c>
      <c r="C14">
        <f>A14+SUM(G3:G7)/5-SUM(H3:H7)/5</f>
        <v>198.39999999999998</v>
      </c>
      <c r="F14">
        <f>G14-G16</f>
        <v>266.39999999999998</v>
      </c>
      <c r="G14">
        <f>A14-C12</f>
        <v>91.399999999999977</v>
      </c>
      <c r="I14">
        <f>A14/C12*100-100</f>
        <v>114.82412060301505</v>
      </c>
    </row>
    <row r="15" spans="1:12">
      <c r="A15" t="s">
        <v>18</v>
      </c>
      <c r="C15" t="s">
        <v>22</v>
      </c>
      <c r="F15" t="s">
        <v>26</v>
      </c>
      <c r="G15" t="s">
        <v>30</v>
      </c>
      <c r="I15" t="s">
        <v>14</v>
      </c>
    </row>
    <row r="16" spans="1:12">
      <c r="A16">
        <f>SUM(I3:I7)/5</f>
        <v>23.4</v>
      </c>
      <c r="C16">
        <f>A16</f>
        <v>23.4</v>
      </c>
      <c r="F16" t="e">
        <f>G16-G18</f>
        <v>#VALUE!</v>
      </c>
      <c r="G16">
        <f>A16-C14</f>
        <v>-174.99999999999997</v>
      </c>
      <c r="I16">
        <f>A16/C14*100-100</f>
        <v>-88.20564516129032</v>
      </c>
    </row>
    <row r="17" spans="1:12">
      <c r="A17" t="s">
        <v>19</v>
      </c>
      <c r="C17" t="s">
        <v>23</v>
      </c>
      <c r="F17" t="s">
        <v>27</v>
      </c>
      <c r="G17" t="s">
        <v>31</v>
      </c>
      <c r="I17" t="s">
        <v>15</v>
      </c>
    </row>
    <row r="18" spans="1:12">
      <c r="A18" t="e">
        <f>(J3+J4+J5+J6+J7)/5</f>
        <v>#VALUE!</v>
      </c>
      <c r="C18" t="e">
        <f>A18+SUM(K3:K7)/5-SUM(L3:L7)/5</f>
        <v>#VALUE!</v>
      </c>
      <c r="F18" t="e">
        <f>G18-G20</f>
        <v>#VALUE!</v>
      </c>
      <c r="G18" t="e">
        <f>A18-C16</f>
        <v>#VALUE!</v>
      </c>
      <c r="I18" t="e">
        <f>A18/C16*100-100</f>
        <v>#VALUE!</v>
      </c>
    </row>
    <row r="19" spans="1:12">
      <c r="G19" t="s">
        <v>32</v>
      </c>
    </row>
    <row r="20" spans="1:12">
      <c r="G20" t="s">
        <v>34</v>
      </c>
    </row>
    <row r="24" spans="1:12">
      <c r="A24" t="s">
        <v>39</v>
      </c>
    </row>
    <row r="25" spans="1:12">
      <c r="A25" t="s">
        <v>0</v>
      </c>
      <c r="B25" t="s">
        <v>7</v>
      </c>
      <c r="C25" t="s">
        <v>8</v>
      </c>
      <c r="D25" t="s">
        <v>5</v>
      </c>
      <c r="E25" t="s">
        <v>6</v>
      </c>
      <c r="F25" t="s">
        <v>1</v>
      </c>
      <c r="G25" t="s">
        <v>2</v>
      </c>
      <c r="H25" t="s">
        <v>3</v>
      </c>
      <c r="I25" t="s">
        <v>4</v>
      </c>
      <c r="J25" t="s">
        <v>9</v>
      </c>
      <c r="K25" t="s">
        <v>10</v>
      </c>
      <c r="L25" t="s">
        <v>11</v>
      </c>
    </row>
    <row r="26" spans="1:12">
      <c r="A26" s="1">
        <v>20</v>
      </c>
      <c r="B26" s="1">
        <v>19</v>
      </c>
      <c r="C26" s="2">
        <v>16</v>
      </c>
      <c r="D26" s="2">
        <v>13</v>
      </c>
      <c r="E26" s="2">
        <v>78</v>
      </c>
      <c r="F26" s="2">
        <v>235</v>
      </c>
      <c r="G26" s="2">
        <v>166</v>
      </c>
      <c r="H26" s="2">
        <v>18</v>
      </c>
      <c r="I26" s="2">
        <v>29</v>
      </c>
      <c r="J26" s="2">
        <v>94</v>
      </c>
      <c r="K26" s="2">
        <v>222</v>
      </c>
      <c r="L26" s="2">
        <v>2</v>
      </c>
    </row>
    <row r="27" spans="1:12">
      <c r="A27" s="1">
        <v>30</v>
      </c>
      <c r="B27" s="1">
        <v>8</v>
      </c>
      <c r="C27" s="2">
        <v>24</v>
      </c>
      <c r="D27" s="2">
        <v>100</v>
      </c>
      <c r="E27" s="2">
        <v>32</v>
      </c>
      <c r="F27" s="2">
        <v>87</v>
      </c>
      <c r="G27" s="2">
        <v>67</v>
      </c>
      <c r="H27" s="2">
        <v>105</v>
      </c>
      <c r="I27" s="2">
        <v>29</v>
      </c>
      <c r="J27" s="2">
        <v>17</v>
      </c>
      <c r="K27" s="2">
        <v>182</v>
      </c>
      <c r="L27" s="2">
        <v>3</v>
      </c>
    </row>
    <row r="28" spans="1:12">
      <c r="A28" s="1">
        <v>121</v>
      </c>
      <c r="B28" s="1">
        <v>34</v>
      </c>
      <c r="C28" s="2">
        <v>34</v>
      </c>
      <c r="D28" s="2">
        <v>201</v>
      </c>
      <c r="E28" s="2">
        <v>122</v>
      </c>
      <c r="F28" s="2">
        <v>116</v>
      </c>
      <c r="G28" s="2">
        <v>158</v>
      </c>
      <c r="H28" s="2">
        <v>130</v>
      </c>
      <c r="I28" s="2">
        <v>20</v>
      </c>
      <c r="J28" s="2">
        <v>23</v>
      </c>
      <c r="K28" s="2">
        <v>103</v>
      </c>
      <c r="L28" s="2">
        <v>1</v>
      </c>
    </row>
    <row r="29" spans="1:12">
      <c r="A29" s="1">
        <v>180</v>
      </c>
      <c r="B29" s="1">
        <v>18</v>
      </c>
      <c r="C29" s="2">
        <v>24</v>
      </c>
      <c r="D29" s="2">
        <v>51</v>
      </c>
      <c r="E29" s="2">
        <v>90</v>
      </c>
      <c r="F29" s="2">
        <v>241</v>
      </c>
      <c r="G29" s="2">
        <v>138</v>
      </c>
      <c r="H29" s="2">
        <v>21</v>
      </c>
      <c r="I29" s="2">
        <v>10</v>
      </c>
      <c r="J29" s="2">
        <v>30</v>
      </c>
      <c r="K29" s="2">
        <v>149</v>
      </c>
      <c r="L29" s="2">
        <v>13</v>
      </c>
    </row>
    <row r="30" spans="1:12">
      <c r="A30" s="1">
        <v>90</v>
      </c>
      <c r="B30" s="1">
        <v>29</v>
      </c>
      <c r="C30" s="2">
        <v>4</v>
      </c>
      <c r="D30" s="2">
        <v>4</v>
      </c>
      <c r="E30" s="2">
        <v>96</v>
      </c>
      <c r="F30" s="2">
        <v>176</v>
      </c>
      <c r="G30" s="2">
        <v>37</v>
      </c>
      <c r="H30" s="2">
        <v>155</v>
      </c>
      <c r="I30" s="2">
        <v>29</v>
      </c>
      <c r="J30" s="2">
        <v>105</v>
      </c>
      <c r="K30" s="2">
        <v>61</v>
      </c>
      <c r="L30" s="2">
        <v>13</v>
      </c>
    </row>
    <row r="31" spans="1:1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</row>
    <row r="34" spans="1:9">
      <c r="A34" t="s">
        <v>16</v>
      </c>
      <c r="C34" t="s">
        <v>20</v>
      </c>
      <c r="F34" t="s">
        <v>24</v>
      </c>
      <c r="G34" t="s">
        <v>28</v>
      </c>
      <c r="I34" t="s">
        <v>35</v>
      </c>
    </row>
    <row r="35" spans="1:9">
      <c r="A35">
        <f>SUM(A26:A30)/5</f>
        <v>88.2</v>
      </c>
      <c r="C35">
        <f>A35+SUM(B26:B30)/5+SUM(D26:D30)/5-SUM(C26:C30)/5-SUM(E26:E30)/5</f>
        <v>79.600000000000023</v>
      </c>
      <c r="F35" t="e">
        <f>G35-G37</f>
        <v>#VALUE!</v>
      </c>
      <c r="G35" t="s">
        <v>34</v>
      </c>
      <c r="I35">
        <f>A35/((A37+A39+A41)/3) * 100 -100</f>
        <v>6.6075745366639893</v>
      </c>
    </row>
    <row r="36" spans="1:9">
      <c r="A36" t="s">
        <v>17</v>
      </c>
      <c r="C36" t="s">
        <v>21</v>
      </c>
      <c r="F36" t="s">
        <v>25</v>
      </c>
      <c r="G36" t="s">
        <v>29</v>
      </c>
      <c r="I36" t="s">
        <v>36</v>
      </c>
    </row>
    <row r="37" spans="1:9">
      <c r="A37">
        <f>SUM(F26:F30)/5</f>
        <v>171</v>
      </c>
      <c r="C37">
        <f>A37+SUM(G26:G30)/5-SUM(H26:H30)/5</f>
        <v>198.39999999999998</v>
      </c>
      <c r="F37">
        <f>G37-G39</f>
        <v>266.39999999999998</v>
      </c>
      <c r="G37">
        <f>A37-C35</f>
        <v>91.399999999999977</v>
      </c>
      <c r="I37">
        <f>A37/((A35+A39+A41)/3) * 100 -100</f>
        <v>210.15719467956472</v>
      </c>
    </row>
    <row r="38" spans="1:9">
      <c r="A38" t="s">
        <v>18</v>
      </c>
      <c r="C38" t="s">
        <v>22</v>
      </c>
      <c r="F38" t="s">
        <v>26</v>
      </c>
      <c r="G38" t="s">
        <v>30</v>
      </c>
      <c r="I38" t="s">
        <v>37</v>
      </c>
    </row>
    <row r="39" spans="1:9">
      <c r="A39">
        <f>SUM(I26:I30)/5</f>
        <v>23.4</v>
      </c>
      <c r="C39">
        <f>A39</f>
        <v>23.4</v>
      </c>
      <c r="F39">
        <f>G39-G41</f>
        <v>-205.39999999999998</v>
      </c>
      <c r="G39">
        <f>A39-C37</f>
        <v>-174.99999999999997</v>
      </c>
      <c r="I39">
        <f>A39/((A35+A37+A41)/3) * 100 -100</f>
        <v>-77.571884984025559</v>
      </c>
    </row>
    <row r="40" spans="1:9">
      <c r="A40" t="s">
        <v>19</v>
      </c>
      <c r="C40" t="s">
        <v>23</v>
      </c>
      <c r="F40" t="s">
        <v>27</v>
      </c>
      <c r="G40" t="s">
        <v>31</v>
      </c>
      <c r="I40" t="s">
        <v>38</v>
      </c>
    </row>
    <row r="41" spans="1:9">
      <c r="A41">
        <f>(J26+J27+J28+J29+J30)/5</f>
        <v>53.8</v>
      </c>
      <c r="C41">
        <f>A41+SUM(K26:K30)/5-SUM(L26:L30)/5</f>
        <v>190.79999999999998</v>
      </c>
      <c r="F41" t="e">
        <f>G41-G43</f>
        <v>#VALUE!</v>
      </c>
      <c r="G41">
        <f>A41-C39</f>
        <v>30.4</v>
      </c>
      <c r="I41">
        <f>A41/((A35+A37+A39)/3) * 100 -100</f>
        <v>-42.887473460721871</v>
      </c>
    </row>
    <row r="42" spans="1:9">
      <c r="G42" t="s">
        <v>32</v>
      </c>
    </row>
    <row r="43" spans="1:9">
      <c r="G43" t="s">
        <v>34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96" orientation="landscape" r:id="rId1"/>
  <headerFooter alignWithMargins="0">
    <oddHeader>&amp;LLandesstelle für
Straßentechnik&amp;CVRZ 3 - Los C1+C2
Ergänzungsdokument
Prüffall 7&amp;RSeite: &amp;P von &amp;N Seiten
Version: 1.0
Stand: &amp;D</oddHead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workbookViewId="0"/>
  </sheetViews>
  <sheetFormatPr baseColWidth="10" defaultRowHeight="12.75"/>
  <sheetData>
    <row r="1" spans="1:12">
      <c r="A1" t="s">
        <v>40</v>
      </c>
    </row>
    <row r="2" spans="1:12">
      <c r="A2" t="s">
        <v>0</v>
      </c>
      <c r="B2" t="s">
        <v>7</v>
      </c>
      <c r="C2" t="s">
        <v>8</v>
      </c>
      <c r="D2" t="s">
        <v>5</v>
      </c>
      <c r="E2" t="s">
        <v>6</v>
      </c>
      <c r="F2" t="s">
        <v>1</v>
      </c>
      <c r="G2" t="s">
        <v>2</v>
      </c>
      <c r="H2" t="s">
        <v>3</v>
      </c>
      <c r="I2" t="s">
        <v>4</v>
      </c>
      <c r="J2" t="s">
        <v>9</v>
      </c>
      <c r="K2" t="s">
        <v>10</v>
      </c>
      <c r="L2" t="s">
        <v>11</v>
      </c>
    </row>
    <row r="3" spans="1:12">
      <c r="A3" s="1">
        <v>20</v>
      </c>
      <c r="B3" s="1">
        <v>19</v>
      </c>
      <c r="C3" s="2">
        <v>16</v>
      </c>
      <c r="D3" s="2">
        <v>13</v>
      </c>
      <c r="E3" s="2">
        <v>78</v>
      </c>
      <c r="F3" s="2">
        <v>235</v>
      </c>
      <c r="G3" s="2">
        <v>166</v>
      </c>
      <c r="H3" s="2">
        <v>18</v>
      </c>
      <c r="I3" s="2">
        <v>29</v>
      </c>
      <c r="J3" s="2">
        <v>94</v>
      </c>
      <c r="K3" s="2">
        <v>222</v>
      </c>
      <c r="L3" s="2">
        <v>2</v>
      </c>
    </row>
    <row r="4" spans="1:12">
      <c r="A4" s="1">
        <v>30</v>
      </c>
      <c r="B4" s="1">
        <v>8</v>
      </c>
      <c r="C4" s="2">
        <v>24</v>
      </c>
      <c r="D4" s="2">
        <v>100</v>
      </c>
      <c r="E4" s="2">
        <v>32</v>
      </c>
      <c r="F4" s="2">
        <v>87</v>
      </c>
      <c r="G4" s="2">
        <v>67</v>
      </c>
      <c r="H4" s="2">
        <v>105</v>
      </c>
      <c r="I4" s="2">
        <v>29</v>
      </c>
      <c r="J4" s="2">
        <v>17</v>
      </c>
      <c r="K4" s="2">
        <v>182</v>
      </c>
      <c r="L4" s="2">
        <v>3</v>
      </c>
    </row>
    <row r="5" spans="1:12">
      <c r="A5" s="1">
        <v>121</v>
      </c>
      <c r="B5" s="1">
        <v>34</v>
      </c>
      <c r="C5" s="2">
        <v>34</v>
      </c>
      <c r="D5" s="2">
        <v>201</v>
      </c>
      <c r="E5" s="2">
        <v>122</v>
      </c>
      <c r="F5" s="2">
        <v>116</v>
      </c>
      <c r="G5" s="2">
        <v>158</v>
      </c>
      <c r="H5" s="2">
        <v>130</v>
      </c>
      <c r="I5" s="2">
        <v>20</v>
      </c>
      <c r="J5" s="2" t="s">
        <v>33</v>
      </c>
      <c r="K5" s="2">
        <v>103</v>
      </c>
      <c r="L5" s="2">
        <v>1</v>
      </c>
    </row>
    <row r="6" spans="1:12">
      <c r="A6" s="1">
        <v>180</v>
      </c>
      <c r="B6" s="1">
        <v>18</v>
      </c>
      <c r="C6" s="2">
        <v>24</v>
      </c>
      <c r="D6" s="2">
        <v>51</v>
      </c>
      <c r="E6" s="2">
        <v>90</v>
      </c>
      <c r="F6" s="2">
        <v>241</v>
      </c>
      <c r="G6" s="2">
        <v>138</v>
      </c>
      <c r="H6" s="2">
        <v>21</v>
      </c>
      <c r="I6" s="2">
        <v>10</v>
      </c>
      <c r="J6" s="2">
        <v>30</v>
      </c>
      <c r="K6" s="2">
        <v>149</v>
      </c>
      <c r="L6" s="2">
        <v>13</v>
      </c>
    </row>
    <row r="7" spans="1:1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</row>
    <row r="10" spans="1:12">
      <c r="A10" t="s">
        <v>16</v>
      </c>
      <c r="C10" t="s">
        <v>20</v>
      </c>
      <c r="F10" t="s">
        <v>24</v>
      </c>
      <c r="G10" t="s">
        <v>28</v>
      </c>
      <c r="I10" t="s">
        <v>12</v>
      </c>
    </row>
    <row r="11" spans="1:12">
      <c r="A11">
        <f>SUM(A3:A6)/4</f>
        <v>87.75</v>
      </c>
      <c r="C11">
        <f>A11+SUM(B3:B6)/4+SUM(D3:D6)/4-SUM(C3:C6)/4-SUM(E3:E6)/4</f>
        <v>93.75</v>
      </c>
      <c r="F11" t="e">
        <f>G11-G13</f>
        <v>#VALUE!</v>
      </c>
      <c r="G11" t="s">
        <v>34</v>
      </c>
      <c r="I11" t="s">
        <v>34</v>
      </c>
    </row>
    <row r="12" spans="1:12">
      <c r="A12" t="s">
        <v>17</v>
      </c>
      <c r="C12" t="s">
        <v>21</v>
      </c>
      <c r="F12" t="s">
        <v>25</v>
      </c>
      <c r="G12" t="s">
        <v>29</v>
      </c>
      <c r="I12" t="s">
        <v>13</v>
      </c>
    </row>
    <row r="13" spans="1:12">
      <c r="A13">
        <f>SUM(F3:F6)/4</f>
        <v>169.75</v>
      </c>
      <c r="C13">
        <f>A13+SUM(G3:G6)/4-SUM(H3:H6)/4</f>
        <v>233.5</v>
      </c>
      <c r="F13">
        <f>G13-G15</f>
        <v>287.5</v>
      </c>
      <c r="G13">
        <f>A13-C11</f>
        <v>76</v>
      </c>
      <c r="I13">
        <f>A13/C11*100-100</f>
        <v>81.066666666666663</v>
      </c>
    </row>
    <row r="14" spans="1:12">
      <c r="A14" t="s">
        <v>18</v>
      </c>
      <c r="C14" t="s">
        <v>22</v>
      </c>
      <c r="F14" t="s">
        <v>26</v>
      </c>
      <c r="G14" t="s">
        <v>30</v>
      </c>
      <c r="I14" t="s">
        <v>14</v>
      </c>
    </row>
    <row r="15" spans="1:12">
      <c r="A15">
        <f>SUM(I3:I6)/4</f>
        <v>22</v>
      </c>
      <c r="C15">
        <f>A15</f>
        <v>22</v>
      </c>
      <c r="F15" t="e">
        <f>G15-G17</f>
        <v>#VALUE!</v>
      </c>
      <c r="G15">
        <f>A15-C13</f>
        <v>-211.5</v>
      </c>
      <c r="I15">
        <f>A15/C13*100-100</f>
        <v>-90.578158458244104</v>
      </c>
    </row>
    <row r="16" spans="1:12">
      <c r="A16" t="s">
        <v>19</v>
      </c>
      <c r="C16" t="s">
        <v>23</v>
      </c>
      <c r="F16" t="s">
        <v>27</v>
      </c>
      <c r="G16" t="s">
        <v>31</v>
      </c>
      <c r="I16" t="s">
        <v>15</v>
      </c>
    </row>
    <row r="17" spans="1:12">
      <c r="A17" t="e">
        <f>(J3+J4+J5+J6)/4</f>
        <v>#VALUE!</v>
      </c>
      <c r="C17" t="e">
        <f>A17+SUM(K3:K6)/4-SUM(L3:L6)/4</f>
        <v>#VALUE!</v>
      </c>
      <c r="F17" t="e">
        <f>G17-G19</f>
        <v>#VALUE!</v>
      </c>
      <c r="G17" t="e">
        <f>A17-C15</f>
        <v>#VALUE!</v>
      </c>
      <c r="I17" t="e">
        <f>A17/C15*100-100</f>
        <v>#VALUE!</v>
      </c>
    </row>
    <row r="18" spans="1:12">
      <c r="G18" t="s">
        <v>32</v>
      </c>
    </row>
    <row r="19" spans="1:12">
      <c r="G19" t="s">
        <v>34</v>
      </c>
    </row>
    <row r="23" spans="1:12">
      <c r="A23" t="s">
        <v>39</v>
      </c>
    </row>
    <row r="24" spans="1:12">
      <c r="A24" t="s">
        <v>0</v>
      </c>
      <c r="B24" t="s">
        <v>7</v>
      </c>
      <c r="C24" t="s">
        <v>8</v>
      </c>
      <c r="D24" t="s">
        <v>5</v>
      </c>
      <c r="E24" t="s">
        <v>6</v>
      </c>
      <c r="F24" t="s">
        <v>1</v>
      </c>
      <c r="G24" t="s">
        <v>2</v>
      </c>
      <c r="H24" t="s">
        <v>3</v>
      </c>
      <c r="I24" t="s">
        <v>4</v>
      </c>
      <c r="J24" t="s">
        <v>9</v>
      </c>
      <c r="K24" t="s">
        <v>10</v>
      </c>
      <c r="L24" t="s">
        <v>11</v>
      </c>
    </row>
    <row r="25" spans="1:12">
      <c r="A25" s="1">
        <v>20</v>
      </c>
      <c r="B25" s="1">
        <v>19</v>
      </c>
      <c r="C25" s="2">
        <v>16</v>
      </c>
      <c r="D25" s="2">
        <v>13</v>
      </c>
      <c r="E25" s="2">
        <v>78</v>
      </c>
      <c r="F25" s="2">
        <v>235</v>
      </c>
      <c r="G25" s="2">
        <v>166</v>
      </c>
      <c r="H25" s="2">
        <v>18</v>
      </c>
      <c r="I25" s="2">
        <v>29</v>
      </c>
      <c r="J25" s="2">
        <v>94</v>
      </c>
      <c r="K25" s="2">
        <v>222</v>
      </c>
      <c r="L25" s="2">
        <v>2</v>
      </c>
    </row>
    <row r="26" spans="1:12">
      <c r="A26" s="1">
        <v>30</v>
      </c>
      <c r="B26" s="1">
        <v>8</v>
      </c>
      <c r="C26" s="2">
        <v>24</v>
      </c>
      <c r="D26" s="2">
        <v>100</v>
      </c>
      <c r="E26" s="2">
        <v>32</v>
      </c>
      <c r="F26" s="2">
        <v>87</v>
      </c>
      <c r="G26" s="2">
        <v>67</v>
      </c>
      <c r="H26" s="2">
        <v>105</v>
      </c>
      <c r="I26" s="2">
        <v>29</v>
      </c>
      <c r="J26" s="2">
        <v>17</v>
      </c>
      <c r="K26" s="2">
        <v>182</v>
      </c>
      <c r="L26" s="2">
        <v>3</v>
      </c>
    </row>
    <row r="27" spans="1:12">
      <c r="A27" s="1">
        <v>121</v>
      </c>
      <c r="B27" s="1">
        <v>34</v>
      </c>
      <c r="C27" s="2">
        <v>34</v>
      </c>
      <c r="D27" s="2">
        <v>201</v>
      </c>
      <c r="E27" s="2">
        <v>122</v>
      </c>
      <c r="F27" s="2">
        <v>116</v>
      </c>
      <c r="G27" s="2">
        <v>158</v>
      </c>
      <c r="H27" s="2">
        <v>130</v>
      </c>
      <c r="I27" s="2">
        <v>20</v>
      </c>
      <c r="J27" s="2">
        <v>23</v>
      </c>
      <c r="K27" s="2">
        <v>103</v>
      </c>
      <c r="L27" s="2">
        <v>1</v>
      </c>
    </row>
    <row r="28" spans="1:12">
      <c r="A28" s="1">
        <v>180</v>
      </c>
      <c r="B28" s="1">
        <v>18</v>
      </c>
      <c r="C28" s="2">
        <v>24</v>
      </c>
      <c r="D28" s="2">
        <v>51</v>
      </c>
      <c r="E28" s="2">
        <v>90</v>
      </c>
      <c r="F28" s="2">
        <v>241</v>
      </c>
      <c r="G28" s="2">
        <v>138</v>
      </c>
      <c r="H28" s="2">
        <v>21</v>
      </c>
      <c r="I28" s="2">
        <v>10</v>
      </c>
      <c r="J28" s="2">
        <v>30</v>
      </c>
      <c r="K28" s="2">
        <v>149</v>
      </c>
      <c r="L28" s="2">
        <v>13</v>
      </c>
    </row>
    <row r="29" spans="1:1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</row>
    <row r="32" spans="1:12">
      <c r="A32" t="s">
        <v>16</v>
      </c>
      <c r="C32" t="s">
        <v>20</v>
      </c>
      <c r="F32" t="s">
        <v>24</v>
      </c>
      <c r="G32" t="s">
        <v>28</v>
      </c>
      <c r="I32" t="s">
        <v>12</v>
      </c>
    </row>
    <row r="33" spans="1:9">
      <c r="A33">
        <f>SUM(A25:A28)/4</f>
        <v>87.75</v>
      </c>
      <c r="C33">
        <f>A33+SUM(B25:B28)/4+SUM(D25:D28)/4-SUM(C25:C28)/4-SUM(E25:E28)/4</f>
        <v>93.75</v>
      </c>
      <c r="F33" t="e">
        <f>G33-G35</f>
        <v>#VALUE!</v>
      </c>
      <c r="G33" t="s">
        <v>34</v>
      </c>
      <c r="I33">
        <f>A33/((A35+A37+A39)/3)*100-100</f>
        <v>13.104189044038677</v>
      </c>
    </row>
    <row r="34" spans="1:9">
      <c r="A34" t="s">
        <v>17</v>
      </c>
      <c r="C34" t="s">
        <v>21</v>
      </c>
      <c r="F34" t="s">
        <v>25</v>
      </c>
      <c r="G34" t="s">
        <v>29</v>
      </c>
      <c r="I34" t="s">
        <v>13</v>
      </c>
    </row>
    <row r="35" spans="1:9">
      <c r="A35">
        <f>SUM(F25:F28)/4</f>
        <v>169.75</v>
      </c>
      <c r="C35">
        <f>A35+SUM(G25:G28)/4-SUM(H25:H28)/4</f>
        <v>233.5</v>
      </c>
      <c r="F35">
        <f>G35-G37</f>
        <v>287.5</v>
      </c>
      <c r="G35">
        <f>A35-C33</f>
        <v>76</v>
      </c>
      <c r="I35">
        <f>A35/((A33+A37+A39)/3)*100-100</f>
        <v>237.81094527363183</v>
      </c>
    </row>
    <row r="36" spans="1:9">
      <c r="A36" t="s">
        <v>18</v>
      </c>
      <c r="C36" t="s">
        <v>22</v>
      </c>
      <c r="F36" t="s">
        <v>26</v>
      </c>
      <c r="G36" t="s">
        <v>30</v>
      </c>
      <c r="I36" t="s">
        <v>14</v>
      </c>
    </row>
    <row r="37" spans="1:9">
      <c r="A37">
        <f>SUM(I25:I28)/4</f>
        <v>22</v>
      </c>
      <c r="C37">
        <f>A37</f>
        <v>22</v>
      </c>
      <c r="F37">
        <f>G37-G39</f>
        <v>-230.5</v>
      </c>
      <c r="G37">
        <f>A37-C35</f>
        <v>-211.5</v>
      </c>
      <c r="I37">
        <f>A37/((A33+A35+A39)/3)*100-100</f>
        <v>-77.889447236180899</v>
      </c>
    </row>
    <row r="38" spans="1:9">
      <c r="A38" t="s">
        <v>19</v>
      </c>
      <c r="C38" t="s">
        <v>23</v>
      </c>
      <c r="F38" t="s">
        <v>27</v>
      </c>
      <c r="G38" t="s">
        <v>31</v>
      </c>
      <c r="I38" t="s">
        <v>15</v>
      </c>
    </row>
    <row r="39" spans="1:9">
      <c r="A39">
        <f>(J25+J26+J27+J28)/4</f>
        <v>41</v>
      </c>
      <c r="C39">
        <f>A39+SUM(K25:K28)/4-SUM(L25:L28)/4</f>
        <v>200.25</v>
      </c>
      <c r="F39" t="e">
        <f>G39-G41</f>
        <v>#VALUE!</v>
      </c>
      <c r="G39">
        <f>A39-C37</f>
        <v>19</v>
      </c>
      <c r="I39">
        <f>A39/((A33+A35+A37)/3)*100-100</f>
        <v>-55.99284436493739</v>
      </c>
    </row>
    <row r="40" spans="1:9">
      <c r="G40" t="s">
        <v>32</v>
      </c>
    </row>
    <row r="41" spans="1:9">
      <c r="G41" t="s">
        <v>34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scale="96" orientation="landscape" r:id="rId1"/>
  <headerFooter alignWithMargins="0">
    <oddHeader>&amp;LLandesstelle für Straßentechnik&amp;CVRZ 3 - Los C1+C2
Ergänzungsdokument
Prüffall 7&amp;RSeite: &amp;P von &amp;N
Version: 1.0
Stand: &amp;D</oddHead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Langzeitfehlererk.-Kurzzeitdat.</vt:lpstr>
      <vt:lpstr>Langzeitfehlererk.-Langzeitdat.</vt:lpstr>
    </vt:vector>
  </TitlesOfParts>
  <Company>Kappich + Kniß Systemberatung Verkehr und Technik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Weiß</dc:creator>
  <cp:lastModifiedBy>Bräuner, Thomas (RPT)</cp:lastModifiedBy>
  <cp:lastPrinted>2005-12-09T17:43:32Z</cp:lastPrinted>
  <dcterms:created xsi:type="dcterms:W3CDTF">2005-12-09T16:11:06Z</dcterms:created>
  <dcterms:modified xsi:type="dcterms:W3CDTF">2015-04-22T06:30:42Z</dcterms:modified>
</cp:coreProperties>
</file>